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ROZPOCTYLBC\2022\Zakázky\025 Ing.Radovan Novotný\02521006 TUL koleje Harcov D\2022 02 aktualizace RTS 22_II - 8_2022\"/>
    </mc:Choice>
  </mc:AlternateContent>
  <xr:revisionPtr revIDLastSave="0" documentId="8_{C1A441FD-6C54-4A33-AF0D-423422F75FA0}" xr6:coauthVersionLast="45" xr6:coauthVersionMax="45" xr10:uidLastSave="{00000000-0000-0000-0000-000000000000}"/>
  <bookViews>
    <workbookView xWindow="-120" yWindow="-120" windowWidth="25440" windowHeight="15390" activeTab="1" xr2:uid="{00000000-000D-0000-FFFF-FFFF00000000}"/>
  </bookViews>
  <sheets>
    <sheet name="Pokyny pro vyplnění" sheetId="11" r:id="rId1"/>
    <sheet name="Stavba" sheetId="1" r:id="rId2"/>
    <sheet name="VzorPolozky" sheetId="10" state="hidden" r:id="rId3"/>
    <sheet name="D1.1.a A1.02 Pol" sheetId="12" r:id="rId4"/>
    <sheet name="D1.1.a B1.02 Pol" sheetId="13" r:id="rId5"/>
    <sheet name="D1.1.a DOD1.00 Pol"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'D1.1.a A1.02 Pol'!$1:$7</definedName>
    <definedName name="_xlnm.Print_Titles" localSheetId="4">'D1.1.a B1.02 Pol'!$1:$7</definedName>
    <definedName name="_xlnm.Print_Titles" localSheetId="5">'D1.1.a DOD1.00 Pol'!$1:$7</definedName>
    <definedName name="oadresa">Stavba!$D$6</definedName>
    <definedName name="Objednatel" localSheetId="1">Stavba!$D$5</definedName>
    <definedName name="Objekt" localSheetId="1">Stavba!$B$38</definedName>
    <definedName name="_xlnm.Print_Area" localSheetId="3">'D1.1.a A1.02 Pol'!$A$1:$Y$1483</definedName>
    <definedName name="_xlnm.Print_Area" localSheetId="4">'D1.1.a B1.02 Pol'!$A$1:$Y$371</definedName>
    <definedName name="_xlnm.Print_Area" localSheetId="5">'D1.1.a DOD1.00 Pol'!$A$1:$Y$220</definedName>
    <definedName name="_xlnm.Print_Area" localSheetId="1">Stavba!$A$1:$J$95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4" i="1" l="1"/>
  <c r="I93" i="1"/>
  <c r="I92" i="1"/>
  <c r="I91" i="1"/>
  <c r="I90" i="1"/>
  <c r="I89" i="1"/>
  <c r="I88" i="1"/>
  <c r="I87" i="1"/>
  <c r="I86" i="1"/>
  <c r="I85" i="1"/>
  <c r="I84" i="1"/>
  <c r="I83" i="1"/>
  <c r="I82" i="1"/>
  <c r="I81" i="1"/>
  <c r="I80" i="1"/>
  <c r="I79" i="1"/>
  <c r="I78" i="1"/>
  <c r="I77" i="1"/>
  <c r="I76" i="1"/>
  <c r="I75" i="1"/>
  <c r="I74" i="1"/>
  <c r="I73" i="1"/>
  <c r="I72" i="1"/>
  <c r="I71" i="1"/>
  <c r="I70" i="1"/>
  <c r="I69" i="1"/>
  <c r="G44" i="1"/>
  <c r="F44" i="1"/>
  <c r="G43" i="1"/>
  <c r="F43" i="1"/>
  <c r="G42" i="1"/>
  <c r="F42" i="1"/>
  <c r="G41" i="1"/>
  <c r="F41" i="1"/>
  <c r="G39" i="1"/>
  <c r="F39" i="1"/>
  <c r="G219" i="14"/>
  <c r="BA197" i="14"/>
  <c r="BA32" i="14"/>
  <c r="BA11" i="14"/>
  <c r="BA10" i="14"/>
  <c r="G8" i="14"/>
  <c r="K8" i="14"/>
  <c r="O8" i="14"/>
  <c r="V8" i="14"/>
  <c r="G9" i="14"/>
  <c r="I9" i="14"/>
  <c r="I8" i="14" s="1"/>
  <c r="K9" i="14"/>
  <c r="M9" i="14"/>
  <c r="M8" i="14" s="1"/>
  <c r="O9" i="14"/>
  <c r="Q9" i="14"/>
  <c r="Q8" i="14" s="1"/>
  <c r="V9" i="14"/>
  <c r="G14" i="14"/>
  <c r="K14" i="14"/>
  <c r="O14" i="14"/>
  <c r="V14" i="14"/>
  <c r="G15" i="14"/>
  <c r="I15" i="14"/>
  <c r="I14" i="14" s="1"/>
  <c r="K15" i="14"/>
  <c r="M15" i="14"/>
  <c r="M14" i="14" s="1"/>
  <c r="O15" i="14"/>
  <c r="Q15" i="14"/>
  <c r="Q14" i="14" s="1"/>
  <c r="V15" i="14"/>
  <c r="G30" i="14"/>
  <c r="K30" i="14"/>
  <c r="O30" i="14"/>
  <c r="V30" i="14"/>
  <c r="G31" i="14"/>
  <c r="I31" i="14"/>
  <c r="I30" i="14" s="1"/>
  <c r="K31" i="14"/>
  <c r="M31" i="14"/>
  <c r="M30" i="14" s="1"/>
  <c r="O31" i="14"/>
  <c r="Q31" i="14"/>
  <c r="Q30" i="14" s="1"/>
  <c r="V31" i="14"/>
  <c r="G40" i="14"/>
  <c r="I40" i="14"/>
  <c r="I39" i="14" s="1"/>
  <c r="K40" i="14"/>
  <c r="M40" i="14"/>
  <c r="O40" i="14"/>
  <c r="Q40" i="14"/>
  <c r="Q39" i="14" s="1"/>
  <c r="V40" i="14"/>
  <c r="G43" i="14"/>
  <c r="G39" i="14" s="1"/>
  <c r="I43" i="14"/>
  <c r="K43" i="14"/>
  <c r="K39" i="14" s="1"/>
  <c r="O43" i="14"/>
  <c r="O39" i="14" s="1"/>
  <c r="Q43" i="14"/>
  <c r="V43" i="14"/>
  <c r="V39" i="14" s="1"/>
  <c r="G45" i="14"/>
  <c r="I45" i="14"/>
  <c r="K45" i="14"/>
  <c r="M45" i="14"/>
  <c r="O45" i="14"/>
  <c r="Q45" i="14"/>
  <c r="V45" i="14"/>
  <c r="G53" i="14"/>
  <c r="K53" i="14"/>
  <c r="O53" i="14"/>
  <c r="V53" i="14"/>
  <c r="G54" i="14"/>
  <c r="I54" i="14"/>
  <c r="I53" i="14" s="1"/>
  <c r="K54" i="14"/>
  <c r="M54" i="14"/>
  <c r="M53" i="14" s="1"/>
  <c r="O54" i="14"/>
  <c r="Q54" i="14"/>
  <c r="Q53" i="14" s="1"/>
  <c r="V54" i="14"/>
  <c r="G60" i="14"/>
  <c r="I60" i="14"/>
  <c r="I59" i="14" s="1"/>
  <c r="K60" i="14"/>
  <c r="M60" i="14"/>
  <c r="O60" i="14"/>
  <c r="Q60" i="14"/>
  <c r="Q59" i="14" s="1"/>
  <c r="V60" i="14"/>
  <c r="G68" i="14"/>
  <c r="G59" i="14" s="1"/>
  <c r="I68" i="14"/>
  <c r="K68" i="14"/>
  <c r="K59" i="14" s="1"/>
  <c r="O68" i="14"/>
  <c r="O59" i="14" s="1"/>
  <c r="Q68" i="14"/>
  <c r="V68" i="14"/>
  <c r="V59" i="14" s="1"/>
  <c r="G76" i="14"/>
  <c r="I76" i="14"/>
  <c r="K76" i="14"/>
  <c r="M76" i="14"/>
  <c r="O76" i="14"/>
  <c r="Q76" i="14"/>
  <c r="V76" i="14"/>
  <c r="G85" i="14"/>
  <c r="M85" i="14" s="1"/>
  <c r="I85" i="14"/>
  <c r="K85" i="14"/>
  <c r="O85" i="14"/>
  <c r="Q85" i="14"/>
  <c r="V85" i="14"/>
  <c r="G91" i="14"/>
  <c r="I91" i="14"/>
  <c r="K91" i="14"/>
  <c r="M91" i="14"/>
  <c r="O91" i="14"/>
  <c r="Q91" i="14"/>
  <c r="V91" i="14"/>
  <c r="G97" i="14"/>
  <c r="I97" i="14"/>
  <c r="I96" i="14" s="1"/>
  <c r="K97" i="14"/>
  <c r="M97" i="14"/>
  <c r="O97" i="14"/>
  <c r="Q97" i="14"/>
  <c r="Q96" i="14" s="1"/>
  <c r="V97" i="14"/>
  <c r="G109" i="14"/>
  <c r="G96" i="14" s="1"/>
  <c r="I109" i="14"/>
  <c r="K109" i="14"/>
  <c r="K96" i="14" s="1"/>
  <c r="O109" i="14"/>
  <c r="O96" i="14" s="1"/>
  <c r="Q109" i="14"/>
  <c r="V109" i="14"/>
  <c r="V96" i="14" s="1"/>
  <c r="G117" i="14"/>
  <c r="I117" i="14"/>
  <c r="K117" i="14"/>
  <c r="M117" i="14"/>
  <c r="O117" i="14"/>
  <c r="Q117" i="14"/>
  <c r="V117" i="14"/>
  <c r="G126" i="14"/>
  <c r="M126" i="14" s="1"/>
  <c r="I126" i="14"/>
  <c r="K126" i="14"/>
  <c r="O126" i="14"/>
  <c r="Q126" i="14"/>
  <c r="V126" i="14"/>
  <c r="I131" i="14"/>
  <c r="Q131" i="14"/>
  <c r="G132" i="14"/>
  <c r="G131" i="14" s="1"/>
  <c r="I132" i="14"/>
  <c r="K132" i="14"/>
  <c r="K131" i="14" s="1"/>
  <c r="O132" i="14"/>
  <c r="O131" i="14" s="1"/>
  <c r="Q132" i="14"/>
  <c r="V132" i="14"/>
  <c r="V131" i="14" s="1"/>
  <c r="I151" i="14"/>
  <c r="Q151" i="14"/>
  <c r="G152" i="14"/>
  <c r="G151" i="14" s="1"/>
  <c r="I152" i="14"/>
  <c r="K152" i="14"/>
  <c r="K151" i="14" s="1"/>
  <c r="O152" i="14"/>
  <c r="O151" i="14" s="1"/>
  <c r="Q152" i="14"/>
  <c r="V152" i="14"/>
  <c r="V151" i="14" s="1"/>
  <c r="I161" i="14"/>
  <c r="Q161" i="14"/>
  <c r="G162" i="14"/>
  <c r="G161" i="14" s="1"/>
  <c r="I162" i="14"/>
  <c r="K162" i="14"/>
  <c r="K161" i="14" s="1"/>
  <c r="O162" i="14"/>
  <c r="O161" i="14" s="1"/>
  <c r="Q162" i="14"/>
  <c r="V162" i="14"/>
  <c r="V161" i="14" s="1"/>
  <c r="G165" i="14"/>
  <c r="G164" i="14" s="1"/>
  <c r="I165" i="14"/>
  <c r="K165" i="14"/>
  <c r="K164" i="14" s="1"/>
  <c r="O165" i="14"/>
  <c r="O164" i="14" s="1"/>
  <c r="Q165" i="14"/>
  <c r="V165" i="14"/>
  <c r="V164" i="14" s="1"/>
  <c r="G167" i="14"/>
  <c r="I167" i="14"/>
  <c r="I164" i="14" s="1"/>
  <c r="K167" i="14"/>
  <c r="M167" i="14"/>
  <c r="O167" i="14"/>
  <c r="Q167" i="14"/>
  <c r="Q164" i="14" s="1"/>
  <c r="V167" i="14"/>
  <c r="G169" i="14"/>
  <c r="M169" i="14" s="1"/>
  <c r="I169" i="14"/>
  <c r="K169" i="14"/>
  <c r="O169" i="14"/>
  <c r="Q169" i="14"/>
  <c r="V169" i="14"/>
  <c r="G172" i="14"/>
  <c r="I172" i="14"/>
  <c r="K172" i="14"/>
  <c r="M172" i="14"/>
  <c r="O172" i="14"/>
  <c r="Q172" i="14"/>
  <c r="V172" i="14"/>
  <c r="G196" i="14"/>
  <c r="M196" i="14" s="1"/>
  <c r="I196" i="14"/>
  <c r="K196" i="14"/>
  <c r="O196" i="14"/>
  <c r="Q196" i="14"/>
  <c r="V196" i="14"/>
  <c r="G201" i="14"/>
  <c r="I201" i="14"/>
  <c r="K201" i="14"/>
  <c r="M201" i="14"/>
  <c r="O201" i="14"/>
  <c r="Q201" i="14"/>
  <c r="V201" i="14"/>
  <c r="G206" i="14"/>
  <c r="M206" i="14" s="1"/>
  <c r="I206" i="14"/>
  <c r="K206" i="14"/>
  <c r="O206" i="14"/>
  <c r="Q206" i="14"/>
  <c r="V206" i="14"/>
  <c r="G210" i="14"/>
  <c r="I210" i="14"/>
  <c r="K210" i="14"/>
  <c r="M210" i="14"/>
  <c r="O210" i="14"/>
  <c r="Q210" i="14"/>
  <c r="V210" i="14"/>
  <c r="G214" i="14"/>
  <c r="M214" i="14" s="1"/>
  <c r="I214" i="14"/>
  <c r="K214" i="14"/>
  <c r="O214" i="14"/>
  <c r="Q214" i="14"/>
  <c r="V214" i="14"/>
  <c r="AE219" i="14"/>
  <c r="AF219" i="14"/>
  <c r="G370" i="13"/>
  <c r="BA319" i="13"/>
  <c r="BA262" i="13"/>
  <c r="BA53" i="13"/>
  <c r="BA14" i="13"/>
  <c r="BA13" i="13"/>
  <c r="G8" i="13"/>
  <c r="K8" i="13"/>
  <c r="O8" i="13"/>
  <c r="V8" i="13"/>
  <c r="G9" i="13"/>
  <c r="I9" i="13"/>
  <c r="I8" i="13" s="1"/>
  <c r="K9" i="13"/>
  <c r="M9" i="13"/>
  <c r="M8" i="13" s="1"/>
  <c r="O9" i="13"/>
  <c r="Q9" i="13"/>
  <c r="Q8" i="13" s="1"/>
  <c r="V9" i="13"/>
  <c r="G11" i="13"/>
  <c r="K11" i="13"/>
  <c r="O11" i="13"/>
  <c r="V11" i="13"/>
  <c r="G12" i="13"/>
  <c r="I12" i="13"/>
  <c r="I11" i="13" s="1"/>
  <c r="K12" i="13"/>
  <c r="M12" i="13"/>
  <c r="M11" i="13" s="1"/>
  <c r="O12" i="13"/>
  <c r="Q12" i="13"/>
  <c r="Q11" i="13" s="1"/>
  <c r="V12" i="13"/>
  <c r="G32" i="13"/>
  <c r="I32" i="13"/>
  <c r="I31" i="13" s="1"/>
  <c r="K32" i="13"/>
  <c r="M32" i="13"/>
  <c r="O32" i="13"/>
  <c r="Q32" i="13"/>
  <c r="Q31" i="13" s="1"/>
  <c r="V32" i="13"/>
  <c r="G34" i="13"/>
  <c r="M34" i="13" s="1"/>
  <c r="I34" i="13"/>
  <c r="K34" i="13"/>
  <c r="K31" i="13" s="1"/>
  <c r="O34" i="13"/>
  <c r="O31" i="13" s="1"/>
  <c r="Q34" i="13"/>
  <c r="V34" i="13"/>
  <c r="V31" i="13" s="1"/>
  <c r="G36" i="13"/>
  <c r="I36" i="13"/>
  <c r="K36" i="13"/>
  <c r="M36" i="13"/>
  <c r="O36" i="13"/>
  <c r="Q36" i="13"/>
  <c r="V36" i="13"/>
  <c r="G38" i="13"/>
  <c r="K38" i="13"/>
  <c r="O38" i="13"/>
  <c r="V38" i="13"/>
  <c r="G39" i="13"/>
  <c r="I39" i="13"/>
  <c r="I38" i="13" s="1"/>
  <c r="K39" i="13"/>
  <c r="M39" i="13"/>
  <c r="M38" i="13" s="1"/>
  <c r="O39" i="13"/>
  <c r="Q39" i="13"/>
  <c r="Q38" i="13" s="1"/>
  <c r="V39" i="13"/>
  <c r="G51" i="13"/>
  <c r="K51" i="13"/>
  <c r="O51" i="13"/>
  <c r="V51" i="13"/>
  <c r="G52" i="13"/>
  <c r="I52" i="13"/>
  <c r="I51" i="13" s="1"/>
  <c r="K52" i="13"/>
  <c r="M52" i="13"/>
  <c r="M51" i="13" s="1"/>
  <c r="O52" i="13"/>
  <c r="Q52" i="13"/>
  <c r="Q51" i="13" s="1"/>
  <c r="V52" i="13"/>
  <c r="G64" i="13"/>
  <c r="I64" i="13"/>
  <c r="I63" i="13" s="1"/>
  <c r="K64" i="13"/>
  <c r="M64" i="13"/>
  <c r="O64" i="13"/>
  <c r="Q64" i="13"/>
  <c r="Q63" i="13" s="1"/>
  <c r="V64" i="13"/>
  <c r="G69" i="13"/>
  <c r="M69" i="13" s="1"/>
  <c r="I69" i="13"/>
  <c r="K69" i="13"/>
  <c r="K63" i="13" s="1"/>
  <c r="O69" i="13"/>
  <c r="O63" i="13" s="1"/>
  <c r="Q69" i="13"/>
  <c r="V69" i="13"/>
  <c r="V63" i="13" s="1"/>
  <c r="G71" i="13"/>
  <c r="I71" i="13"/>
  <c r="K71" i="13"/>
  <c r="M71" i="13"/>
  <c r="O71" i="13"/>
  <c r="Q71" i="13"/>
  <c r="V71" i="13"/>
  <c r="G74" i="13"/>
  <c r="M74" i="13" s="1"/>
  <c r="I74" i="13"/>
  <c r="K74" i="13"/>
  <c r="O74" i="13"/>
  <c r="Q74" i="13"/>
  <c r="V74" i="13"/>
  <c r="G77" i="13"/>
  <c r="I77" i="13"/>
  <c r="K77" i="13"/>
  <c r="M77" i="13"/>
  <c r="O77" i="13"/>
  <c r="Q77" i="13"/>
  <c r="V77" i="13"/>
  <c r="G80" i="13"/>
  <c r="K80" i="13"/>
  <c r="O80" i="13"/>
  <c r="V80" i="13"/>
  <c r="G81" i="13"/>
  <c r="I81" i="13"/>
  <c r="I80" i="13" s="1"/>
  <c r="K81" i="13"/>
  <c r="M81" i="13"/>
  <c r="M80" i="13" s="1"/>
  <c r="O81" i="13"/>
  <c r="Q81" i="13"/>
  <c r="Q80" i="13" s="1"/>
  <c r="V81" i="13"/>
  <c r="G87" i="13"/>
  <c r="I87" i="13"/>
  <c r="I86" i="13" s="1"/>
  <c r="K87" i="13"/>
  <c r="M87" i="13"/>
  <c r="O87" i="13"/>
  <c r="Q87" i="13"/>
  <c r="Q86" i="13" s="1"/>
  <c r="V87" i="13"/>
  <c r="G97" i="13"/>
  <c r="M97" i="13" s="1"/>
  <c r="I97" i="13"/>
  <c r="K97" i="13"/>
  <c r="K86" i="13" s="1"/>
  <c r="O97" i="13"/>
  <c r="O86" i="13" s="1"/>
  <c r="Q97" i="13"/>
  <c r="V97" i="13"/>
  <c r="V86" i="13" s="1"/>
  <c r="G115" i="13"/>
  <c r="I115" i="13"/>
  <c r="K115" i="13"/>
  <c r="M115" i="13"/>
  <c r="O115" i="13"/>
  <c r="Q115" i="13"/>
  <c r="V115" i="13"/>
  <c r="G127" i="13"/>
  <c r="M127" i="13" s="1"/>
  <c r="I127" i="13"/>
  <c r="K127" i="13"/>
  <c r="O127" i="13"/>
  <c r="Q127" i="13"/>
  <c r="V127" i="13"/>
  <c r="G144" i="13"/>
  <c r="I144" i="13"/>
  <c r="K144" i="13"/>
  <c r="M144" i="13"/>
  <c r="O144" i="13"/>
  <c r="Q144" i="13"/>
  <c r="V144" i="13"/>
  <c r="G150" i="13"/>
  <c r="M150" i="13" s="1"/>
  <c r="I150" i="13"/>
  <c r="K150" i="13"/>
  <c r="O150" i="13"/>
  <c r="Q150" i="13"/>
  <c r="V150" i="13"/>
  <c r="G156" i="13"/>
  <c r="I156" i="13"/>
  <c r="K156" i="13"/>
  <c r="M156" i="13"/>
  <c r="O156" i="13"/>
  <c r="Q156" i="13"/>
  <c r="V156" i="13"/>
  <c r="G172" i="13"/>
  <c r="M172" i="13" s="1"/>
  <c r="I172" i="13"/>
  <c r="K172" i="13"/>
  <c r="O172" i="13"/>
  <c r="Q172" i="13"/>
  <c r="V172" i="13"/>
  <c r="G179" i="13"/>
  <c r="I179" i="13"/>
  <c r="K179" i="13"/>
  <c r="M179" i="13"/>
  <c r="O179" i="13"/>
  <c r="Q179" i="13"/>
  <c r="V179" i="13"/>
  <c r="G182" i="13"/>
  <c r="M182" i="13" s="1"/>
  <c r="I182" i="13"/>
  <c r="K182" i="13"/>
  <c r="O182" i="13"/>
  <c r="Q182" i="13"/>
  <c r="V182" i="13"/>
  <c r="G186" i="13"/>
  <c r="I186" i="13"/>
  <c r="K186" i="13"/>
  <c r="M186" i="13"/>
  <c r="O186" i="13"/>
  <c r="Q186" i="13"/>
  <c r="V186" i="13"/>
  <c r="G189" i="13"/>
  <c r="M189" i="13" s="1"/>
  <c r="I189" i="13"/>
  <c r="K189" i="13"/>
  <c r="O189" i="13"/>
  <c r="Q189" i="13"/>
  <c r="V189" i="13"/>
  <c r="G196" i="13"/>
  <c r="I196" i="13"/>
  <c r="K196" i="13"/>
  <c r="M196" i="13"/>
  <c r="O196" i="13"/>
  <c r="Q196" i="13"/>
  <c r="V196" i="13"/>
  <c r="G227" i="13"/>
  <c r="M227" i="13" s="1"/>
  <c r="I227" i="13"/>
  <c r="K227" i="13"/>
  <c r="O227" i="13"/>
  <c r="Q227" i="13"/>
  <c r="V227" i="13"/>
  <c r="G233" i="13"/>
  <c r="G232" i="13" s="1"/>
  <c r="I233" i="13"/>
  <c r="K233" i="13"/>
  <c r="K232" i="13" s="1"/>
  <c r="O233" i="13"/>
  <c r="O232" i="13" s="1"/>
  <c r="Q233" i="13"/>
  <c r="V233" i="13"/>
  <c r="V232" i="13" s="1"/>
  <c r="G238" i="13"/>
  <c r="I238" i="13"/>
  <c r="I232" i="13" s="1"/>
  <c r="K238" i="13"/>
  <c r="M238" i="13"/>
  <c r="O238" i="13"/>
  <c r="Q238" i="13"/>
  <c r="Q232" i="13" s="1"/>
  <c r="V238" i="13"/>
  <c r="G243" i="13"/>
  <c r="M243" i="13" s="1"/>
  <c r="I243" i="13"/>
  <c r="K243" i="13"/>
  <c r="O243" i="13"/>
  <c r="Q243" i="13"/>
  <c r="V243" i="13"/>
  <c r="G248" i="13"/>
  <c r="I248" i="13"/>
  <c r="K248" i="13"/>
  <c r="M248" i="13"/>
  <c r="O248" i="13"/>
  <c r="Q248" i="13"/>
  <c r="V248" i="13"/>
  <c r="G251" i="13"/>
  <c r="M251" i="13" s="1"/>
  <c r="I251" i="13"/>
  <c r="K251" i="13"/>
  <c r="O251" i="13"/>
  <c r="Q251" i="13"/>
  <c r="V251" i="13"/>
  <c r="G254" i="13"/>
  <c r="I254" i="13"/>
  <c r="K254" i="13"/>
  <c r="M254" i="13"/>
  <c r="O254" i="13"/>
  <c r="Q254" i="13"/>
  <c r="V254" i="13"/>
  <c r="G257" i="13"/>
  <c r="M257" i="13" s="1"/>
  <c r="I257" i="13"/>
  <c r="K257" i="13"/>
  <c r="O257" i="13"/>
  <c r="Q257" i="13"/>
  <c r="V257" i="13"/>
  <c r="G261" i="13"/>
  <c r="G260" i="13" s="1"/>
  <c r="I261" i="13"/>
  <c r="K261" i="13"/>
  <c r="K260" i="13" s="1"/>
  <c r="O261" i="13"/>
  <c r="O260" i="13" s="1"/>
  <c r="Q261" i="13"/>
  <c r="V261" i="13"/>
  <c r="V260" i="13" s="1"/>
  <c r="G277" i="13"/>
  <c r="I277" i="13"/>
  <c r="I260" i="13" s="1"/>
  <c r="K277" i="13"/>
  <c r="M277" i="13"/>
  <c r="O277" i="13"/>
  <c r="Q277" i="13"/>
  <c r="Q260" i="13" s="1"/>
  <c r="V277" i="13"/>
  <c r="G283" i="13"/>
  <c r="I283" i="13"/>
  <c r="I282" i="13" s="1"/>
  <c r="K283" i="13"/>
  <c r="M283" i="13"/>
  <c r="O283" i="13"/>
  <c r="Q283" i="13"/>
  <c r="Q282" i="13" s="1"/>
  <c r="V283" i="13"/>
  <c r="G289" i="13"/>
  <c r="M289" i="13" s="1"/>
  <c r="I289" i="13"/>
  <c r="K289" i="13"/>
  <c r="K282" i="13" s="1"/>
  <c r="O289" i="13"/>
  <c r="O282" i="13" s="1"/>
  <c r="Q289" i="13"/>
  <c r="V289" i="13"/>
  <c r="V282" i="13" s="1"/>
  <c r="G293" i="13"/>
  <c r="G292" i="13" s="1"/>
  <c r="I293" i="13"/>
  <c r="K293" i="13"/>
  <c r="K292" i="13" s="1"/>
  <c r="O293" i="13"/>
  <c r="O292" i="13" s="1"/>
  <c r="Q293" i="13"/>
  <c r="V293" i="13"/>
  <c r="V292" i="13" s="1"/>
  <c r="G308" i="13"/>
  <c r="I308" i="13"/>
  <c r="I292" i="13" s="1"/>
  <c r="K308" i="13"/>
  <c r="M308" i="13"/>
  <c r="O308" i="13"/>
  <c r="Q308" i="13"/>
  <c r="Q292" i="13" s="1"/>
  <c r="V308" i="13"/>
  <c r="G310" i="13"/>
  <c r="K310" i="13"/>
  <c r="O310" i="13"/>
  <c r="V310" i="13"/>
  <c r="G311" i="13"/>
  <c r="I311" i="13"/>
  <c r="I310" i="13" s="1"/>
  <c r="K311" i="13"/>
  <c r="M311" i="13"/>
  <c r="M310" i="13" s="1"/>
  <c r="O311" i="13"/>
  <c r="Q311" i="13"/>
  <c r="Q310" i="13" s="1"/>
  <c r="V311" i="13"/>
  <c r="G318" i="13"/>
  <c r="I318" i="13"/>
  <c r="I317" i="13" s="1"/>
  <c r="K318" i="13"/>
  <c r="M318" i="13"/>
  <c r="O318" i="13"/>
  <c r="Q318" i="13"/>
  <c r="Q317" i="13" s="1"/>
  <c r="V318" i="13"/>
  <c r="G323" i="13"/>
  <c r="M323" i="13" s="1"/>
  <c r="I323" i="13"/>
  <c r="K323" i="13"/>
  <c r="K317" i="13" s="1"/>
  <c r="O323" i="13"/>
  <c r="O317" i="13" s="1"/>
  <c r="Q323" i="13"/>
  <c r="V323" i="13"/>
  <c r="V317" i="13" s="1"/>
  <c r="G328" i="13"/>
  <c r="I328" i="13"/>
  <c r="K328" i="13"/>
  <c r="M328" i="13"/>
  <c r="O328" i="13"/>
  <c r="Q328" i="13"/>
  <c r="V328" i="13"/>
  <c r="G332" i="13"/>
  <c r="M332" i="13" s="1"/>
  <c r="I332" i="13"/>
  <c r="K332" i="13"/>
  <c r="O332" i="13"/>
  <c r="Q332" i="13"/>
  <c r="V332" i="13"/>
  <c r="G336" i="13"/>
  <c r="I336" i="13"/>
  <c r="K336" i="13"/>
  <c r="M336" i="13"/>
  <c r="O336" i="13"/>
  <c r="Q336" i="13"/>
  <c r="V336" i="13"/>
  <c r="G340" i="13"/>
  <c r="M340" i="13" s="1"/>
  <c r="I340" i="13"/>
  <c r="K340" i="13"/>
  <c r="O340" i="13"/>
  <c r="Q340" i="13"/>
  <c r="V340" i="13"/>
  <c r="I366" i="13"/>
  <c r="Q366" i="13"/>
  <c r="G367" i="13"/>
  <c r="G366" i="13" s="1"/>
  <c r="I367" i="13"/>
  <c r="K367" i="13"/>
  <c r="K366" i="13" s="1"/>
  <c r="O367" i="13"/>
  <c r="O366" i="13" s="1"/>
  <c r="Q367" i="13"/>
  <c r="V367" i="13"/>
  <c r="V366" i="13" s="1"/>
  <c r="AE370" i="13"/>
  <c r="AF370" i="13"/>
  <c r="G1482" i="12"/>
  <c r="BA1480" i="12"/>
  <c r="BA1478" i="12"/>
  <c r="BA1474" i="12"/>
  <c r="BA1420" i="12"/>
  <c r="BA1393" i="12"/>
  <c r="BA1390" i="12"/>
  <c r="BA1345" i="12"/>
  <c r="BA1342" i="12"/>
  <c r="BA1090" i="12"/>
  <c r="BA597" i="12"/>
  <c r="BA584" i="12"/>
  <c r="BA575" i="12"/>
  <c r="BA541" i="12"/>
  <c r="BA461" i="12"/>
  <c r="BA417" i="12"/>
  <c r="BA402" i="12"/>
  <c r="BA363" i="12"/>
  <c r="BA347" i="12"/>
  <c r="BA313" i="12"/>
  <c r="BA306" i="12"/>
  <c r="BA300" i="12"/>
  <c r="BA271" i="12"/>
  <c r="BA30" i="12"/>
  <c r="BA17" i="12"/>
  <c r="G9" i="12"/>
  <c r="I9" i="12"/>
  <c r="I8" i="12" s="1"/>
  <c r="K9" i="12"/>
  <c r="M9" i="12"/>
  <c r="O9" i="12"/>
  <c r="Q9" i="12"/>
  <c r="Q8" i="12" s="1"/>
  <c r="V9" i="12"/>
  <c r="G13" i="12"/>
  <c r="G8" i="12" s="1"/>
  <c r="I13" i="12"/>
  <c r="K13" i="12"/>
  <c r="K8" i="12" s="1"/>
  <c r="O13" i="12"/>
  <c r="O8" i="12" s="1"/>
  <c r="Q13" i="12"/>
  <c r="V13" i="12"/>
  <c r="V8" i="12" s="1"/>
  <c r="G16" i="12"/>
  <c r="I16" i="12"/>
  <c r="K16" i="12"/>
  <c r="M16" i="12"/>
  <c r="O16" i="12"/>
  <c r="Q16" i="12"/>
  <c r="V16" i="12"/>
  <c r="G20" i="12"/>
  <c r="M20" i="12" s="1"/>
  <c r="I20" i="12"/>
  <c r="K20" i="12"/>
  <c r="O20" i="12"/>
  <c r="Q20" i="12"/>
  <c r="V20" i="12"/>
  <c r="G23" i="12"/>
  <c r="G22" i="12" s="1"/>
  <c r="I23" i="12"/>
  <c r="K23" i="12"/>
  <c r="K22" i="12" s="1"/>
  <c r="O23" i="12"/>
  <c r="O22" i="12" s="1"/>
  <c r="Q23" i="12"/>
  <c r="V23" i="12"/>
  <c r="V22" i="12" s="1"/>
  <c r="G29" i="12"/>
  <c r="I29" i="12"/>
  <c r="I22" i="12" s="1"/>
  <c r="K29" i="12"/>
  <c r="M29" i="12"/>
  <c r="O29" i="12"/>
  <c r="Q29" i="12"/>
  <c r="Q22" i="12" s="1"/>
  <c r="V29" i="12"/>
  <c r="G35" i="12"/>
  <c r="M35" i="12" s="1"/>
  <c r="I35" i="12"/>
  <c r="K35" i="12"/>
  <c r="O35" i="12"/>
  <c r="Q35" i="12"/>
  <c r="V35" i="12"/>
  <c r="G42" i="12"/>
  <c r="G41" i="12" s="1"/>
  <c r="I42" i="12"/>
  <c r="K42" i="12"/>
  <c r="K41" i="12" s="1"/>
  <c r="O42" i="12"/>
  <c r="O41" i="12" s="1"/>
  <c r="Q42" i="12"/>
  <c r="V42" i="12"/>
  <c r="V41" i="12" s="1"/>
  <c r="G262" i="12"/>
  <c r="I262" i="12"/>
  <c r="I41" i="12" s="1"/>
  <c r="K262" i="12"/>
  <c r="M262" i="12"/>
  <c r="O262" i="12"/>
  <c r="Q262" i="12"/>
  <c r="Q41" i="12" s="1"/>
  <c r="V262" i="12"/>
  <c r="G268" i="12"/>
  <c r="M268" i="12" s="1"/>
  <c r="I268" i="12"/>
  <c r="K268" i="12"/>
  <c r="O268" i="12"/>
  <c r="Q268" i="12"/>
  <c r="V268" i="12"/>
  <c r="G270" i="12"/>
  <c r="I270" i="12"/>
  <c r="K270" i="12"/>
  <c r="M270" i="12"/>
  <c r="O270" i="12"/>
  <c r="Q270" i="12"/>
  <c r="V270" i="12"/>
  <c r="G287" i="12"/>
  <c r="M287" i="12" s="1"/>
  <c r="I287" i="12"/>
  <c r="K287" i="12"/>
  <c r="O287" i="12"/>
  <c r="Q287" i="12"/>
  <c r="V287" i="12"/>
  <c r="G299" i="12"/>
  <c r="I299" i="12"/>
  <c r="K299" i="12"/>
  <c r="M299" i="12"/>
  <c r="O299" i="12"/>
  <c r="Q299" i="12"/>
  <c r="V299" i="12"/>
  <c r="G305" i="12"/>
  <c r="M305" i="12" s="1"/>
  <c r="I305" i="12"/>
  <c r="K305" i="12"/>
  <c r="O305" i="12"/>
  <c r="Q305" i="12"/>
  <c r="V305" i="12"/>
  <c r="G312" i="12"/>
  <c r="I312" i="12"/>
  <c r="K312" i="12"/>
  <c r="M312" i="12"/>
  <c r="O312" i="12"/>
  <c r="Q312" i="12"/>
  <c r="V312" i="12"/>
  <c r="G346" i="12"/>
  <c r="M346" i="12" s="1"/>
  <c r="I346" i="12"/>
  <c r="K346" i="12"/>
  <c r="O346" i="12"/>
  <c r="Q346" i="12"/>
  <c r="V346" i="12"/>
  <c r="G362" i="12"/>
  <c r="I362" i="12"/>
  <c r="K362" i="12"/>
  <c r="M362" i="12"/>
  <c r="O362" i="12"/>
  <c r="Q362" i="12"/>
  <c r="V362" i="12"/>
  <c r="G401" i="12"/>
  <c r="M401" i="12" s="1"/>
  <c r="I401" i="12"/>
  <c r="K401" i="12"/>
  <c r="O401" i="12"/>
  <c r="Q401" i="12"/>
  <c r="V401" i="12"/>
  <c r="G416" i="12"/>
  <c r="I416" i="12"/>
  <c r="K416" i="12"/>
  <c r="M416" i="12"/>
  <c r="O416" i="12"/>
  <c r="Q416" i="12"/>
  <c r="V416" i="12"/>
  <c r="G460" i="12"/>
  <c r="M460" i="12" s="1"/>
  <c r="I460" i="12"/>
  <c r="K460" i="12"/>
  <c r="O460" i="12"/>
  <c r="Q460" i="12"/>
  <c r="V460" i="12"/>
  <c r="G540" i="12"/>
  <c r="I540" i="12"/>
  <c r="K540" i="12"/>
  <c r="M540" i="12"/>
  <c r="O540" i="12"/>
  <c r="Q540" i="12"/>
  <c r="V540" i="12"/>
  <c r="G574" i="12"/>
  <c r="M574" i="12" s="1"/>
  <c r="I574" i="12"/>
  <c r="K574" i="12"/>
  <c r="O574" i="12"/>
  <c r="Q574" i="12"/>
  <c r="V574" i="12"/>
  <c r="G583" i="12"/>
  <c r="I583" i="12"/>
  <c r="K583" i="12"/>
  <c r="M583" i="12"/>
  <c r="O583" i="12"/>
  <c r="Q583" i="12"/>
  <c r="V583" i="12"/>
  <c r="G596" i="12"/>
  <c r="M596" i="12" s="1"/>
  <c r="I596" i="12"/>
  <c r="K596" i="12"/>
  <c r="O596" i="12"/>
  <c r="Q596" i="12"/>
  <c r="V596" i="12"/>
  <c r="G657" i="12"/>
  <c r="I657" i="12"/>
  <c r="K657" i="12"/>
  <c r="M657" i="12"/>
  <c r="O657" i="12"/>
  <c r="Q657" i="12"/>
  <c r="V657" i="12"/>
  <c r="G689" i="12"/>
  <c r="M689" i="12" s="1"/>
  <c r="I689" i="12"/>
  <c r="K689" i="12"/>
  <c r="O689" i="12"/>
  <c r="Q689" i="12"/>
  <c r="V689" i="12"/>
  <c r="G692" i="12"/>
  <c r="I692" i="12"/>
  <c r="K692" i="12"/>
  <c r="M692" i="12"/>
  <c r="O692" i="12"/>
  <c r="Q692" i="12"/>
  <c r="V692" i="12"/>
  <c r="G696" i="12"/>
  <c r="M696" i="12" s="1"/>
  <c r="I696" i="12"/>
  <c r="K696" i="12"/>
  <c r="O696" i="12"/>
  <c r="Q696" i="12"/>
  <c r="V696" i="12"/>
  <c r="G701" i="12"/>
  <c r="I701" i="12"/>
  <c r="K701" i="12"/>
  <c r="M701" i="12"/>
  <c r="O701" i="12"/>
  <c r="Q701" i="12"/>
  <c r="V701" i="12"/>
  <c r="G706" i="12"/>
  <c r="M706" i="12" s="1"/>
  <c r="I706" i="12"/>
  <c r="K706" i="12"/>
  <c r="O706" i="12"/>
  <c r="Q706" i="12"/>
  <c r="V706" i="12"/>
  <c r="G720" i="12"/>
  <c r="I720" i="12"/>
  <c r="K720" i="12"/>
  <c r="M720" i="12"/>
  <c r="O720" i="12"/>
  <c r="Q720" i="12"/>
  <c r="V720" i="12"/>
  <c r="G725" i="12"/>
  <c r="M725" i="12" s="1"/>
  <c r="I725" i="12"/>
  <c r="K725" i="12"/>
  <c r="O725" i="12"/>
  <c r="Q725" i="12"/>
  <c r="V725" i="12"/>
  <c r="G730" i="12"/>
  <c r="I730" i="12"/>
  <c r="K730" i="12"/>
  <c r="M730" i="12"/>
  <c r="O730" i="12"/>
  <c r="Q730" i="12"/>
  <c r="V730" i="12"/>
  <c r="G735" i="12"/>
  <c r="K735" i="12"/>
  <c r="O735" i="12"/>
  <c r="V735" i="12"/>
  <c r="G736" i="12"/>
  <c r="I736" i="12"/>
  <c r="I735" i="12" s="1"/>
  <c r="K736" i="12"/>
  <c r="M736" i="12"/>
  <c r="M735" i="12" s="1"/>
  <c r="O736" i="12"/>
  <c r="Q736" i="12"/>
  <c r="Q735" i="12" s="1"/>
  <c r="V736" i="12"/>
  <c r="G750" i="12"/>
  <c r="I750" i="12"/>
  <c r="I749" i="12" s="1"/>
  <c r="K750" i="12"/>
  <c r="M750" i="12"/>
  <c r="O750" i="12"/>
  <c r="Q750" i="12"/>
  <c r="Q749" i="12" s="1"/>
  <c r="V750" i="12"/>
  <c r="G759" i="12"/>
  <c r="G749" i="12" s="1"/>
  <c r="I759" i="12"/>
  <c r="K759" i="12"/>
  <c r="K749" i="12" s="1"/>
  <c r="O759" i="12"/>
  <c r="O749" i="12" s="1"/>
  <c r="Q759" i="12"/>
  <c r="V759" i="12"/>
  <c r="V749" i="12" s="1"/>
  <c r="G764" i="12"/>
  <c r="I764" i="12"/>
  <c r="K764" i="12"/>
  <c r="M764" i="12"/>
  <c r="O764" i="12"/>
  <c r="Q764" i="12"/>
  <c r="V764" i="12"/>
  <c r="G766" i="12"/>
  <c r="M766" i="12" s="1"/>
  <c r="I766" i="12"/>
  <c r="K766" i="12"/>
  <c r="O766" i="12"/>
  <c r="Q766" i="12"/>
  <c r="V766" i="12"/>
  <c r="G771" i="12"/>
  <c r="I771" i="12"/>
  <c r="K771" i="12"/>
  <c r="M771" i="12"/>
  <c r="O771" i="12"/>
  <c r="Q771" i="12"/>
  <c r="V771" i="12"/>
  <c r="G783" i="12"/>
  <c r="M783" i="12" s="1"/>
  <c r="I783" i="12"/>
  <c r="K783" i="12"/>
  <c r="O783" i="12"/>
  <c r="Q783" i="12"/>
  <c r="V783" i="12"/>
  <c r="G785" i="12"/>
  <c r="I785" i="12"/>
  <c r="K785" i="12"/>
  <c r="M785" i="12"/>
  <c r="O785" i="12"/>
  <c r="Q785" i="12"/>
  <c r="V785" i="12"/>
  <c r="G787" i="12"/>
  <c r="M787" i="12" s="1"/>
  <c r="I787" i="12"/>
  <c r="K787" i="12"/>
  <c r="O787" i="12"/>
  <c r="Q787" i="12"/>
  <c r="V787" i="12"/>
  <c r="G789" i="12"/>
  <c r="I789" i="12"/>
  <c r="K789" i="12"/>
  <c r="M789" i="12"/>
  <c r="O789" i="12"/>
  <c r="Q789" i="12"/>
  <c r="V789" i="12"/>
  <c r="G792" i="12"/>
  <c r="M792" i="12" s="1"/>
  <c r="I792" i="12"/>
  <c r="K792" i="12"/>
  <c r="O792" i="12"/>
  <c r="Q792" i="12"/>
  <c r="V792" i="12"/>
  <c r="G795" i="12"/>
  <c r="I795" i="12"/>
  <c r="K795" i="12"/>
  <c r="M795" i="12"/>
  <c r="O795" i="12"/>
  <c r="Q795" i="12"/>
  <c r="V795" i="12"/>
  <c r="G799" i="12"/>
  <c r="I799" i="12"/>
  <c r="I798" i="12" s="1"/>
  <c r="K799" i="12"/>
  <c r="M799" i="12"/>
  <c r="O799" i="12"/>
  <c r="Q799" i="12"/>
  <c r="Q798" i="12" s="1"/>
  <c r="V799" i="12"/>
  <c r="G806" i="12"/>
  <c r="G798" i="12" s="1"/>
  <c r="I806" i="12"/>
  <c r="K806" i="12"/>
  <c r="K798" i="12" s="1"/>
  <c r="O806" i="12"/>
  <c r="O798" i="12" s="1"/>
  <c r="Q806" i="12"/>
  <c r="V806" i="12"/>
  <c r="V798" i="12" s="1"/>
  <c r="G811" i="12"/>
  <c r="G810" i="12" s="1"/>
  <c r="I811" i="12"/>
  <c r="K811" i="12"/>
  <c r="K810" i="12" s="1"/>
  <c r="O811" i="12"/>
  <c r="O810" i="12" s="1"/>
  <c r="Q811" i="12"/>
  <c r="V811" i="12"/>
  <c r="V810" i="12" s="1"/>
  <c r="G821" i="12"/>
  <c r="I821" i="12"/>
  <c r="I810" i="12" s="1"/>
  <c r="K821" i="12"/>
  <c r="M821" i="12"/>
  <c r="O821" i="12"/>
  <c r="Q821" i="12"/>
  <c r="Q810" i="12" s="1"/>
  <c r="V821" i="12"/>
  <c r="G831" i="12"/>
  <c r="M831" i="12" s="1"/>
  <c r="I831" i="12"/>
  <c r="K831" i="12"/>
  <c r="O831" i="12"/>
  <c r="Q831" i="12"/>
  <c r="V831" i="12"/>
  <c r="G838" i="12"/>
  <c r="I838" i="12"/>
  <c r="K838" i="12"/>
  <c r="M838" i="12"/>
  <c r="O838" i="12"/>
  <c r="Q838" i="12"/>
  <c r="V838" i="12"/>
  <c r="G845" i="12"/>
  <c r="M845" i="12" s="1"/>
  <c r="I845" i="12"/>
  <c r="K845" i="12"/>
  <c r="O845" i="12"/>
  <c r="Q845" i="12"/>
  <c r="V845" i="12"/>
  <c r="G849" i="12"/>
  <c r="I849" i="12"/>
  <c r="K849" i="12"/>
  <c r="M849" i="12"/>
  <c r="O849" i="12"/>
  <c r="Q849" i="12"/>
  <c r="V849" i="12"/>
  <c r="G857" i="12"/>
  <c r="M857" i="12" s="1"/>
  <c r="I857" i="12"/>
  <c r="K857" i="12"/>
  <c r="O857" i="12"/>
  <c r="Q857" i="12"/>
  <c r="V857" i="12"/>
  <c r="G867" i="12"/>
  <c r="I867" i="12"/>
  <c r="K867" i="12"/>
  <c r="M867" i="12"/>
  <c r="O867" i="12"/>
  <c r="Q867" i="12"/>
  <c r="V867" i="12"/>
  <c r="G899" i="12"/>
  <c r="K899" i="12"/>
  <c r="O899" i="12"/>
  <c r="V899" i="12"/>
  <c r="G900" i="12"/>
  <c r="I900" i="12"/>
  <c r="I899" i="12" s="1"/>
  <c r="K900" i="12"/>
  <c r="M900" i="12"/>
  <c r="M899" i="12" s="1"/>
  <c r="O900" i="12"/>
  <c r="Q900" i="12"/>
  <c r="Q899" i="12" s="1"/>
  <c r="V900" i="12"/>
  <c r="G907" i="12"/>
  <c r="I907" i="12"/>
  <c r="I906" i="12" s="1"/>
  <c r="K907" i="12"/>
  <c r="M907" i="12"/>
  <c r="O907" i="12"/>
  <c r="Q907" i="12"/>
  <c r="Q906" i="12" s="1"/>
  <c r="V907" i="12"/>
  <c r="G923" i="12"/>
  <c r="G906" i="12" s="1"/>
  <c r="I923" i="12"/>
  <c r="K923" i="12"/>
  <c r="K906" i="12" s="1"/>
  <c r="O923" i="12"/>
  <c r="O906" i="12" s="1"/>
  <c r="Q923" i="12"/>
  <c r="V923" i="12"/>
  <c r="V906" i="12" s="1"/>
  <c r="G934" i="12"/>
  <c r="I934" i="12"/>
  <c r="K934" i="12"/>
  <c r="M934" i="12"/>
  <c r="O934" i="12"/>
  <c r="Q934" i="12"/>
  <c r="V934" i="12"/>
  <c r="G940" i="12"/>
  <c r="I940" i="12"/>
  <c r="I939" i="12" s="1"/>
  <c r="K940" i="12"/>
  <c r="M940" i="12"/>
  <c r="O940" i="12"/>
  <c r="Q940" i="12"/>
  <c r="Q939" i="12" s="1"/>
  <c r="V940" i="12"/>
  <c r="G947" i="12"/>
  <c r="G939" i="12" s="1"/>
  <c r="I947" i="12"/>
  <c r="K947" i="12"/>
  <c r="K939" i="12" s="1"/>
  <c r="O947" i="12"/>
  <c r="O939" i="12" s="1"/>
  <c r="Q947" i="12"/>
  <c r="V947" i="12"/>
  <c r="V939" i="12" s="1"/>
  <c r="G954" i="12"/>
  <c r="I954" i="12"/>
  <c r="K954" i="12"/>
  <c r="M954" i="12"/>
  <c r="O954" i="12"/>
  <c r="Q954" i="12"/>
  <c r="V954" i="12"/>
  <c r="G961" i="12"/>
  <c r="M961" i="12" s="1"/>
  <c r="I961" i="12"/>
  <c r="K961" i="12"/>
  <c r="O961" i="12"/>
  <c r="Q961" i="12"/>
  <c r="V961" i="12"/>
  <c r="G969" i="12"/>
  <c r="I969" i="12"/>
  <c r="K969" i="12"/>
  <c r="M969" i="12"/>
  <c r="O969" i="12"/>
  <c r="Q969" i="12"/>
  <c r="V969" i="12"/>
  <c r="G975" i="12"/>
  <c r="M975" i="12" s="1"/>
  <c r="I975" i="12"/>
  <c r="K975" i="12"/>
  <c r="O975" i="12"/>
  <c r="Q975" i="12"/>
  <c r="V975" i="12"/>
  <c r="G981" i="12"/>
  <c r="I981" i="12"/>
  <c r="K981" i="12"/>
  <c r="M981" i="12"/>
  <c r="O981" i="12"/>
  <c r="Q981" i="12"/>
  <c r="V981" i="12"/>
  <c r="G987" i="12"/>
  <c r="I987" i="12"/>
  <c r="K987" i="12"/>
  <c r="M987" i="12"/>
  <c r="O987" i="12"/>
  <c r="Q987" i="12"/>
  <c r="V987" i="12"/>
  <c r="G995" i="12"/>
  <c r="I995" i="12"/>
  <c r="K995" i="12"/>
  <c r="K986" i="12" s="1"/>
  <c r="O995" i="12"/>
  <c r="O986" i="12" s="1"/>
  <c r="Q995" i="12"/>
  <c r="V995" i="12"/>
  <c r="G1035" i="12"/>
  <c r="I1035" i="12"/>
  <c r="K1035" i="12"/>
  <c r="M1035" i="12"/>
  <c r="O1035" i="12"/>
  <c r="Q1035" i="12"/>
  <c r="V1035" i="12"/>
  <c r="G1041" i="12"/>
  <c r="M1041" i="12" s="1"/>
  <c r="I1041" i="12"/>
  <c r="K1041" i="12"/>
  <c r="O1041" i="12"/>
  <c r="Q1041" i="12"/>
  <c r="V1041" i="12"/>
  <c r="V986" i="12" s="1"/>
  <c r="G1048" i="12"/>
  <c r="I1048" i="12"/>
  <c r="K1048" i="12"/>
  <c r="M1048" i="12"/>
  <c r="O1048" i="12"/>
  <c r="Q1048" i="12"/>
  <c r="V1048" i="12"/>
  <c r="G1089" i="12"/>
  <c r="M1089" i="12" s="1"/>
  <c r="I1089" i="12"/>
  <c r="K1089" i="12"/>
  <c r="O1089" i="12"/>
  <c r="Q1089" i="12"/>
  <c r="V1089" i="12"/>
  <c r="G1095" i="12"/>
  <c r="I1095" i="12"/>
  <c r="K1095" i="12"/>
  <c r="M1095" i="12"/>
  <c r="O1095" i="12"/>
  <c r="Q1095" i="12"/>
  <c r="V1095" i="12"/>
  <c r="G1103" i="12"/>
  <c r="M1103" i="12" s="1"/>
  <c r="I1103" i="12"/>
  <c r="K1103" i="12"/>
  <c r="O1103" i="12"/>
  <c r="Q1103" i="12"/>
  <c r="V1103" i="12"/>
  <c r="G1110" i="12"/>
  <c r="I1110" i="12"/>
  <c r="K1110" i="12"/>
  <c r="M1110" i="12"/>
  <c r="O1110" i="12"/>
  <c r="Q1110" i="12"/>
  <c r="V1110" i="12"/>
  <c r="G1116" i="12"/>
  <c r="M1116" i="12" s="1"/>
  <c r="I1116" i="12"/>
  <c r="K1116" i="12"/>
  <c r="O1116" i="12"/>
  <c r="Q1116" i="12"/>
  <c r="V1116" i="12"/>
  <c r="G1122" i="12"/>
  <c r="I1122" i="12"/>
  <c r="K1122" i="12"/>
  <c r="M1122" i="12"/>
  <c r="O1122" i="12"/>
  <c r="Q1122" i="12"/>
  <c r="V1122" i="12"/>
  <c r="G1136" i="12"/>
  <c r="M1136" i="12" s="1"/>
  <c r="I1136" i="12"/>
  <c r="K1136" i="12"/>
  <c r="O1136" i="12"/>
  <c r="Q1136" i="12"/>
  <c r="V1136" i="12"/>
  <c r="G1144" i="12"/>
  <c r="I1144" i="12"/>
  <c r="K1144" i="12"/>
  <c r="M1144" i="12"/>
  <c r="O1144" i="12"/>
  <c r="Q1144" i="12"/>
  <c r="V1144" i="12"/>
  <c r="G1149" i="12"/>
  <c r="G1150" i="12"/>
  <c r="I1150" i="12"/>
  <c r="K1150" i="12"/>
  <c r="M1150" i="12"/>
  <c r="O1150" i="12"/>
  <c r="Q1150" i="12"/>
  <c r="V1150" i="12"/>
  <c r="G1191" i="12"/>
  <c r="M1191" i="12" s="1"/>
  <c r="I1191" i="12"/>
  <c r="K1191" i="12"/>
  <c r="K1149" i="12" s="1"/>
  <c r="O1191" i="12"/>
  <c r="O1149" i="12" s="1"/>
  <c r="Q1191" i="12"/>
  <c r="V1191" i="12"/>
  <c r="V1149" i="12" s="1"/>
  <c r="G1205" i="12"/>
  <c r="I1205" i="12"/>
  <c r="K1205" i="12"/>
  <c r="M1205" i="12"/>
  <c r="O1205" i="12"/>
  <c r="Q1205" i="12"/>
  <c r="V1205" i="12"/>
  <c r="G1210" i="12"/>
  <c r="G1211" i="12"/>
  <c r="I1211" i="12"/>
  <c r="K1211" i="12"/>
  <c r="M1211" i="12"/>
  <c r="O1211" i="12"/>
  <c r="Q1211" i="12"/>
  <c r="V1211" i="12"/>
  <c r="G1219" i="12"/>
  <c r="M1219" i="12" s="1"/>
  <c r="I1219" i="12"/>
  <c r="K1219" i="12"/>
  <c r="K1210" i="12" s="1"/>
  <c r="O1219" i="12"/>
  <c r="O1210" i="12" s="1"/>
  <c r="Q1219" i="12"/>
  <c r="V1219" i="12"/>
  <c r="V1210" i="12" s="1"/>
  <c r="G1251" i="12"/>
  <c r="I1251" i="12"/>
  <c r="K1251" i="12"/>
  <c r="M1251" i="12"/>
  <c r="O1251" i="12"/>
  <c r="Q1251" i="12"/>
  <c r="V1251" i="12"/>
  <c r="G1297" i="12"/>
  <c r="M1297" i="12" s="1"/>
  <c r="I1297" i="12"/>
  <c r="K1297" i="12"/>
  <c r="O1297" i="12"/>
  <c r="Q1297" i="12"/>
  <c r="V1297" i="12"/>
  <c r="G1299" i="12"/>
  <c r="I1299" i="12"/>
  <c r="K1299" i="12"/>
  <c r="M1299" i="12"/>
  <c r="O1299" i="12"/>
  <c r="Q1299" i="12"/>
  <c r="V1299" i="12"/>
  <c r="G1305" i="12"/>
  <c r="M1305" i="12" s="1"/>
  <c r="I1305" i="12"/>
  <c r="K1305" i="12"/>
  <c r="O1305" i="12"/>
  <c r="Q1305" i="12"/>
  <c r="V1305" i="12"/>
  <c r="G1311" i="12"/>
  <c r="I1311" i="12"/>
  <c r="K1311" i="12"/>
  <c r="M1311" i="12"/>
  <c r="O1311" i="12"/>
  <c r="Q1311" i="12"/>
  <c r="V1311" i="12"/>
  <c r="G1317" i="12"/>
  <c r="I1317" i="12"/>
  <c r="K1317" i="12"/>
  <c r="K1316" i="12" s="1"/>
  <c r="M1317" i="12"/>
  <c r="O1317" i="12"/>
  <c r="Q1317" i="12"/>
  <c r="Q1316" i="12" s="1"/>
  <c r="V1317" i="12"/>
  <c r="G1324" i="12"/>
  <c r="M1324" i="12" s="1"/>
  <c r="I1324" i="12"/>
  <c r="K1324" i="12"/>
  <c r="O1324" i="12"/>
  <c r="O1316" i="12" s="1"/>
  <c r="Q1324" i="12"/>
  <c r="V1324" i="12"/>
  <c r="V1316" i="12" s="1"/>
  <c r="G1330" i="12"/>
  <c r="I1330" i="12"/>
  <c r="K1330" i="12"/>
  <c r="M1330" i="12"/>
  <c r="O1330" i="12"/>
  <c r="Q1330" i="12"/>
  <c r="V1330" i="12"/>
  <c r="G1336" i="12"/>
  <c r="M1336" i="12" s="1"/>
  <c r="I1336" i="12"/>
  <c r="K1336" i="12"/>
  <c r="O1336" i="12"/>
  <c r="Q1336" i="12"/>
  <c r="V1336" i="12"/>
  <c r="G1341" i="12"/>
  <c r="I1341" i="12"/>
  <c r="K1341" i="12"/>
  <c r="M1341" i="12"/>
  <c r="O1341" i="12"/>
  <c r="Q1341" i="12"/>
  <c r="V1341" i="12"/>
  <c r="G1349" i="12"/>
  <c r="M1349" i="12" s="1"/>
  <c r="I1349" i="12"/>
  <c r="K1349" i="12"/>
  <c r="O1349" i="12"/>
  <c r="Q1349" i="12"/>
  <c r="V1349" i="12"/>
  <c r="G1352" i="12"/>
  <c r="I1352" i="12"/>
  <c r="K1352" i="12"/>
  <c r="M1352" i="12"/>
  <c r="O1352" i="12"/>
  <c r="Q1352" i="12"/>
  <c r="V1352" i="12"/>
  <c r="G1355" i="12"/>
  <c r="M1355" i="12" s="1"/>
  <c r="I1355" i="12"/>
  <c r="K1355" i="12"/>
  <c r="O1355" i="12"/>
  <c r="Q1355" i="12"/>
  <c r="V1355" i="12"/>
  <c r="G1358" i="12"/>
  <c r="I1358" i="12"/>
  <c r="K1358" i="12"/>
  <c r="M1358" i="12"/>
  <c r="O1358" i="12"/>
  <c r="Q1358" i="12"/>
  <c r="V1358" i="12"/>
  <c r="G1361" i="12"/>
  <c r="M1361" i="12" s="1"/>
  <c r="I1361" i="12"/>
  <c r="K1361" i="12"/>
  <c r="O1361" i="12"/>
  <c r="Q1361" i="12"/>
  <c r="V1361" i="12"/>
  <c r="G1364" i="12"/>
  <c r="I1364" i="12"/>
  <c r="K1364" i="12"/>
  <c r="M1364" i="12"/>
  <c r="O1364" i="12"/>
  <c r="Q1364" i="12"/>
  <c r="V1364" i="12"/>
  <c r="G1367" i="12"/>
  <c r="M1367" i="12" s="1"/>
  <c r="I1367" i="12"/>
  <c r="K1367" i="12"/>
  <c r="O1367" i="12"/>
  <c r="Q1367" i="12"/>
  <c r="V1367" i="12"/>
  <c r="G1370" i="12"/>
  <c r="I1370" i="12"/>
  <c r="K1370" i="12"/>
  <c r="M1370" i="12"/>
  <c r="O1370" i="12"/>
  <c r="Q1370" i="12"/>
  <c r="V1370" i="12"/>
  <c r="G1376" i="12"/>
  <c r="M1376" i="12" s="1"/>
  <c r="I1376" i="12"/>
  <c r="K1376" i="12"/>
  <c r="O1376" i="12"/>
  <c r="Q1376" i="12"/>
  <c r="V1376" i="12"/>
  <c r="G1383" i="12"/>
  <c r="I1383" i="12"/>
  <c r="K1383" i="12"/>
  <c r="M1383" i="12"/>
  <c r="O1383" i="12"/>
  <c r="Q1383" i="12"/>
  <c r="V1383" i="12"/>
  <c r="G1388" i="12"/>
  <c r="G1389" i="12"/>
  <c r="I1389" i="12"/>
  <c r="I1388" i="12" s="1"/>
  <c r="K1389" i="12"/>
  <c r="M1389" i="12"/>
  <c r="O1389" i="12"/>
  <c r="Q1389" i="12"/>
  <c r="Q1388" i="12" s="1"/>
  <c r="V1389" i="12"/>
  <c r="G1396" i="12"/>
  <c r="M1396" i="12" s="1"/>
  <c r="I1396" i="12"/>
  <c r="K1396" i="12"/>
  <c r="K1388" i="12" s="1"/>
  <c r="O1396" i="12"/>
  <c r="O1388" i="12" s="1"/>
  <c r="Q1396" i="12"/>
  <c r="V1396" i="12"/>
  <c r="V1388" i="12" s="1"/>
  <c r="G1399" i="12"/>
  <c r="I1399" i="12"/>
  <c r="K1399" i="12"/>
  <c r="M1399" i="12"/>
  <c r="O1399" i="12"/>
  <c r="Q1399" i="12"/>
  <c r="V1399" i="12"/>
  <c r="G1409" i="12"/>
  <c r="M1409" i="12" s="1"/>
  <c r="I1409" i="12"/>
  <c r="K1409" i="12"/>
  <c r="O1409" i="12"/>
  <c r="Q1409" i="12"/>
  <c r="V1409" i="12"/>
  <c r="G1412" i="12"/>
  <c r="I1412" i="12"/>
  <c r="K1412" i="12"/>
  <c r="M1412" i="12"/>
  <c r="O1412" i="12"/>
  <c r="Q1412" i="12"/>
  <c r="V1412" i="12"/>
  <c r="G1415" i="12"/>
  <c r="M1415" i="12" s="1"/>
  <c r="I1415" i="12"/>
  <c r="K1415" i="12"/>
  <c r="O1415" i="12"/>
  <c r="Q1415" i="12"/>
  <c r="V1415" i="12"/>
  <c r="G1419" i="12"/>
  <c r="G1418" i="12" s="1"/>
  <c r="I1419" i="12"/>
  <c r="K1419" i="12"/>
  <c r="K1418" i="12" s="1"/>
  <c r="O1419" i="12"/>
  <c r="O1418" i="12" s="1"/>
  <c r="Q1419" i="12"/>
  <c r="V1419" i="12"/>
  <c r="V1418" i="12" s="1"/>
  <c r="G1424" i="12"/>
  <c r="I1424" i="12"/>
  <c r="I1418" i="12" s="1"/>
  <c r="K1424" i="12"/>
  <c r="M1424" i="12"/>
  <c r="O1424" i="12"/>
  <c r="Q1424" i="12"/>
  <c r="Q1418" i="12" s="1"/>
  <c r="V1424" i="12"/>
  <c r="G1429" i="12"/>
  <c r="M1429" i="12" s="1"/>
  <c r="I1429" i="12"/>
  <c r="K1429" i="12"/>
  <c r="O1429" i="12"/>
  <c r="Q1429" i="12"/>
  <c r="V1429" i="12"/>
  <c r="G1433" i="12"/>
  <c r="I1433" i="12"/>
  <c r="K1433" i="12"/>
  <c r="M1433" i="12"/>
  <c r="O1433" i="12"/>
  <c r="Q1433" i="12"/>
  <c r="V1433" i="12"/>
  <c r="G1437" i="12"/>
  <c r="M1437" i="12" s="1"/>
  <c r="I1437" i="12"/>
  <c r="K1437" i="12"/>
  <c r="O1437" i="12"/>
  <c r="Q1437" i="12"/>
  <c r="V1437" i="12"/>
  <c r="G1441" i="12"/>
  <c r="I1441" i="12"/>
  <c r="K1441" i="12"/>
  <c r="M1441" i="12"/>
  <c r="O1441" i="12"/>
  <c r="Q1441" i="12"/>
  <c r="V1441" i="12"/>
  <c r="G1467" i="12"/>
  <c r="K1467" i="12"/>
  <c r="O1467" i="12"/>
  <c r="V1467" i="12"/>
  <c r="G1468" i="12"/>
  <c r="I1468" i="12"/>
  <c r="I1467" i="12" s="1"/>
  <c r="K1468" i="12"/>
  <c r="M1468" i="12"/>
  <c r="M1467" i="12" s="1"/>
  <c r="O1468" i="12"/>
  <c r="Q1468" i="12"/>
  <c r="Q1467" i="12" s="1"/>
  <c r="V1468" i="12"/>
  <c r="G1471" i="12"/>
  <c r="I1471" i="12"/>
  <c r="I1470" i="12" s="1"/>
  <c r="K1471" i="12"/>
  <c r="M1471" i="12"/>
  <c r="O1471" i="12"/>
  <c r="Q1471" i="12"/>
  <c r="Q1470" i="12" s="1"/>
  <c r="V1471" i="12"/>
  <c r="G1473" i="12"/>
  <c r="M1473" i="12" s="1"/>
  <c r="I1473" i="12"/>
  <c r="K1473" i="12"/>
  <c r="K1470" i="12" s="1"/>
  <c r="O1473" i="12"/>
  <c r="O1470" i="12" s="1"/>
  <c r="Q1473" i="12"/>
  <c r="V1473" i="12"/>
  <c r="V1470" i="12" s="1"/>
  <c r="G1475" i="12"/>
  <c r="I1475" i="12"/>
  <c r="K1475" i="12"/>
  <c r="M1475" i="12"/>
  <c r="O1475" i="12"/>
  <c r="Q1475" i="12"/>
  <c r="V1475" i="12"/>
  <c r="G1477" i="12"/>
  <c r="M1477" i="12" s="1"/>
  <c r="I1477" i="12"/>
  <c r="K1477" i="12"/>
  <c r="O1477" i="12"/>
  <c r="Q1477" i="12"/>
  <c r="V1477" i="12"/>
  <c r="G1479" i="12"/>
  <c r="I1479" i="12"/>
  <c r="K1479" i="12"/>
  <c r="M1479" i="12"/>
  <c r="O1479" i="12"/>
  <c r="Q1479" i="12"/>
  <c r="V1479" i="12"/>
  <c r="AE1482" i="12"/>
  <c r="I20" i="1"/>
  <c r="I19" i="1"/>
  <c r="I18" i="1"/>
  <c r="I17" i="1"/>
  <c r="I16" i="1"/>
  <c r="I95" i="1"/>
  <c r="J94" i="1" s="1"/>
  <c r="J71" i="1"/>
  <c r="AZ63" i="1"/>
  <c r="AZ62" i="1"/>
  <c r="AZ61" i="1"/>
  <c r="AZ60" i="1"/>
  <c r="AZ59" i="1"/>
  <c r="AZ58" i="1"/>
  <c r="AZ57" i="1"/>
  <c r="AZ56" i="1"/>
  <c r="AZ55" i="1"/>
  <c r="AZ54" i="1"/>
  <c r="AZ53" i="1"/>
  <c r="AZ52" i="1"/>
  <c r="F45" i="1"/>
  <c r="G45" i="1"/>
  <c r="G25" i="1" s="1"/>
  <c r="A25" i="1" s="1"/>
  <c r="H44" i="1"/>
  <c r="I44" i="1" s="1"/>
  <c r="H43" i="1"/>
  <c r="I43" i="1" s="1"/>
  <c r="H42" i="1"/>
  <c r="I42" i="1" s="1"/>
  <c r="H41" i="1"/>
  <c r="I41" i="1" s="1"/>
  <c r="H40" i="1"/>
  <c r="H39" i="1"/>
  <c r="H45" i="1" s="1"/>
  <c r="J69" i="1" l="1"/>
  <c r="J73" i="1"/>
  <c r="J70" i="1"/>
  <c r="J72" i="1"/>
  <c r="J74" i="1"/>
  <c r="J75" i="1"/>
  <c r="J76" i="1"/>
  <c r="J77" i="1"/>
  <c r="J78" i="1"/>
  <c r="J79" i="1"/>
  <c r="J80" i="1"/>
  <c r="J81" i="1"/>
  <c r="J82" i="1"/>
  <c r="J83" i="1"/>
  <c r="J84" i="1"/>
  <c r="J85" i="1"/>
  <c r="J86" i="1"/>
  <c r="J87" i="1"/>
  <c r="J88" i="1"/>
  <c r="J89" i="1"/>
  <c r="J90" i="1"/>
  <c r="J91" i="1"/>
  <c r="J92" i="1"/>
  <c r="J93" i="1"/>
  <c r="A26" i="1"/>
  <c r="G26" i="1"/>
  <c r="G28" i="1"/>
  <c r="G23" i="1"/>
  <c r="M165" i="14"/>
  <c r="M164" i="14" s="1"/>
  <c r="M162" i="14"/>
  <c r="M161" i="14" s="1"/>
  <c r="M152" i="14"/>
  <c r="M151" i="14" s="1"/>
  <c r="M132" i="14"/>
  <c r="M131" i="14" s="1"/>
  <c r="M109" i="14"/>
  <c r="M96" i="14" s="1"/>
  <c r="M68" i="14"/>
  <c r="M59" i="14" s="1"/>
  <c r="M43" i="14"/>
  <c r="M39" i="14" s="1"/>
  <c r="M282" i="13"/>
  <c r="M317" i="13"/>
  <c r="M86" i="13"/>
  <c r="M63" i="13"/>
  <c r="M31" i="13"/>
  <c r="G317" i="13"/>
  <c r="G282" i="13"/>
  <c r="G86" i="13"/>
  <c r="G63" i="13"/>
  <c r="G31" i="13"/>
  <c r="M367" i="13"/>
  <c r="M366" i="13" s="1"/>
  <c r="M293" i="13"/>
  <c r="M292" i="13" s="1"/>
  <c r="M261" i="13"/>
  <c r="M260" i="13" s="1"/>
  <c r="M233" i="13"/>
  <c r="M232" i="13" s="1"/>
  <c r="M1470" i="12"/>
  <c r="M1388" i="12"/>
  <c r="G1470" i="12"/>
  <c r="M1316" i="12"/>
  <c r="I1316" i="12"/>
  <c r="G1316" i="12"/>
  <c r="G986" i="12"/>
  <c r="M995" i="12"/>
  <c r="M986" i="12"/>
  <c r="Q986" i="12"/>
  <c r="I986" i="12"/>
  <c r="AF1482" i="12"/>
  <c r="M1419" i="12"/>
  <c r="M1418" i="12" s="1"/>
  <c r="Q1210" i="12"/>
  <c r="M1210" i="12"/>
  <c r="I1210" i="12"/>
  <c r="Q1149" i="12"/>
  <c r="M1149" i="12"/>
  <c r="I1149" i="12"/>
  <c r="M798" i="12"/>
  <c r="M947" i="12"/>
  <c r="M939" i="12" s="1"/>
  <c r="M923" i="12"/>
  <c r="M906" i="12" s="1"/>
  <c r="M811" i="12"/>
  <c r="M810" i="12" s="1"/>
  <c r="M806" i="12"/>
  <c r="M759" i="12"/>
  <c r="M749" i="12" s="1"/>
  <c r="M42" i="12"/>
  <c r="M41" i="12" s="1"/>
  <c r="M23" i="12"/>
  <c r="M22" i="12" s="1"/>
  <c r="M13" i="12"/>
  <c r="M8" i="12" s="1"/>
  <c r="I39" i="1"/>
  <c r="I45" i="1" s="1"/>
  <c r="I21" i="1"/>
  <c r="J28" i="1"/>
  <c r="J26" i="1"/>
  <c r="G38" i="1"/>
  <c r="F38" i="1"/>
  <c r="J23" i="1"/>
  <c r="J24" i="1"/>
  <c r="J25" i="1"/>
  <c r="J27" i="1"/>
  <c r="E24" i="1"/>
  <c r="E26" i="1"/>
  <c r="J95" i="1" l="1"/>
  <c r="A23" i="1"/>
  <c r="J44" i="1"/>
  <c r="J42" i="1"/>
  <c r="J43" i="1"/>
  <c r="J41" i="1"/>
  <c r="J39" i="1"/>
  <c r="J45" i="1" s="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Rozpoctylbc</author>
  </authors>
  <commentList>
    <comment ref="S6" authorId="0" shapeId="0" xr:uid="{92B17BAE-5085-4F3F-A5A8-37DD810C6C8C}">
      <text>
        <r>
          <rPr>
            <sz val="9"/>
            <color indexed="81"/>
            <rFont val="Tahoma"/>
            <family val="2"/>
            <charset val="238"/>
          </rPr>
          <t>Jedná se o informaci, zda se jedná o položku, která je do rozpočtu zadána z cenové soustavy RTS, nebo vlastní.</t>
        </r>
      </text>
    </comment>
    <comment ref="T6" authorId="0" shapeId="0" xr:uid="{4F5DA518-F5B9-48DE-B56E-44FDF98BCA9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Rozpoctylbc</author>
  </authors>
  <commentList>
    <comment ref="S6" authorId="0" shapeId="0" xr:uid="{A23B79C2-48D9-4936-AEE4-9F90B944CE76}">
      <text>
        <r>
          <rPr>
            <sz val="9"/>
            <color indexed="81"/>
            <rFont val="Tahoma"/>
            <family val="2"/>
            <charset val="238"/>
          </rPr>
          <t>Jedná se o informaci, zda se jedná o položku, která je do rozpočtu zadána z cenové soustavy RTS, nebo vlastní.</t>
        </r>
      </text>
    </comment>
    <comment ref="T6" authorId="0" shapeId="0" xr:uid="{2DC026B7-57E2-4D09-9FE8-B273468BF66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Rozpoctylbc</author>
  </authors>
  <commentList>
    <comment ref="S6" authorId="0" shapeId="0" xr:uid="{B782606A-BF54-450C-BFE8-5F24A5A6C5AD}">
      <text>
        <r>
          <rPr>
            <sz val="9"/>
            <color indexed="81"/>
            <rFont val="Tahoma"/>
            <family val="2"/>
            <charset val="238"/>
          </rPr>
          <t>Jedná se o informaci, zda se jedná o položku, která je do rozpočtu zadána z cenové soustavy RTS, nebo vlastní.</t>
        </r>
      </text>
    </comment>
    <comment ref="T6" authorId="0" shapeId="0" xr:uid="{179E0AEC-C71F-4E3C-B52C-5E620298E75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<sst xmlns="http://schemas.openxmlformats.org/spreadsheetml/2006/main" count="5841" uniqueCount="1216">
  <si>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</si>
  <si>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</si>
  <si>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</si>
  <si>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</si>
  <si>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</si>
  <si>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</si>
  <si>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</si>
  <si>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</si>
  <si>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</si>
  <si>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</si>
  <si>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</si>
  <si>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</si>
  <si>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</si>
  <si>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</si>
  <si>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</si>
  <si>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</si>
  <si>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</si>
  <si>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</si>
  <si>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</si>
  <si>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</si>
  <si>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</si>
  <si>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</si>
  <si>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</si>
  <si>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</si>
  <si>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</si>
  <si>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</si>
  <si>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</si>
  <si>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</si>
  <si>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</si>
  <si>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</si>
  <si>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</si>
  <si>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</si>
  <si>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</si>
  <si>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</si>
  <si>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</si>
  <si>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</si>
  <si>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</si>
  <si>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</si>
  <si>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</si>
  <si>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</si>
  <si>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</si>
  <si>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</si>
  <si>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</si>
  <si>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02521006</t>
  </si>
  <si>
    <t>TUL koleje Harcov D</t>
  </si>
  <si>
    <t>Technická univerzita v Liberci</t>
  </si>
  <si>
    <t>Studentská 1402/2</t>
  </si>
  <si>
    <t>Liberec-Liberec I-Staré Město</t>
  </si>
  <si>
    <t>46001</t>
  </si>
  <si>
    <t>46747885</t>
  </si>
  <si>
    <t>CZ46747885</t>
  </si>
  <si>
    <t>Ing. Radovan Novotný</t>
  </si>
  <si>
    <t>Vesecká 97/12</t>
  </si>
  <si>
    <t>Liberec-Liberec VI-Rochlice</t>
  </si>
  <si>
    <t>46006</t>
  </si>
  <si>
    <t>49080300</t>
  </si>
  <si>
    <t>CZ6804292275</t>
  </si>
  <si>
    <t>Stavba</t>
  </si>
  <si>
    <t>Stavební objekt</t>
  </si>
  <si>
    <t>D1.1.a</t>
  </si>
  <si>
    <t>DSP - rozdělení nákladů</t>
  </si>
  <si>
    <t>A1.02</t>
  </si>
  <si>
    <t>INVESTICE MŠMT Soupis prací dodávek a služeb - aktualizace 8/2022</t>
  </si>
  <si>
    <t>B1.02</t>
  </si>
  <si>
    <t>NEINVESTICE MŠMT Soupis prací dodávek a služeb - aktualizace 8/2022</t>
  </si>
  <si>
    <t>DOD1.00</t>
  </si>
  <si>
    <t xml:space="preserve">Dodatek č.1 </t>
  </si>
  <si>
    <t>Celkem za stavbu</t>
  </si>
  <si>
    <t>CZK</t>
  </si>
  <si>
    <t>#POPS</t>
  </si>
  <si>
    <t>Popis stavby: 02521006 - TUL koleje Harcov D</t>
  </si>
  <si>
    <t>#POPO</t>
  </si>
  <si>
    <t>Popis objektu: D1.1.a - DSP - rozdělení nákladů</t>
  </si>
  <si>
    <t>#POPR</t>
  </si>
  <si>
    <t>Popis rozpočtu: A1.02 - INVESTICE MŠMT Soupis prací dodávek a služeb - aktualizace 8/2022</t>
  </si>
  <si>
    <t>Popis rozpočtu: B1.02 - NEINVESTICE MŠMT Soupis prací dodávek a služeb - aktualizace 8/2022</t>
  </si>
  <si>
    <t xml:space="preserve">Popis rozpočtu: DOD1.00 - Dodatek č.1 </t>
  </si>
  <si>
    <t>S10 OBVODOVÁ STĚNA, PARAPET LODŽIOVÉ STĚNY</t>
  </si>
  <si>
    <t>Dodatek č.1 (118,047m2 - VV viz. položka záklop OSB deskou)</t>
  </si>
  <si>
    <t>(Pozn.: zateplovací systém ETICS - obsažen v základním rozpočtu)</t>
  </si>
  <si>
    <t>- zateplovací systém z EPS tl.80mm a fasádní omítka - demontáž</t>
  </si>
  <si>
    <t>- dmtž záklop aglomerovanými deskami (předpoklad)</t>
  </si>
  <si>
    <t>- dmtž stávající tepelné izolace (předpoklad)</t>
  </si>
  <si>
    <t>- ochrana dřevěného rámu vložky proti dřevokazným houbám</t>
  </si>
  <si>
    <t>- parotěsná zábrana</t>
  </si>
  <si>
    <t>- minerální vata mezi rám tl.180mm</t>
  </si>
  <si>
    <t>- záklop OSB IV. tl.20mm</t>
  </si>
  <si>
    <t>- výměna plastové lodžiové sestavy</t>
  </si>
  <si>
    <t>- příplatek k ceně ETICS za systém vhodný pro dřevostavby</t>
  </si>
  <si>
    <t>Rekapitulace dílů</t>
  </si>
  <si>
    <t>Typ dílu</t>
  </si>
  <si>
    <t>1</t>
  </si>
  <si>
    <t>Zemní práce</t>
  </si>
  <si>
    <t>3</t>
  </si>
  <si>
    <t>Svislé a kompletní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</si>
  <si>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</si>
  <si>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</si>
  <si>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</si>
  <si>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</si>
  <si>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</si>
  <si>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</si>
  <si>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</si>
  <si>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</si>
  <si>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</si>
  <si>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</si>
  <si>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</si>
  <si>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</si>
  <si>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</si>
  <si>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</si>
  <si>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</si>
  <si>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</si>
  <si>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</si>
  <si>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</si>
  <si>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</si>
  <si>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</si>
  <si>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</si>
  <si>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</si>
  <si>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</si>
  <si>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</si>
  <si>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762</t>
  </si>
  <si>
    <t>Konstrukce tesařské</t>
  </si>
  <si>
    <t>764</t>
  </si>
  <si>
    <t>Konstrukce klempířské</t>
  </si>
  <si>
    <t>766</t>
  </si>
  <si>
    <t>Konstrukce truhlářské</t>
  </si>
  <si>
    <t>767</t>
  </si>
  <si>
    <t>Konstrukce zámečnické</t>
  </si>
  <si>
    <t>769</t>
  </si>
  <si>
    <t>Otvorové prvky z plastu</t>
  </si>
  <si>
    <t>777</t>
  </si>
  <si>
    <t>Podlahy ze syntetických hmot</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</si>
  <si>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</si>
  <si>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</si>
  <si>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</si>
  <si>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</si>
  <si>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</si>
  <si>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</si>
  <si>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</si>
  <si>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</si>
  <si>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</si>
  <si>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</si>
  <si>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</si>
  <si>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</si>
  <si>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</si>
  <si>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</si>
  <si>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</si>
  <si>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</si>
  <si>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</si>
  <si>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</si>
  <si>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</si>
  <si>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</si>
  <si>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</si>
  <si>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</si>
  <si>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</si>
  <si>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</si>
  <si>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</si>
  <si>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</si>
  <si>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</si>
  <si>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</si>
  <si>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</si>
  <si>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</si>
  <si>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</si>
  <si>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</si>
  <si>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</si>
  <si>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</si>
  <si>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</si>
  <si>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</si>
  <si>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</si>
  <si>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</si>
  <si>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</si>
  <si>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</si>
  <si>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139601102R00</t>
  </si>
  <si>
    <t>Ruční výkop jam, rýh a šachet v hornině 3</t>
  </si>
  <si>
    <t>m3</t>
  </si>
  <si>
    <t>800-1</t>
  </si>
  <si>
    <t>RTS 24/ I</t>
  </si>
  <si>
    <t>RTS 22/ II</t>
  </si>
  <si>
    <t>Práce</t>
  </si>
  <si>
    <t>Běžná</t>
  </si>
  <si>
    <t>POL1_</t>
  </si>
  <si>
    <t>s přehozením na vzdálenost do 5 m nebo s naložením na ruční dopravní prostředek</t>
  </si>
  <si>
    <t>SPI</t>
  </si>
  <si>
    <t/>
  </si>
  <si>
    <t>VV</t>
  </si>
  <si>
    <t>Odkop pro nový okapový chodník : (2*70,00+16,00)*0,50*0,50</t>
  </si>
  <si>
    <t>162201102R00</t>
  </si>
  <si>
    <t>Vodorovné přemístění výkopku z horniny 1 až 4, na vzdálenost přes 20  do 50 m</t>
  </si>
  <si>
    <t>po suchu, bez naložení výkopku, avšak se složením bez rozhrnutí, zpáteční cesta vozidla.</t>
  </si>
  <si>
    <t>Odkaz na mn. položky pořadí 1 : 39,00000</t>
  </si>
  <si>
    <t>181301103R00</t>
  </si>
  <si>
    <t>Rozprostření a urovnání ornice v rovině v souvislé ploše do 500 m2, tloušťka vrstvy přes 150 do 200 mm</t>
  </si>
  <si>
    <t>m2</t>
  </si>
  <si>
    <t>s případným nutným přemístěním hromad nebo dočasných skládek na místo potřeby ze vzdálenosti do 30 m, v rovině nebo ve svahu do 1 : 5,</t>
  </si>
  <si>
    <t xml:space="preserve">Rozprostření zeminy vytěžené z okapového chodníku : </t>
  </si>
  <si>
    <t>39m3 : 39,00/0,20</t>
  </si>
  <si>
    <t>180400020RA0</t>
  </si>
  <si>
    <t>Založení trávníku s dodáním osiva parkového, v rovině</t>
  </si>
  <si>
    <t>AP-HSV</t>
  </si>
  <si>
    <t>Agregovaná položka</t>
  </si>
  <si>
    <t>POL2_</t>
  </si>
  <si>
    <t>Odkaz na mn. položky pořadí 3 : 195,00000</t>
  </si>
  <si>
    <t>564861111R00</t>
  </si>
  <si>
    <t>Podklad ze štěrkodrti s rozprostřením a zhutněním frakce 0-63 mm, tloušťka po zhutnění 200 mm</t>
  </si>
  <si>
    <t>822-1</t>
  </si>
  <si>
    <t xml:space="preserve">N13 POHLED VÝCHODNÍ - NOVÝ STAV : </t>
  </si>
  <si>
    <t xml:space="preserve">N14 POHLED ZÁPADNÍ - NOVÝ STAV : </t>
  </si>
  <si>
    <t xml:space="preserve">N15 POHLED JIŽNÍ, POHLED SEVERNÍ - NOVÝ STAV : </t>
  </si>
  <si>
    <t xml:space="preserve">Podklad pod okapových chodníkem tl.40cm : </t>
  </si>
  <si>
    <t>Odkaz na mn. položky pořadí 6 : 78,00000*2</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</si>
  <si>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</si>
  <si>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</si>
  <si>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</si>
  <si>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okapový chodník : (2*70,00+16,00)*0,50</t>
  </si>
  <si>
    <t>916561111RT7</t>
  </si>
  <si>
    <t>Osazení záhonového obrubníku betonového včetně dodávky obrubníků  1000/50/200 mm, do lože z betonu prostého C 12/15, s boční opěrou z betonu prostého</t>
  </si>
  <si>
    <t>m</t>
  </si>
  <si>
    <t>se zřízením lože z betonu prostého C 12/15 tl. 80-100 mm</t>
  </si>
  <si>
    <t>okapový chodník : 2*70,00+16,00</t>
  </si>
  <si>
    <t>602015184RT6</t>
  </si>
  <si>
    <t>Omítka stěn z hotových směsí vrchní tenkovrstvá, silikátová, zatíraná, se samočisticím efektem, tloušťka vrstvy 1,5 mm, probarvená</t>
  </si>
  <si>
    <t>801-1</t>
  </si>
  <si>
    <t>po jednotlivých vrstvách</t>
  </si>
  <si>
    <t xml:space="preserve">N01 PŮDORYS 2.PP - NOVÝ STAV : </t>
  </si>
  <si>
    <t xml:space="preserve">S01 OBVODOVÁ STĚNA ZDĚNÁ 2.PP : </t>
  </si>
  <si>
    <t xml:space="preserve">fasádní silikátová omítka (zr.1,5mm) : </t>
  </si>
  <si>
    <t>pohled východní (složitá plocha - odměřeno z .dwg. podkladu) : 50,569</t>
  </si>
  <si>
    <t>pohled západní (složitá plocha - odměřeno z .dwg. podkladu) : 7,976+34,797</t>
  </si>
  <si>
    <t>odpočet otvorů : -1*(11,86+11,95)*0,60</t>
  </si>
  <si>
    <t>Mezisoučet</t>
  </si>
  <si>
    <t xml:space="preserve">S03 PILÍŘ MEZI OKNY 2.PP : </t>
  </si>
  <si>
    <t xml:space="preserve">zateplovací systém ETICS : </t>
  </si>
  <si>
    <t>plocha : 9,02*2,85+5,70*2,85-0,50*1,00</t>
  </si>
  <si>
    <t>odpočet otvorů : -1*(2,85+2,10+1,305+1,305+2,10)*1,80</t>
  </si>
  <si>
    <t xml:space="preserve">S04 OBVODOVÁ STĚNA, NADPRAŽÍ 2.PP - ŠTÍTOVÁ STĚNA : </t>
  </si>
  <si>
    <t>plocha : 16,84*0,30</t>
  </si>
  <si>
    <t xml:space="preserve">S05 OBVODOVÁ STĚNA, NADPRAŽÍ 2.PP - BOČNÍ STĚNA : </t>
  </si>
  <si>
    <t>plocha : 2*8,36*0,40+2*3,60*0,50</t>
  </si>
  <si>
    <t xml:space="preserve">S06 OBVODOVÁ STĚNA - PARAPETNÍ PANELY : </t>
  </si>
  <si>
    <t xml:space="preserve">Pohled východní : </t>
  </si>
  <si>
    <t>pole 1 : 3,60*(5*1,20+1,50)</t>
  </si>
  <si>
    <t>atika nad poslední lodžií : 3,60*1,50</t>
  </si>
  <si>
    <t>pole 2 : 2*3,60*(6*1,20+1,50)</t>
  </si>
  <si>
    <t>pole 3 : 2*3,60*(7*1,20+1,50)</t>
  </si>
  <si>
    <t>pole 4 : 2*3,60*(8*1,20+1,50)</t>
  </si>
  <si>
    <t>pole 5 : 2*3,60*(6*1,20+1,50)</t>
  </si>
  <si>
    <t>pole 6 : 4*3,60*(6*1,20+1,50)</t>
  </si>
  <si>
    <t>pole 7 : 2*3,60*(6*1,20+1,50)</t>
  </si>
  <si>
    <t xml:space="preserve">Pohled západní : </t>
  </si>
  <si>
    <t>atika nad poslední lodžií : 3,60*2,65</t>
  </si>
  <si>
    <t xml:space="preserve">S07 OBVODOVÁ STĚNA - ŠTÍTOVÝ PANEL : </t>
  </si>
  <si>
    <t>Pohled východní : 4,755*15,50</t>
  </si>
  <si>
    <t>Pohled západní : 4,755*15,50</t>
  </si>
  <si>
    <t>Pohled jižní : (0,33+0,33+1,030+6,43+1,03+0,33+0,33)*15,50+2*4,40*1,20</t>
  </si>
  <si>
    <t>Pohled severní : 16,84*18,05</t>
  </si>
  <si>
    <t xml:space="preserve">S08 SDK PŘEDSTĚNA A MEZIOKENNÍ VLOŽKY : </t>
  </si>
  <si>
    <t>pole 1, MIV 600/1500 : 10*0,60*1,60</t>
  </si>
  <si>
    <t>pole 2, MIV 600/1500 : 12*0,60*1,60</t>
  </si>
  <si>
    <t>pole 2, MIV 1200/1500 : 6*1,20*1,60</t>
  </si>
  <si>
    <t>pole 3, MIV 600/1500 : 14*0,60*1,60</t>
  </si>
  <si>
    <t>pole 3, MIV 1200/1500 : 7*1,20*1,60</t>
  </si>
  <si>
    <t>pole 4, MIV 600/1500 : 16*0,60*1,60</t>
  </si>
  <si>
    <t>pole 4, MIV 1200/1500 : 8*1,20*1,60</t>
  </si>
  <si>
    <t>pole 5, MIV 600/1500 : 12*0,60*1,60</t>
  </si>
  <si>
    <t>pole 5, MIV 1200/1500 : 6*1,20*1,60</t>
  </si>
  <si>
    <t>pole 6, MIV 600/1500 : 12*0,60*1,60</t>
  </si>
  <si>
    <t>pole 6, MIV 1200/1500 : 18*1,20*1,60</t>
  </si>
  <si>
    <t>pole 7, MIV 600/1500 : 12*0,60*1,60</t>
  </si>
  <si>
    <t>pole 7, MIV 1200/1500 : 6*1,20*1,60</t>
  </si>
  <si>
    <t xml:space="preserve">N02 PŮDORYS 1.PP - NOVÝ STAV : </t>
  </si>
  <si>
    <t xml:space="preserve">N04 PŮDORYS 1.NP - NOVÝ STAV : </t>
  </si>
  <si>
    <t xml:space="preserve">S09 OBVODOVÁ STĚNA U DVEŘÍ 1.PP, 1.NP : </t>
  </si>
  <si>
    <t xml:space="preserve">1.pp : </t>
  </si>
  <si>
    <t>plocha : (3,15+3,15)*2,60</t>
  </si>
  <si>
    <t>odpočet otvorů : -1*(1,20*2,70+1,30*2,60)</t>
  </si>
  <si>
    <t xml:space="preserve">1.np : </t>
  </si>
  <si>
    <t>plocha : (0,30+3,00+3,00+0,30)*2,60</t>
  </si>
  <si>
    <t>odpočet otvorů : 0</t>
  </si>
  <si>
    <t xml:space="preserve">S10 OBVODOVÁ STĚNA, PARAPET LODŽIOVÉ STĚNY : </t>
  </si>
  <si>
    <t xml:space="preserve">lepící tmel : </t>
  </si>
  <si>
    <t xml:space="preserve">tepelná izolace fenolická deska tl.140mm lambda = 0,023W/m.K : </t>
  </si>
  <si>
    <t xml:space="preserve">výztužná stěrka : </t>
  </si>
  <si>
    <t xml:space="preserve">skelná síťovina : </t>
  </si>
  <si>
    <t xml:space="preserve">penetrace : </t>
  </si>
  <si>
    <t>Pohled východní : (6+7+6+6)*(2,18*0,95)</t>
  </si>
  <si>
    <t>Pohled záchadní : (5+7+5+5)*(2,18*0,95)</t>
  </si>
  <si>
    <t>Pohled jižní : 10*(2,18*0,95)</t>
  </si>
  <si>
    <t xml:space="preserve">S11 OBVODOVÁ STĚNA ZDĚNÁ 1.PP, 1.NP : </t>
  </si>
  <si>
    <t>pohled východní (složitá plocha - odměřeno z .dwg. podkladu) : 60,444</t>
  </si>
  <si>
    <t>pohled západní (složitá plocha - odměřeno z .dwg. podkladu) : 23,04+55,177</t>
  </si>
  <si>
    <t xml:space="preserve">odpočet otvorů : </t>
  </si>
  <si>
    <t>plastové okno O07, 4700x600mm : -1*4,70*0,60</t>
  </si>
  <si>
    <t>Al. prosklená stěna O08, 7125x2450mm : -1*7,13*2,45</t>
  </si>
  <si>
    <t>Al. prosklená stěna O04, 7125x2450mm : -2*7,13*2,45</t>
  </si>
  <si>
    <t>plastové okno O06, 4700x600mm : -1*4,70*0,60</t>
  </si>
  <si>
    <t xml:space="preserve">S12 BOČNÍ STĚNY LODŽIE : </t>
  </si>
  <si>
    <t>1.pp bok u vstupu s dveřmi D1 : 2*0,53*2,60</t>
  </si>
  <si>
    <t>1.pp bok u vstupu : (1,08+0,92)*2,60</t>
  </si>
  <si>
    <t xml:space="preserve">boky lodžií : </t>
  </si>
  <si>
    <t>Pohled východní : (6+7+6+6)*(0,92+0,92)*2,60</t>
  </si>
  <si>
    <t>Pohled západní : (5+7+5+5)*(1,12+1,12)*2,60</t>
  </si>
  <si>
    <t xml:space="preserve">S12a BOČNÍ STĚNY LODŽIE : </t>
  </si>
  <si>
    <t>Pohled jižní : 10*(0,92+0,92)*2,60</t>
  </si>
  <si>
    <t>detaily u prosklených stěn 1.pp, 1.np : 15,00</t>
  </si>
  <si>
    <t xml:space="preserve">N12 ŘEZ C-C´, D-D´- NOVÝ STAV : </t>
  </si>
  <si>
    <t xml:space="preserve">S14 OBVODOVÁ STĚNA ZDĚNÁ - 1.NP U VSTUPU : </t>
  </si>
  <si>
    <t>plocha : (9,98+1,14+0,16)*2,80</t>
  </si>
  <si>
    <t>detaily, návaznosti, čela stěn : 6,00</t>
  </si>
  <si>
    <t xml:space="preserve">ostění, nadpraží otvorů : </t>
  </si>
  <si>
    <t>Odkaz na mn. položky pořadí 22 : 7,58100</t>
  </si>
  <si>
    <t>Odkaz na mn. položky pořadí 23 : 133,51500</t>
  </si>
  <si>
    <t xml:space="preserve">N05 PŮDORYS 2.NP A 3.NP - NOVÝ STAV : </t>
  </si>
  <si>
    <t xml:space="preserve">N06 PŮDORYS 4.NP - NOVÝ STAV : </t>
  </si>
  <si>
    <t xml:space="preserve">N07 PŮDORYS 5.NP - NOVÝ STAV : </t>
  </si>
  <si>
    <t xml:space="preserve">N08 PŮDORYS 6.NP - NOVÝ STAV : </t>
  </si>
  <si>
    <t xml:space="preserve">N09 PŮDORYS 7.NP - NOVÝ STAV : </t>
  </si>
  <si>
    <t xml:space="preserve">A09 - vnější boky lodžií : </t>
  </si>
  <si>
    <t>pohled východní : (21,00+20,26+2*23,40+4*18,00)*(0,06+0,25)</t>
  </si>
  <si>
    <t>pohled západní : (19,70+19,30+23,04+22,98+2*23,263+2*19,39)*(0,06+0,10)</t>
  </si>
  <si>
    <t>pohled jižní : 2*15,25*0,40</t>
  </si>
  <si>
    <t xml:space="preserve">A08 - svislá čela lodžií : </t>
  </si>
  <si>
    <t>pohled východní : (21,00+20,26+2*23,40+4*18,00)*0,16</t>
  </si>
  <si>
    <t>pohled západní : (19,70+19,30+23,04+22,98+2*23,263+2*19,39)*0,16</t>
  </si>
  <si>
    <t>pohled jižní : 2*15,25*0,16</t>
  </si>
  <si>
    <t xml:space="preserve">A12 NOVÁ FASÁDNÍ OMÍTKA : </t>
  </si>
  <si>
    <t>Pilíře pohled severní : 4*(2*1,80+2*0,30)*3,00+2*(2*3,30+2*0,30)*3,00</t>
  </si>
  <si>
    <t xml:space="preserve">S18 ZATEPLENÍ V ÚROVNI PODHLEDU NAD PROSKLENOU STĚNOU V 1.PP A 1.NP : </t>
  </si>
  <si>
    <t xml:space="preserve">plocha : </t>
  </si>
  <si>
    <t>Pohled východní : 3,30*2,50+(4*3,60)*1,00+1,60*2,60+13*3,60*1,00+3,30*3,60-1,30*2,70</t>
  </si>
  <si>
    <t>Pohled západní : 15*3,30*1,00</t>
  </si>
  <si>
    <t xml:space="preserve">N11 ŘEZ A-A´, B-B´- NOVÝ STAV : </t>
  </si>
  <si>
    <t xml:space="preserve">Podhled posledních lodžií - viz. řez : </t>
  </si>
  <si>
    <t>N13 POHLED VÝCHODNÍ - NOVÝ STAV : 4*3,30*0,95</t>
  </si>
  <si>
    <t>N14 POHLED ZÁPADNÍ - NOVÝ STAV : 4*3,30*1,25</t>
  </si>
  <si>
    <t>N15 POHLED JIŽNÍ, POHLED SEVERNÍ - NOVÝ STAV : 2*3,30*0,95</t>
  </si>
  <si>
    <t xml:space="preserve">Odpočet mozaikové omítky : </t>
  </si>
  <si>
    <t>Odkaz na mn. položky pořadí 27 : 90,80400*-1</t>
  </si>
  <si>
    <t>602021104R00</t>
  </si>
  <si>
    <t xml:space="preserve">Omítka stěn z hotových směsí adhézní nátěr, akrylátová disperze,  ,  ,  </t>
  </si>
  <si>
    <t>602015191R00</t>
  </si>
  <si>
    <t>Jádrová omítka podkladní nátěr pod tenkovrstvé omítky</t>
  </si>
  <si>
    <t>Odkaz na mn. položky pořadí 8 : 3178,98702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</si>
  <si>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</si>
  <si>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</si>
  <si>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</si>
  <si>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plastové okno O01, 600x600mm : 6*0,60*0,60</t>
  </si>
  <si>
    <t>plastové okno O02, 600x400mm : 1*0,60*0,40</t>
  </si>
  <si>
    <t>plastové okno O03, 2400x1600mm : 190*2,40*1,60</t>
  </si>
  <si>
    <t>Al. prosklená stěna O04, 7125x2450mm : 2*7,13*2,45</t>
  </si>
  <si>
    <t>Al. prosklená stěna O05, 3300x9000mm : 1*3,30*9,00</t>
  </si>
  <si>
    <t>plastové okno O06, 4700x600mm : 1*4,70*0,60</t>
  </si>
  <si>
    <t>plastové okno O07, 4700x600mm : 1*4,70*0,60</t>
  </si>
  <si>
    <t>Al. prosklená stěna O08, 7125x2450mm : 1*7,13*2,45</t>
  </si>
  <si>
    <t>Al. prosklená stěna O09, 14400x2450mm : 1*14,40*2,40</t>
  </si>
  <si>
    <t>Al. prosklená stěna O10, 30075+2375x2450mm : 1*32,45*2,38</t>
  </si>
  <si>
    <t>Al. prosklená stěna O11, 3300x4800mm : 1*3,30*4,80</t>
  </si>
  <si>
    <t>plastové dveře D01, 1350x2700mm : 1*1,35*2,70</t>
  </si>
  <si>
    <t>621412313RT1</t>
  </si>
  <si>
    <t xml:space="preserve">Nátěry vnějších podhledů silikonové,  </t>
  </si>
  <si>
    <t>včetně penetrace podkladu</t>
  </si>
  <si>
    <t>POP</t>
  </si>
  <si>
    <t xml:space="preserve">S19 PODLAHA LODŽIE : </t>
  </si>
  <si>
    <t xml:space="preserve">spodní líc a čelo desky bude nově natřeno nátěrem vhodným na beton : </t>
  </si>
  <si>
    <t>Pohled východní : (6+7+6+6)*3,30*(0,92+0,10)</t>
  </si>
  <si>
    <t>Pohled západní : (5+7+5+5)*3,30*(1,12+0,10)</t>
  </si>
  <si>
    <t>Pohled jižní : 10*3,30*(0,92+0,10)</t>
  </si>
  <si>
    <t>Odpočet podhled posledních lodžií - viz. řez, fenolická deska tl.100mm : -35,31</t>
  </si>
  <si>
    <t>622319524RV1</t>
  </si>
  <si>
    <t>Zateplení soklu extrudovaným polystyrénem, tloušťky 140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</si>
  <si>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</si>
  <si>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 místě soklu ozolant XPS - výměru nutno upřesnit dle skutečného řešení : </t>
  </si>
  <si>
    <t>N13 POHLED VÝCHODNÍ - NOVÝ STAV : 68,77*0,60</t>
  </si>
  <si>
    <t>N14 POHLED ZÁPADNÍ - NOVÝ STAV : 68,77*0,60</t>
  </si>
  <si>
    <t>N15 POHLED JIŽNÍ, POHLED SEVERNÍ - NOVÝ STAV : (16,20-2,40)*0,60</t>
  </si>
  <si>
    <t>622318130RV1</t>
  </si>
  <si>
    <t xml:space="preserve">Zateplení fasády  , deskami z fenolické pěny,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</si>
  <si>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</si>
  <si>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A07 - TEPELNÁ IZOLACE FENOLICKÁ DESKA 50MM : </t>
  </si>
  <si>
    <t>pohled východní : ((4,00+3,10+3,25)+(2,85+3,10+2,85)+(3,55+3,10+3,55))*0,30</t>
  </si>
  <si>
    <t>pohled západní : (3,10+(5,07+3,10+5,40)+(3,15+3,10+3,15)+(8,90+3,10+8,90)+(5,10+3,10+5,10))*0,30</t>
  </si>
  <si>
    <t>622318132RV1</t>
  </si>
  <si>
    <t xml:space="preserve">Zateplení fasády  , deskami z fenolické pěny, tloušťky 100 mm, zakončené stěrkou s výztužnou tkaninou,  </t>
  </si>
  <si>
    <t xml:space="preserve">tepelná izolace fenolická deska tl.100mm lambda = 0,023W/m.K : </t>
  </si>
  <si>
    <t>622318134RV1</t>
  </si>
  <si>
    <t xml:space="preserve">Zateplení fasády  , deskami z fenolické pěny, tloušťky 140 mm, zakončené stěrkou s výztužnou tkaninou,  </t>
  </si>
  <si>
    <t>DŘEVOSTAVBA</t>
  </si>
  <si>
    <t>622318733RV1</t>
  </si>
  <si>
    <t xml:space="preserve">Zateplení fasády dřevostaveb, minerálními deskami s podélným vláknem, tloušťky 120 mm, zakončené stěrkou s výztužnou tkaninou,  </t>
  </si>
  <si>
    <t xml:space="preserve">tepelná izolace min. vata tl.120mm lambda = 0,035W/m.K : </t>
  </si>
  <si>
    <t>622319830RV1</t>
  </si>
  <si>
    <t xml:space="preserve">Zateplení fasády  , minerálními deskami s podélným vláknem, tloušťky 60 mm, zakončené stěrkou s výztužnou tkaninou,  </t>
  </si>
  <si>
    <t>622319834RV1</t>
  </si>
  <si>
    <t xml:space="preserve">Zateplení fasády  , minerálními deskami s podélným vláknem, tloušťky 140 mm, zakončené stěrkou s výztužnou tkaninou,  </t>
  </si>
  <si>
    <t>Položka neobsahuje kontaktní nátěr a povrchovou úpravu omítkou.</t>
  </si>
  <si>
    <t xml:space="preserve">tepelná izolace min. vata tl.140mm lambda = 0,035W/m.K : </t>
  </si>
  <si>
    <t xml:space="preserve">odpočet XPS : </t>
  </si>
  <si>
    <t>Odkaz na mn. položky pořadí 13 : 90,80400*-1</t>
  </si>
  <si>
    <t>622319835RV1</t>
  </si>
  <si>
    <t xml:space="preserve">Zateplení fasády  , minerálními deskami s podélným vláknem, tloušťky 160 mm, zakončené stěrkou s výztužnou tkaninou,  </t>
  </si>
  <si>
    <t xml:space="preserve">tepelná izolace min. vata tl.160mm lambda = 0,035W/m.K : </t>
  </si>
  <si>
    <t>622319837RV1</t>
  </si>
  <si>
    <t xml:space="preserve">Zateplení fasády  , minerálními deskami s podélným vláknem, tloušťky 200 mm, zakončené stěrkou s výztužnou tkaninou,  </t>
  </si>
  <si>
    <t xml:space="preserve">tepelná izolace min. vata tl.200mm lambda = 0,035W/m.K : </t>
  </si>
  <si>
    <t>622318153RV1</t>
  </si>
  <si>
    <t>Zateplení ostění deskami z fenolické pěny,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</si>
  <si>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</si>
  <si>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východní : (6+7+6+6)*0,95*0,14</t>
  </si>
  <si>
    <t>Pohled záchadní : (5+7+5+5)*0,95*0,14</t>
  </si>
  <si>
    <t>Pohled jižní : 10*0,95*0,14</t>
  </si>
  <si>
    <t>622319853RV1</t>
  </si>
  <si>
    <t>Zateplení ostění  , minerálními deskami s podélným vláknem, tloušťky 30 mm, zakončené stěrkou s výztužnou tkaninou</t>
  </si>
  <si>
    <t>ostění : (11,86+2*0,60)*0,50+(11,95+2*0,60)*0,50</t>
  </si>
  <si>
    <t>plastové okno O01, 600x600mm : 1,51</t>
  </si>
  <si>
    <t>plastové okno O02, 600x400mm : 0,20</t>
  </si>
  <si>
    <t>plastové okno O03, 2400x1600mm : 117,04</t>
  </si>
  <si>
    <t>plastové okno O06, 4700x600mm : 0,83</t>
  </si>
  <si>
    <t>plastové okno O07, 4700x600mm : 0,83</t>
  </si>
  <si>
    <t>622319863R00</t>
  </si>
  <si>
    <t>Zateplení parapetu minerálními deskami s podélným vláknem, tloušťky 30 mm</t>
  </si>
  <si>
    <t>nanesení lepicího tmelu na izolační desky, nalepení desek, natažení stěrky, vtlačení výztužné tkaniny a přehlazení stěrky. Včetně parapetních lišt.</t>
  </si>
  <si>
    <t>parapet : (11,86+11,95)*0,50</t>
  </si>
  <si>
    <t>plastové okno O01, 600x600mm : 6*0,60*0,14</t>
  </si>
  <si>
    <t>plastové okno O02, 600x400mm : 1*0,60*0,14</t>
  </si>
  <si>
    <t>plastové okno O03, 2400x1600mm : 190*2,40*0,11</t>
  </si>
  <si>
    <t>Al. prosklená stěna O04, 7125x2450mm : 2*7,13*0</t>
  </si>
  <si>
    <t>Al. prosklená stěna O05, 3300x9000mm : 1*3,30*0</t>
  </si>
  <si>
    <t>plastové okno O06, 4700x600mm : 1*4,70*0,14</t>
  </si>
  <si>
    <t>plastové okno O07, 4700x600mm : 1*4,70*0,14</t>
  </si>
  <si>
    <t>Al. prosklená stěna O08, 7125x2450mm : 1*7,13*0,16</t>
  </si>
  <si>
    <t>Al. prosklená stěna O09, 14400x2450mm : 1*14,40*0,16</t>
  </si>
  <si>
    <t>Al. prosklená stěna O10, 30075+2375x2450mm : 1*32,45*0,16</t>
  </si>
  <si>
    <t>Al. prosklená stěna O11, 3300x4800mm : 1*3,30*0,16</t>
  </si>
  <si>
    <t>pole 1, MIV 600/1500 : 10*0,60*0,08</t>
  </si>
  <si>
    <t>pole 2, MIV 600/1500 : 12*0,60*0,08</t>
  </si>
  <si>
    <t>pole 2, MIV 1200/1500 : 6*1,20*0,08</t>
  </si>
  <si>
    <t>pole 3, MIV 600/1500 : 14*0,60*0,08</t>
  </si>
  <si>
    <t>pole 3, MIV 1200/1500 : 7*1,20*0,08</t>
  </si>
  <si>
    <t>pole 4, MIV 600/1500 : 16*0,60*0,08</t>
  </si>
  <si>
    <t>pole 4, MIV 1200/1500 : 8*1,20*0,08</t>
  </si>
  <si>
    <t>pole 5, MIV 600/1500 : 12*0,60*0,08</t>
  </si>
  <si>
    <t>pole 5, MIV 1200/1500 : 6*1,20*0,08</t>
  </si>
  <si>
    <t>pole 6, MIV 600/1500 : 12*0,60*0,08</t>
  </si>
  <si>
    <t>pole 6, MIV 1200/1500 : 18*1,20*0,08</t>
  </si>
  <si>
    <t>pole 7, MIV 600/1500 : 12*0,60*0,08</t>
  </si>
  <si>
    <t>pole 7, MIV 1200/1500 : 6*1,20*0,08</t>
  </si>
  <si>
    <t>Pohled východní : (6+7+6+6)*2,18*0,14</t>
  </si>
  <si>
    <t>Pohled záchadní : (5+7+5+5)*2,18*0,14</t>
  </si>
  <si>
    <t>Pohled jižní : 10*2,18*0,14</t>
  </si>
  <si>
    <t>622319021R00</t>
  </si>
  <si>
    <t>Profil zakládací plastový, pro jakoukoliv tloušťku izolantu</t>
  </si>
  <si>
    <t>zakládací sada s garantovanou požární ochranou</t>
  </si>
  <si>
    <t>pole 1 : 3,60</t>
  </si>
  <si>
    <t>pole 2 : 2*3,60</t>
  </si>
  <si>
    <t>pole 3 : 2*3,60</t>
  </si>
  <si>
    <t>pole 4 : 2*3,60</t>
  </si>
  <si>
    <t>pole 5 : 2*3,60</t>
  </si>
  <si>
    <t>pole 6 : 4*3,60</t>
  </si>
  <si>
    <t>pole 7 : 2*3,60</t>
  </si>
  <si>
    <t xml:space="preserve">zateplovací systém ETICS - HOTOVO : </t>
  </si>
  <si>
    <t>Pohled východní : 4,755</t>
  </si>
  <si>
    <t>Pohled západní : 4,755</t>
  </si>
  <si>
    <t>Pohled jižní : 0,33+0,33+1,030+6,43+1,03+0,33+0,33</t>
  </si>
  <si>
    <t>Pohled severní : 16,84</t>
  </si>
  <si>
    <t>622311111R00</t>
  </si>
  <si>
    <t>Profily dilatační průběžné E</t>
  </si>
  <si>
    <t>N13 POHLED VÝCHODNÍ - NOVÝ STAV : 23,80</t>
  </si>
  <si>
    <t>N14 POHLED ZÁPADNÍ - NOVÝ STAV : 24,20</t>
  </si>
  <si>
    <t>622432111R00</t>
  </si>
  <si>
    <t>Omítky vnější stěn z umělého kamene v přírodní barvě drtí dekorativní jemnozrnné, akrylátové</t>
  </si>
  <si>
    <t>622481211RU1</t>
  </si>
  <si>
    <t>Vyztužení povrchových úprav vnějších stěn stěrkou s výztužnou sklotextilní tkaninou, s dodávkou sítě a stěrkového tmelu</t>
  </si>
  <si>
    <t>622904112R00</t>
  </si>
  <si>
    <t>Očištění fasád tlakovou vodou, složitost fasády 1 - 2</t>
  </si>
  <si>
    <t xml:space="preserve">Příprava podkladu pod zateplovací systém : </t>
  </si>
  <si>
    <t>Odkaz na mn. položky pořadí 12 : 171,07200</t>
  </si>
  <si>
    <t>Odkaz na mn. položky pořadí 27 : 90,80400</t>
  </si>
  <si>
    <t>622319830xV1</t>
  </si>
  <si>
    <t>Zatepl.Webertherm clima,fasáda,min.desky PV 20 mm, zakončený stěrkou s výztužnou tkaninou</t>
  </si>
  <si>
    <t>Vlastní</t>
  </si>
  <si>
    <t>Indiv</t>
  </si>
  <si>
    <t>622909003X00</t>
  </si>
  <si>
    <t>Stavební zapravení otvorů dvouplášťové střechy, ozn. A06</t>
  </si>
  <si>
    <t>kus</t>
  </si>
  <si>
    <t xml:space="preserve">A06 větrací otvory dvouplášťové střechy - stavebně zapraveny : </t>
  </si>
  <si>
    <t>B09 POHLED VÝCHODNÍ - BOURACÍ PRÁCE : 4+(2+3+4)+(2*4)+(2+4+4)+(2*4+2+3+3*4+2+3+4)</t>
  </si>
  <si>
    <t>B10 POHLED ZÁPADNÍ - BOURACÍ PRÁCE : 4+(3*4+2)+(2*4)+(3*4+2)+(10*4+2*2)</t>
  </si>
  <si>
    <t>B11 POHLED JIŽNÍ, POHLED SEVERNÍ - BOURACÍ PRÁCE : 0+4*2</t>
  </si>
  <si>
    <t>622909001RAX</t>
  </si>
  <si>
    <t>Dod+Mtž systémové čtyřkomorové hnízdní budky pro hnízdění rorýsů, kompletní provedení vč. oplechování a povrchové úpravy</t>
  </si>
  <si>
    <t>A11 : 5</t>
  </si>
  <si>
    <t>622909002RAX</t>
  </si>
  <si>
    <t>Dod+Mtž systémové budka pro netopýry, kompletní provedení</t>
  </si>
  <si>
    <t>A10 : 18</t>
  </si>
  <si>
    <t>632421130RU1</t>
  </si>
  <si>
    <t>Potěr ze suchých směsí cementová vyrovnávací podlahová hmota, tloušťky 20 mm, včetně penetrace</t>
  </si>
  <si>
    <t>s rozprostřením a uhlazením</t>
  </si>
  <si>
    <t>včetně penetrace podkladu.</t>
  </si>
  <si>
    <t xml:space="preserve">rychletvrdnoucí opravná a vyrovnávací hmota ve spádu tl.1-20mm : </t>
  </si>
  <si>
    <t>Pohled východní : (6+7+6+6)*(3,30*0,92)</t>
  </si>
  <si>
    <t>Pohled západní : (5+7+5+5)*(3,30*1,12)</t>
  </si>
  <si>
    <t>Pohled jižní : 10*(3,30*0,92)</t>
  </si>
  <si>
    <t>941941032R00</t>
  </si>
  <si>
    <t>Montáž lešení lehkého pracovního řadového s podlahami šířky od 0,80 do 1,00 m, výšky přes 10 do 30 m</t>
  </si>
  <si>
    <t>800-3</t>
  </si>
  <si>
    <t>POL1_1</t>
  </si>
  <si>
    <t>včetně kotvení</t>
  </si>
  <si>
    <t>Včetně kotvení lešení.</t>
  </si>
  <si>
    <t>složitá plocha - odměřeno z .dwg. podkladu : 1713,838</t>
  </si>
  <si>
    <t>složitá plocha - odměřeno z .dwg. podkladu : 1725,262</t>
  </si>
  <si>
    <t>N15 POHLED JIŽNÍ, POHLED SEVERNÍ - NOVÝ STAV : 17,00*20,00+17,15*22,00</t>
  </si>
  <si>
    <t>Koeficient +15% k čisté výměře - rozvinutá pohledová plocha: 0,15</t>
  </si>
  <si>
    <t>941941032RT4</t>
  </si>
  <si>
    <t>Nájem na dobu potřebnou k provedení stavby.</t>
  </si>
  <si>
    <t>Odkaz na mn. položky pořadí 35 : 4779,86000*2</t>
  </si>
  <si>
    <t>941941832R00</t>
  </si>
  <si>
    <t>Demontáž lešení lehkého řadového s podlahami šířky od 0,8 do 1 m, výšky přes 10 do 30 m</t>
  </si>
  <si>
    <t>Odkaz na mn. položky pořadí 35 : 4779,86000</t>
  </si>
  <si>
    <t>941955001R00</t>
  </si>
  <si>
    <t>Lešení lehké pracovní pomocné pomocné, o výšce lešeňové podlahy do 1,2 m</t>
  </si>
  <si>
    <t>Pilíře pohled severní, 0,33m2 podlahové plochy lešení/1m2 plochy : (4*(2*1,80+2*0,30)*3,00+2*(2*3,30+2*0,30)*3,00)*0,33</t>
  </si>
  <si>
    <t>941955002R00</t>
  </si>
  <si>
    <t>Lešení lehké pracovní pomocné pomocné, o výšce lešeňové podlahy přes 1,2 do 1,9 m</t>
  </si>
  <si>
    <t xml:space="preserve">B03 PŮDORYS 1.NP - BOURACÍ PRÁCE : </t>
  </si>
  <si>
    <t xml:space="preserve">B08 ŘEZ C-C´, D-D´- BOURACÍ PRÁCE : </t>
  </si>
  <si>
    <t xml:space="preserve">S15 PODHLED U VSTUPU : </t>
  </si>
  <si>
    <t xml:space="preserve">A05 podhled - demontáž vč. tepelné izolace : </t>
  </si>
  <si>
    <t>plocha : 107,6425</t>
  </si>
  <si>
    <t>nový podhled : 107,6425</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</si>
  <si>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</si>
  <si>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</si>
  <si>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</si>
  <si>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</si>
  <si>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36 : 9559,72000</t>
  </si>
  <si>
    <t>944944081R00</t>
  </si>
  <si>
    <t xml:space="preserve">Demontáž ochranné sítě z umělých vláken </t>
  </si>
  <si>
    <t>Odkaz na mn. položky pořadí 40 : 4779,86000</t>
  </si>
  <si>
    <t>944945013R00</t>
  </si>
  <si>
    <t>Montáž záchytné stříšky šířky přes 2 m</t>
  </si>
  <si>
    <t>N13 POHLED VÝCHODNÍ - NOVÝ STAV : 2*2,00</t>
  </si>
  <si>
    <t>N14 POHLED ZÁPADNÍ - NOVÝ STAV : 2*2,00</t>
  </si>
  <si>
    <t>944945193R00</t>
  </si>
  <si>
    <t>Montáž záchytné stříšky příplatek k ceně za každý další i započatý měsíc použití záchytné stříšky  šířky přes 2 m</t>
  </si>
  <si>
    <t>Odkaz na mn. položky pořadí 43 : 8,00000*2</t>
  </si>
  <si>
    <t>944945813R00</t>
  </si>
  <si>
    <t>Demontáž záchytné stříšky šířky přes 2 m</t>
  </si>
  <si>
    <t>zřizované současně s lehkým nebo těžkým lešením,</t>
  </si>
  <si>
    <t>Odkaz na mn. položky pořadí 43 : 8,00000</t>
  </si>
  <si>
    <t>900      R01</t>
  </si>
  <si>
    <t>Hodinové zúčtovací sazby stavební dělník, tarifní třída 4</t>
  </si>
  <si>
    <t>h</t>
  </si>
  <si>
    <t>různé konzoly, fasádní prvky</t>
  </si>
  <si>
    <t>svítidla</t>
  </si>
  <si>
    <t>detaily</t>
  </si>
  <si>
    <t>prořez keřů atd...</t>
  </si>
  <si>
    <t xml:space="preserve">Drobné demontážní práce nespecifikované samostatnými položkami : </t>
  </si>
  <si>
    <t>nutno upřesnit dle skutečnosti - odhad : 60</t>
  </si>
  <si>
    <t>952901411R00</t>
  </si>
  <si>
    <t>Vyčištění budov a ostatních objektů ostatních objektů (např. kanálů, zásobníků, kůlen apod.) - vynesení zbytků stavebního rumu, kropení a 2 x zametení podlah, oprášení stěn a výplní otvorů jakékoliv výšky podlaží</t>
  </si>
  <si>
    <t xml:space="preserve">Vyčištění dotčených ploch : </t>
  </si>
  <si>
    <t>Hodnota z bývalého odkazu. : 823,485</t>
  </si>
  <si>
    <t>chodby, přístupy : 250,00</t>
  </si>
  <si>
    <t>965042131R00</t>
  </si>
  <si>
    <t>Bourání podkladů pod dlažby nebo litých celistvých dlažeb a mazanin  betonových nebo z litého asfaltu, tloušťky do 100 mm, plochy do 4 m2</t>
  </si>
  <si>
    <t>801-3</t>
  </si>
  <si>
    <t xml:space="preserve">odstranění původní nášlapné vrstvy : </t>
  </si>
  <si>
    <t>Pohled východní : (6+7+6+6)*(3,30*0,92)*0,10</t>
  </si>
  <si>
    <t>Pohled západní : (5+7+5+5)*(3,30*1,12)*0,10</t>
  </si>
  <si>
    <t>Pohled jižní : 10*(3,30*0,92)*0,10</t>
  </si>
  <si>
    <t>965048150R00</t>
  </si>
  <si>
    <t>Bourání podkladů pod dlažby nebo litých celistvých dlažeb a mazanin  Dočištění povrchu po vybourání dlažeb do tmele, plochy do 50%</t>
  </si>
  <si>
    <t xml:space="preserve">přebroušení  stávající ŽB desky tl.100mm : </t>
  </si>
  <si>
    <t>968083001R00</t>
  </si>
  <si>
    <t>Vybourání plastových výplní otvorů oken, do 1 m2</t>
  </si>
  <si>
    <t xml:space="preserve">B10 POHLED ZÁPADNÍ - BOURACÍ PRÁCE : </t>
  </si>
  <si>
    <t xml:space="preserve">B09 POHLED VÝCHODNÍ - BOURACÍ PRÁCE : </t>
  </si>
  <si>
    <t xml:space="preserve">B11 POHLED JIŽNÍ, POHLED SEVERNÍ - BOURACÍ PRÁCE : </t>
  </si>
  <si>
    <t>okno O01, 600x600mm : 6*0,60*0,60</t>
  </si>
  <si>
    <t>okno O02, 600x400mm : 1*0,60*0,40</t>
  </si>
  <si>
    <t>okno O12, 800x600mm : 4*0,80*0,60</t>
  </si>
  <si>
    <t>968083003R00</t>
  </si>
  <si>
    <t>Vybourání plastových výplní otvorů oken, do 4 m2</t>
  </si>
  <si>
    <t>okno O03, 2400x1600mm : 190*2,40*1,60</t>
  </si>
  <si>
    <t>okno O06, 4700x600mm : 1*4,70*0,60</t>
  </si>
  <si>
    <t>okno O07, 4700x600mm : 1*4,70*0,60</t>
  </si>
  <si>
    <t>968083012R00</t>
  </si>
  <si>
    <t>Vybourání plastových výplní otvorů prosklených dveří, nad 2 m2</t>
  </si>
  <si>
    <t>dveře D01, 1350x2700mm : 1*1,35*2,70</t>
  </si>
  <si>
    <t>968083033R00</t>
  </si>
  <si>
    <t>Vybourání plastových výplní otvorů plastových stěn , nad 4 m2</t>
  </si>
  <si>
    <t>prosklená stěna O04, 7125x2450mm : 2*7,13*2,45</t>
  </si>
  <si>
    <t>prosklená stěna O05, 3300x9000mm : 1*3,30*9,00</t>
  </si>
  <si>
    <t>prosklená stěna O08, 7125x2450mm : 1*7,13*2,45</t>
  </si>
  <si>
    <t>prosklená stěna O09, 14400x2450mm : 1*14,40*2,40</t>
  </si>
  <si>
    <t>prosklená stěna O10, 30075+2375x2450mm : 1*32,45*2,38</t>
  </si>
  <si>
    <t>968095001R00</t>
  </si>
  <si>
    <t xml:space="preserve">Vybourání vnitřních parapetů dřevěných, šířky do 25 cm,  </t>
  </si>
  <si>
    <t>okno O01, 600x600mm : 6*0,60</t>
  </si>
  <si>
    <t>okno O02, 600x400mm : 1*0,60</t>
  </si>
  <si>
    <t>okno O03, 2400x1600mm : 190*2,40</t>
  </si>
  <si>
    <t>okno O06, 4700x600mm : 1*4,70</t>
  </si>
  <si>
    <t>okno O07, 4700x600mm : 1*4,70</t>
  </si>
  <si>
    <t>okno O12, 800x600mm, EI 15DP1 : 4*0,80</t>
  </si>
  <si>
    <t>978041108R00</t>
  </si>
  <si>
    <t>Odstranění kontaktního zateplovacího systému z fasádního polystyrenu EPS F, tloušťky 80 mm, s omítkou</t>
  </si>
  <si>
    <t xml:space="preserve">B09 POHLED VÝCHODNÍ - NOVÝ STAV : </t>
  </si>
  <si>
    <t xml:space="preserve">B10 POHLED ZÁPADNÍ - NOVÝ STAV : </t>
  </si>
  <si>
    <t xml:space="preserve">A03 stávající kontaktní zateplovací systém z EPS tl.80mm a fasídní omítka - demontáž : </t>
  </si>
  <si>
    <t>zateplení soklu 2.pp, 1.pp - odhad : 60,00</t>
  </si>
  <si>
    <t>999281212R00</t>
  </si>
  <si>
    <t>Přesun hmot pro opravy a údržbu objektů pro opravy a údržbu vnějších plášťů dosavadních objektů  výšky přes 25 do 36 m</t>
  </si>
  <si>
    <t>t</t>
  </si>
  <si>
    <t>801-4</t>
  </si>
  <si>
    <t>Přesun hmot</t>
  </si>
  <si>
    <t>POL7_</t>
  </si>
  <si>
    <t>oborů 801, 803, 811 a 812</t>
  </si>
  <si>
    <t xml:space="preserve">Hmotnosti z položek s pořadovými čísly: : </t>
  </si>
  <si>
    <t xml:space="preserve">5,6,7,8,9,10,11,12,13,14,15,16,17,18,19,20,21,22,23,24,25,26,27,28,29,30,34,35,38,39,43,44,50,51,52, : </t>
  </si>
  <si>
    <t xml:space="preserve">53, : </t>
  </si>
  <si>
    <t>Součet: : 289,43038</t>
  </si>
  <si>
    <t>711212321R00</t>
  </si>
  <si>
    <t>Izolace proti vodě stěrka hydroizolační  proti zemní vlhkosti</t>
  </si>
  <si>
    <t>800-711</t>
  </si>
  <si>
    <t>2 stěrkové vrstvy.</t>
  </si>
  <si>
    <t xml:space="preserve">2x hydroizolační cementová hmota pro interiér i exteriér tl.2mm : </t>
  </si>
  <si>
    <t xml:space="preserve">Detail podlaha, stěna - vytvoření hydroizolační vany : </t>
  </si>
  <si>
    <t>Pohled východní : (6+7+6+6)*(0,92+3,30+0,92)*0,15</t>
  </si>
  <si>
    <t>Pohled západní : (5+7+5+5)*(1,12+3,30+1,12)*0,15</t>
  </si>
  <si>
    <t>Pohled jižní : 10*(0,92+3,30+0,92)*0,15</t>
  </si>
  <si>
    <t>711212601RT1</t>
  </si>
  <si>
    <t>Izolace proti vodě doplňky  těsnicí pás š.120 mm do spoje podlaha-stěna</t>
  </si>
  <si>
    <t xml:space="preserve">Detail podlaha, stěna : </t>
  </si>
  <si>
    <t>Pohled východní : (6+7+6+6)*(0,92+3,30+0,92)</t>
  </si>
  <si>
    <t>Pohled západní : (5+7+5+5)*(1,12+3,30+1,12)</t>
  </si>
  <si>
    <t>Pohled jižní : 10*(0,92+3,30+0,92)</t>
  </si>
  <si>
    <t>998711103R00</t>
  </si>
  <si>
    <t>Přesun hmot pro izolace proti vodě svisle do 60 m</t>
  </si>
  <si>
    <t>50 m vodorovně měřeno od těžiště půdorysné plochy skládky do těžiště půdorysné plochy objektu</t>
  </si>
  <si>
    <t xml:space="preserve">57,58, : </t>
  </si>
  <si>
    <t>Součet: : 0,70894</t>
  </si>
  <si>
    <t>712300832R00</t>
  </si>
  <si>
    <t xml:space="preserve">Odstranění povlakové krytiny a mechu na střechách plochých do 10° povlakové krytiny  dvouvrstvé,  </t>
  </si>
  <si>
    <t xml:space="preserve">S13 STŘÍŠKA NAD ZDRAVOTNICKÝM ZAŘÍZENÍM : </t>
  </si>
  <si>
    <t xml:space="preserve">stávající pojistná krytina z asfaltových pásů : </t>
  </si>
  <si>
    <t>plocha : 6,43*1,05+(0,225+6,43+0,225)*0,41</t>
  </si>
  <si>
    <t>vytažení na stěnu, detaily : 5,00</t>
  </si>
  <si>
    <t>712311106RZ3</t>
  </si>
  <si>
    <t>Povlakové krytiny střech do 10° za studena asfaltovou penetrační suspenzí, včetně dodávky emulze 0,3 kg/m2</t>
  </si>
  <si>
    <t>RTS 23/ I</t>
  </si>
  <si>
    <t xml:space="preserve">asfaltový modifikovaný pás s Al. vložkou mí=350000 - PŘÍPRAVA PODKLADU : </t>
  </si>
  <si>
    <t>712341559RT1</t>
  </si>
  <si>
    <t>Povlakové krytiny střech do 10° pásy přitavením v celé ploše, 1 vrstva, bez dodávky pásu</t>
  </si>
  <si>
    <t xml:space="preserve">asfaltový modifikovaný pás s Al. vložkou mí=350000 : </t>
  </si>
  <si>
    <t>712373111RV3</t>
  </si>
  <si>
    <t>Povlakové krytiny střech do 10° z termoplastické fólie kotvené do betonu, 6 kotev/m2, při tl. izolace do 300 mm, včetně dodávky fólie, tloušťky 1,5 mm</t>
  </si>
  <si>
    <t>včetně ukotvení k podkladu hmoždinkami, svaření všech spojů a překrytí kotev fólií.</t>
  </si>
  <si>
    <t xml:space="preserve">střešní hydroizolační fólie, kotvená 1,5mm : </t>
  </si>
  <si>
    <t>712373111XV3</t>
  </si>
  <si>
    <t>Příplatek k pol. 712373111RV3 za tl. tepelné izolace nad 300mm</t>
  </si>
  <si>
    <t>62842030RX</t>
  </si>
  <si>
    <t>Asfaltový pás parotěsný s Al. vložkou</t>
  </si>
  <si>
    <t>RTS 21/ I</t>
  </si>
  <si>
    <t>Specifikace</t>
  </si>
  <si>
    <t>POL3_</t>
  </si>
  <si>
    <t>asfaltový modifikovaný pás s Al. vložkou mí=350000 : 14,5723</t>
  </si>
  <si>
    <t>Koeficient materiál +15% k čisté výměře: 0,15</t>
  </si>
  <si>
    <t>998712102R00</t>
  </si>
  <si>
    <t>Přesun hmot pro povlakové krytiny v objektech výšky přes 6 do 12 m</t>
  </si>
  <si>
    <t>50 m vodorovně</t>
  </si>
  <si>
    <t xml:space="preserve">61,62,63,65, : </t>
  </si>
  <si>
    <t>Součet: : 0,06459</t>
  </si>
  <si>
    <t>713111127R00</t>
  </si>
  <si>
    <t xml:space="preserve">Montáž tepelné izolace stropů tepelná izolace stropů rovných spodem na tmel a hmoždinky, strop z cihelných tvárnic, bez dodávky materiálu,  </t>
  </si>
  <si>
    <t>800-713</t>
  </si>
  <si>
    <t>tepelná izolace min. vata tl.150mm lambda = 0,035W/m.K : (2,85*6,20)+(3,35*5,80)+(10,15*6,95)</t>
  </si>
  <si>
    <t>713134211RO6</t>
  </si>
  <si>
    <t>Montáž tepelné izolace stropů parotěsná zábrana na stěny s přelepením spojů, včetně dodávky fólie</t>
  </si>
  <si>
    <t xml:space="preserve">parotěsná zábrana : </t>
  </si>
  <si>
    <t xml:space="preserve">parozábrana z PE fólie : </t>
  </si>
  <si>
    <t>713101222R00</t>
  </si>
  <si>
    <t>Odstranění tepelné izolace z desek, lamel, rohoží, pásů a foukané izolace stropů a podhledů, připevněné drátem, přibitím, přeistřelením nebo na trny, z minerálních desek, lamel, rohoží a pásů, tloušťky od 100 mm do 200 mm</t>
  </si>
  <si>
    <t>plocha : (2,85*6,20)+(3,35*5,80)+(10,15*6,95)</t>
  </si>
  <si>
    <t>713103121R00</t>
  </si>
  <si>
    <t>Odstranění tepelné izolace z desek, lamel, rohoží, pásů a foukané izolace stěn, volně uložené, z minerálních desek, lamel, rohoží a pásů, tloušťky do 100 mm</t>
  </si>
  <si>
    <t xml:space="preserve">A02 verzalitový obklad vč. nosného roštu - demontáž : </t>
  </si>
  <si>
    <t xml:space="preserve">demontáž rohože Itaver : </t>
  </si>
  <si>
    <t>713131130R00</t>
  </si>
  <si>
    <t>Montáž tepelné izolace stěn vložením do nosné rámové konstrukce</t>
  </si>
  <si>
    <t>Nařezání izolace na potřebný rouzměr. Vložení izolace do stěny bez dodávky tepelné izolace.</t>
  </si>
  <si>
    <t xml:space="preserve">minerální vata mezi rám tl.100mm : </t>
  </si>
  <si>
    <t xml:space="preserve">dřevěný rám vyplněný tepelnou izolací z min. vlny tl.100mm lambda = 0,035W/m.K : </t>
  </si>
  <si>
    <t>713131131RT1</t>
  </si>
  <si>
    <t>Montáž tepelné izolace stěn lepením</t>
  </si>
  <si>
    <t>Očištění povrchu stěny od prachu, nařezání izolačních desek na požadovaný rozměr, nanesení lepicího tmelu, osazení desek.</t>
  </si>
  <si>
    <t>Vyrovnávání podkladu - předběžně : 80,00</t>
  </si>
  <si>
    <t>713141125R00</t>
  </si>
  <si>
    <t>Montáž tepelné izolace plochých střech desky, na lepidlo</t>
  </si>
  <si>
    <t>RTS 23/ II</t>
  </si>
  <si>
    <t>Včetně očištění podkladu od nesoudržných vrstev.</t>
  </si>
  <si>
    <t>tepelná izolace EPS 100S tl.160mm lambda = 0,038W/m.K : 9,5723</t>
  </si>
  <si>
    <t>tepelná izolace EPS 150S tl.160mm lambda = 0,035W/m.K : 9,5723</t>
  </si>
  <si>
    <t>28375704R</t>
  </si>
  <si>
    <t>Výrobek izolační pro budovy z pěnového polystyrenu (EPS) tvar: deska; OH = 20 kg/m3; lambda = 0,037 W/(m.K); pevnost v tlaku CS 100 kPa</t>
  </si>
  <si>
    <t>SPCM</t>
  </si>
  <si>
    <t>tepelná izolace EPS 100S tl.160mm lambda = 0,038W/m.K : 9,5723*0,16</t>
  </si>
  <si>
    <t>vytažení na stěnu, detaily : 5,00*0,10</t>
  </si>
  <si>
    <t>Koeficient materiál +5% k čisté výměře: 0,05</t>
  </si>
  <si>
    <t>28375705R</t>
  </si>
  <si>
    <t>Výrobek izolační pro budovy z pěnového polystyrenu (EPS) tvar: deska; OH = 25 kg/m3; lambda = 0,035 W/(m.K); pevnost v tlaku CS 150 kPa</t>
  </si>
  <si>
    <t>tepelná izolace EPS 150S tl.160mm lambda = 0,035W/m.K : 9,5723*0,16</t>
  </si>
  <si>
    <t>28375707R</t>
  </si>
  <si>
    <t>Výrobek izolační pro budovy z pěnového polystyrenu (EPS) tvar: deska; označení: F; OH = 15 kg/m3; lambda = 0,039 W/(m.K); pevnost v tlaku CS 70 kPa</t>
  </si>
  <si>
    <t>Vyrovnávání podkladu - předběžně, průměrná tl. izolantu uvažována 40mm : 80,00*0,04</t>
  </si>
  <si>
    <t>63151406R</t>
  </si>
  <si>
    <t>Výrobek izolační pro budovy z minerální vlny (MW) tvar: deska; tloušťka d = 100,0 mm; OH = 40 kg/m3; lambda = 0,035 W/(m.K)</t>
  </si>
  <si>
    <t>minerální vata mezi rám tl.100mm : 364,80</t>
  </si>
  <si>
    <t>63151546R</t>
  </si>
  <si>
    <t>Výrobek izolační pro budovy z minerální vlny (MW) tvar: deska; vlákna: podélná; tloušťka d = 150,0 mm; OH = 150 kg/m3; lambda = 0,035 W/(m.K); pevnost v tlaku CS 30 kPa</t>
  </si>
  <si>
    <t>998713104R00</t>
  </si>
  <si>
    <t>Přesun hmot pro izolace tepelné v objektech výšky do 36 m</t>
  </si>
  <si>
    <t xml:space="preserve">67,68,71,72,73,74,75,76,77,78, : </t>
  </si>
  <si>
    <t>Součet: : 8,49278</t>
  </si>
  <si>
    <t>763612232R00</t>
  </si>
  <si>
    <t>Montáž obložení stěn, z desek tl. nad 18 mm, na P+D, šroubováním, bez dodávky desky</t>
  </si>
  <si>
    <t>800-763</t>
  </si>
  <si>
    <t>vč. dodávky a montáže spojovacího materiálu</t>
  </si>
  <si>
    <t xml:space="preserve">záklop OSB IV. tl.20mm : </t>
  </si>
  <si>
    <t xml:space="preserve">OSB desky tl.22mm : </t>
  </si>
  <si>
    <t>60726016.AR</t>
  </si>
  <si>
    <t>Deska z plochých třísek (OSB) typ: 3; tl = 22,0 mm; povrch: nebroušený; hrana: P + D</t>
  </si>
  <si>
    <t>záklop OSB IV. tl.20mm : 364,80</t>
  </si>
  <si>
    <t>Koeficient materiál +10% k čisté výměře: 0,10</t>
  </si>
  <si>
    <t>998762104R00</t>
  </si>
  <si>
    <t>Přesun hmot pro konstrukce tesařské v objektech výšky do 36 m</t>
  </si>
  <si>
    <t>800-762</t>
  </si>
  <si>
    <t xml:space="preserve">80,81, : </t>
  </si>
  <si>
    <t>Součet: : 7,95537</t>
  </si>
  <si>
    <t>766417111R00</t>
  </si>
  <si>
    <t>Montáž obložení stěn, sloupů a pilířů doplňkové konstrukce podkladový rošt pod obložení stěn</t>
  </si>
  <si>
    <t>800-766</t>
  </si>
  <si>
    <t>Pohled východní : (3,30*2,50+(4*3,60)*1,00+1,60*2,60+13*3,60*1,00+3,30*3,60-1,30*2,70)*2,50</t>
  </si>
  <si>
    <t>Pohled západní : 15*3,30*1,00*2,50</t>
  </si>
  <si>
    <t>766411811R00</t>
  </si>
  <si>
    <t>Demontáž obložení stěn panely velikosti do 1,5 m2</t>
  </si>
  <si>
    <t xml:space="preserve">Stávající záklop meziokenních vložek - PŘEDPOKLAD : </t>
  </si>
  <si>
    <t xml:space="preserve">Pohled východní meziokenní vložky : </t>
  </si>
  <si>
    <t xml:space="preserve">Pohled západní meziokenní vložky : </t>
  </si>
  <si>
    <t>766411821R00</t>
  </si>
  <si>
    <t>Demontáž obložení stěn palubkami</t>
  </si>
  <si>
    <t xml:space="preserve">A04 dřevěný obklad - demontáž : </t>
  </si>
  <si>
    <t>766411822R00</t>
  </si>
  <si>
    <t>Demontáž obložení stěn podkladových roštů</t>
  </si>
  <si>
    <t>Odkaz na mn. položky pořadí 85 : 791,84800</t>
  </si>
  <si>
    <t>766421821R00</t>
  </si>
  <si>
    <t>Demontáž obložení podhledů palubkami</t>
  </si>
  <si>
    <t>60515018R</t>
  </si>
  <si>
    <t>Hranolek</t>
  </si>
  <si>
    <t>RTS 21/ II</t>
  </si>
  <si>
    <t>Odkaz na mn. položky pořadí 83 : 328,70000*0,006</t>
  </si>
  <si>
    <t>998766104R00</t>
  </si>
  <si>
    <t>Přesun hmot pro konstrukce truhlářské v objektech výšky do 36 m</t>
  </si>
  <si>
    <t xml:space="preserve">83,88, : </t>
  </si>
  <si>
    <t>Součet: : 1,25235</t>
  </si>
  <si>
    <t>767135831R00</t>
  </si>
  <si>
    <t>Demontáž stěn a příček z plechu roštu pro oplechování  z lamel</t>
  </si>
  <si>
    <t>800-767</t>
  </si>
  <si>
    <t xml:space="preserve">demontáž stávajícího roštu s ponecháním závěsů : </t>
  </si>
  <si>
    <t>767584641R00</t>
  </si>
  <si>
    <t>Montáž podhledů lamelových a kazetových Montáž podhledů z desek sádrokartonových, dřevovláknitých apod. montáž roštu</t>
  </si>
  <si>
    <t xml:space="preserve">montáž nového roštu na staré závěsy : </t>
  </si>
  <si>
    <t>rozvinutá plocha podhledu : (0,60+2,85)*(6,20+0,60)+3,35*(5,80+0,60)+(10,15+0,60)*(6,95+0,60)</t>
  </si>
  <si>
    <t>767584642R00</t>
  </si>
  <si>
    <t>Montáž podhledů lamelových a kazetových Montáž podhledů z desek sádrokartonových, dřevovláknitých apod. montáž desek</t>
  </si>
  <si>
    <t xml:space="preserve">nový podhled z desek tl.16mm : </t>
  </si>
  <si>
    <t>767996805R00</t>
  </si>
  <si>
    <t>Demontáž ostatních doplňků staveb atypických konstrukcí  o hmotnosti přes 500 kg</t>
  </si>
  <si>
    <t>kg</t>
  </si>
  <si>
    <t xml:space="preserve">20kg/m2 : </t>
  </si>
  <si>
    <t>zábradlí 3000x1100mm : 58,00*3,00*1,10*20</t>
  </si>
  <si>
    <t>zábradlí 2050x1100mm : 1,00*2,05*1,10*20</t>
  </si>
  <si>
    <t>zábradlí 3600x1100mm : 1,00*3,60*1,10*20</t>
  </si>
  <si>
    <t>767909004X00</t>
  </si>
  <si>
    <t>Dod+mtž Al. prosklená stěna O04, 7125x2450mm</t>
  </si>
  <si>
    <t>Veškeré parametry, tvar, otvírání, barevnost dle požadavků projektové dokumentace. Tento popis se vztahuje ke všem položkám výplní otvorů.</t>
  </si>
  <si>
    <t>Obsah položky:</t>
  </si>
  <si>
    <t>dodávka, montáž, přesun hmot, připojovací spára rám-zdivo dle platné ČSN.</t>
  </si>
  <si>
    <t>Demontáž, zednické začištění, vnitřní a vnější parapet a likvidace je řešena samostatnými položkami rozpočtu.</t>
  </si>
  <si>
    <t xml:space="preserve">N17 TABULKA VÝPLNÍ OTVORŮ - NOVÝ STAV : </t>
  </si>
  <si>
    <t>N02 PŮDORYS 1.PP - NOVÝ STAV : 1</t>
  </si>
  <si>
    <t>N04 PŮDORYS 1.NP - NOVÝ STAV : 1</t>
  </si>
  <si>
    <t>767909005X00</t>
  </si>
  <si>
    <t>Dod+mtž Al. prosklená stěna O05, 3300x9000mm</t>
  </si>
  <si>
    <t>767909008X00</t>
  </si>
  <si>
    <t>Dod+mtž Al. prosklená stěna O08, 7125x2450mm</t>
  </si>
  <si>
    <t>767909009X00</t>
  </si>
  <si>
    <t>Dod+mtž Al. prosklená stěna O09, 14400x2450mm</t>
  </si>
  <si>
    <t>767909010X00</t>
  </si>
  <si>
    <t>Dod+mtž Al. prosklená stěna O10, 30075+2375x2450mm</t>
  </si>
  <si>
    <t>767909011X00</t>
  </si>
  <si>
    <t>Dod+mtž Al. prosklená stěna O11, 3300x4800mm</t>
  </si>
  <si>
    <t>767909012X00</t>
  </si>
  <si>
    <t>Dod+mtž Al. okno O12, 800x600mm, EI 15DP1</t>
  </si>
  <si>
    <t>N10 PŮDORYS STŘECHY - NOVÝ STAV : 4</t>
  </si>
  <si>
    <t>767939013X00</t>
  </si>
  <si>
    <t>Dod+mtž poštovní schránky, vč. demontáže a likvidace stávající</t>
  </si>
  <si>
    <t xml:space="preserve">N19 TABULKA ZÁMEČNICKÝCH VÝROBKŮ - NOVÝ STAV : </t>
  </si>
  <si>
    <t>Z13 : 1</t>
  </si>
  <si>
    <t>553427000RX</t>
  </si>
  <si>
    <t>Konstrukce nosná - rošt</t>
  </si>
  <si>
    <t>59152109RX</t>
  </si>
  <si>
    <t>Deska fasádní tl.16mm</t>
  </si>
  <si>
    <t>rozvinutá plocha podhledu : 126,0625</t>
  </si>
  <si>
    <t>998767104R00</t>
  </si>
  <si>
    <t>Přesun hmot pro kovové stavební doplňk. konstrukce v objektech výšky do 36 m</t>
  </si>
  <si>
    <t xml:space="preserve">91,92,93,102,103, : </t>
  </si>
  <si>
    <t>Součet: : 4,97816</t>
  </si>
  <si>
    <t>769909001X00</t>
  </si>
  <si>
    <t>Dod+mtž plastové okno O01, 600x600mm</t>
  </si>
  <si>
    <t>N01 PŮDORYS 2.PP - NOVÝ STAV : 6</t>
  </si>
  <si>
    <t>769909002X00</t>
  </si>
  <si>
    <t>Dod+mtž plastové okno O02, 600x400mm</t>
  </si>
  <si>
    <t>N01 PŮDORYS 2.PP - NOVÝ STAV : 1</t>
  </si>
  <si>
    <t>769909003X00</t>
  </si>
  <si>
    <t>Dod+mtž plastové okno O03, 2400x1600mm</t>
  </si>
  <si>
    <t>N02 PŮDORYS 1.PP - NOVÝ STAV : 14</t>
  </si>
  <si>
    <t>N03 PŮDORYS MEZIPATRA - NOVÝ STAV : 14</t>
  </si>
  <si>
    <t>N04 PŮDORYS 1.NP - NOVÝ STAV : 14</t>
  </si>
  <si>
    <t>N05 PŮDORYS 2.NP A 3.NP - NOVÝ STAV : 30+30</t>
  </si>
  <si>
    <t>N06 PŮDORYS 4.NP - NOVÝ STAV : 28</t>
  </si>
  <si>
    <t>N07 PŮDORYS 5.NP - NOVÝ STAV : 24</t>
  </si>
  <si>
    <t>N08 PŮDORYS 6.NP - NOVÝ STAV : 20</t>
  </si>
  <si>
    <t>N09 PŮDORYS 7.NP - NOVÝ STAV : 16</t>
  </si>
  <si>
    <t>769909006X00</t>
  </si>
  <si>
    <t>Dod+mtž plastové okno O06, 4700x600mm</t>
  </si>
  <si>
    <t>769909007X00</t>
  </si>
  <si>
    <t>Dod+mtž plastové okno O07, 4700x600mm</t>
  </si>
  <si>
    <t>769919001X00</t>
  </si>
  <si>
    <t>Dod+mtž plastové dveře D01, 1350x2700mm</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</si>
  <si>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</si>
  <si>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</si>
  <si>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</si>
  <si>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</si>
  <si>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</si>
  <si>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</si>
  <si>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 xml:space="preserve">Demontážní hmotnosti z položek s pořadovými čísly: : </t>
  </si>
  <si>
    <t xml:space="preserve">48,49,50,51,52,53,54,55,60,69,70,84,85,86,87,90,93, : </t>
  </si>
  <si>
    <t>Součet: : 133,14409</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</si>
  <si>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</si>
  <si>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</si>
  <si>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</si>
  <si>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</si>
  <si>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</si>
  <si>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1864,01722</t>
  </si>
  <si>
    <t>979082111R00</t>
  </si>
  <si>
    <t>Vnitrostaveništní doprava suti a vybouraných hmot do 10 m</t>
  </si>
  <si>
    <t>979082121R00</t>
  </si>
  <si>
    <t>Vnitrostaveništní doprava suti a vybouraných hmot příplatek k ceně za každých dalších 5 m</t>
  </si>
  <si>
    <t>Součet: : 266,28817</t>
  </si>
  <si>
    <t>979990163R00</t>
  </si>
  <si>
    <t>Poplatek za uložení, plast+sklo,  , skupina 17 09 04 z Katalogu odpadů</t>
  </si>
  <si>
    <t>Rozpis sutí:</t>
  </si>
  <si>
    <t>Bourání mazanin betonových  tl. 10 cm, pl. 4 m2: 41,27t</t>
  </si>
  <si>
    <t>Dočištění povrchu po vybourání dlažeb, tmel do 50%: 0,33t</t>
  </si>
  <si>
    <t>Vybourání plastových oken do 1 m2: 0,04t</t>
  </si>
  <si>
    <t>Vybourání plastových oken do 4 m2: 29,41t</t>
  </si>
  <si>
    <t>Vybourání plastových prosklených dveří pl.nad 2 m2: 0,15t</t>
  </si>
  <si>
    <t>Vybourání plastových stěn plochy nad 4 m2: 10,66t</t>
  </si>
  <si>
    <t>Bourání parapetů dřevěných š. do 25 cm: 5,26t</t>
  </si>
  <si>
    <t>Odstranění KZS EPS F tl. 80 mm s omítkou: 13,85t</t>
  </si>
  <si>
    <t>Odstranění povlakové krytiny střech do 10° 2vrstvé: 0,15t</t>
  </si>
  <si>
    <t>Odstr.tep.izol.stropů,kotvené,minerál tl.100-200mm: 0,92t</t>
  </si>
  <si>
    <t>Odstr.tep.izolace stěn,volně,minerál tl.do 100 mm: 0,85t</t>
  </si>
  <si>
    <t>Demontáž krytiny, tabule 2 x 1 m, do 25 m2, do 30°: 0,11t</t>
  </si>
  <si>
    <t>Demontáž oplechování parapetů,rš od 100 do 330 mm: 0,83t</t>
  </si>
  <si>
    <t>Demontáž oplechování parapetů,rš od 400 do 600 mm: 0,30t</t>
  </si>
  <si>
    <t>Demontáž oplechování zdí,rš 600 mm: 1,20t</t>
  </si>
  <si>
    <t>Demontáž obložení stěn panely velikosti do 1,5 m2: 8,99t</t>
  </si>
  <si>
    <t>Demontáž obložení stěn palubkami: 8,69t</t>
  </si>
  <si>
    <t>Demontáž podkladových roštů obložení stěn: 6,33t</t>
  </si>
  <si>
    <t>Demontáž obložení stropů palubkami: 1,18t</t>
  </si>
  <si>
    <t>Demontáž roštu pro obložení z lamel: 1,10t</t>
  </si>
  <si>
    <t>Demontáž atypických ocelových konstr. nad 500 kg: 3,95t</t>
  </si>
  <si>
    <t>005121 R</t>
  </si>
  <si>
    <t>Zařízení staveniště</t>
  </si>
  <si>
    <t>Soubor</t>
  </si>
  <si>
    <t>VRN</t>
  </si>
  <si>
    <t>POL99_2</t>
  </si>
  <si>
    <t>Veškeré náklady spojené s vybudováním, provozem a odstraněním zařízení staveniště.</t>
  </si>
  <si>
    <t>004111020R</t>
  </si>
  <si>
    <t>Vypracování projektové dokumentace</t>
  </si>
  <si>
    <t>OPN</t>
  </si>
  <si>
    <t>POL13_0</t>
  </si>
  <si>
    <t>Dílenská dokumentace zhotovitele (např. prosklené stěny, okna, dveře, zateplovací systém).</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</si>
  <si>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</si>
  <si>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</si>
  <si>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</si>
  <si>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005211010R</t>
  </si>
  <si>
    <t>Předání a převzetí staveniště</t>
  </si>
  <si>
    <t>POL99_8</t>
  </si>
  <si>
    <t>Náklady spojené s účastí zhotovitele na předání a převzetí staveniště.</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</si>
  <si>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</si>
  <si>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</si>
  <si>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</si>
  <si>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</si>
  <si>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</si>
  <si>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</si>
  <si>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SUM</t>
  </si>
  <si>
    <t>END</t>
  </si>
  <si>
    <t>314844234XV2</t>
  </si>
  <si>
    <t>Odsazení nerezového komínového tělesa o tl. zateplení, vč. dodání potřebného materiálu, kotev</t>
  </si>
  <si>
    <t>N14 POHLED ZÁPADNÍ - NOVÝ STAV : 25,65</t>
  </si>
  <si>
    <t>612445921RT1</t>
  </si>
  <si>
    <t>Omítka vnitřního ostění ze suché maltové směsi sádrové, tloušťky 10 mm</t>
  </si>
  <si>
    <t>okenního nebo dveřního, z pomocného pracovního lešení o výšce podlahy do 1900 mm a pro zatížení do 1,5 kPa,</t>
  </si>
  <si>
    <t>Případně lištování - dle technologie zvolené dodavatelem. Řešení nutno před realizací konzultovat s projektantem stavby.</t>
  </si>
  <si>
    <t>plastové okno O01, 600x600mm : 6*(0,60+2*0,60)*0,30</t>
  </si>
  <si>
    <t>plastové okno O02, 600x400mm : 1*(0,60+2*0,40)*0,30</t>
  </si>
  <si>
    <t>plastové okno O03, 2400x1600mm : 190*(2,40+2*1,60)*0,30</t>
  </si>
  <si>
    <t>Al. prosklená stěna O04, 7125x2450mm : 2*(7,13+2*2,45)*0,30</t>
  </si>
  <si>
    <t>Al. prosklená stěna O05, 3300x9000mm : 1*(3,30+2*9,00)*0,30</t>
  </si>
  <si>
    <t>plastové okno O06, 4700x600mm : 1*(4,70+2*0,60)*0,30</t>
  </si>
  <si>
    <t>plastové okno O07, 4700x600mm : 1*(4,70+2*0,60)*0,30</t>
  </si>
  <si>
    <t>Al. prosklená stěna O08, 7125x2450mm : 1*(7,13+2*2,45)*0,30</t>
  </si>
  <si>
    <t>Al. prosklená stěna O09, 14400x2450mm : 1*(14,40+2*2,45)*0,30</t>
  </si>
  <si>
    <t>Al. prosklená stěna O10, 30075+2375x2450mm : 1*(32,45+2*2,38)*0,30</t>
  </si>
  <si>
    <t>Al. prosklená stěna O11, 3300x4800mm : 1*(3,30+2*4,80)*0,30</t>
  </si>
  <si>
    <t>Al. okno O12, 800x600mm, EI 15DP1 : 4*(0,80+2*0,60)*0,30</t>
  </si>
  <si>
    <t>plastové dveře D01, 1350x2700mm : 1*(1,35+2*2,70)*0,30</t>
  </si>
  <si>
    <t>622474105R00</t>
  </si>
  <si>
    <t>Reprofilace betonových povrchů maltou sanační, tloušťky 5 mm</t>
  </si>
  <si>
    <t>801-5</t>
  </si>
  <si>
    <t>Předpoklad : 50,00</t>
  </si>
  <si>
    <t>622474110R00</t>
  </si>
  <si>
    <t>Reprofilace betonových povrchů maltou sanační, tloušťky 10 mm</t>
  </si>
  <si>
    <t>622474001R00</t>
  </si>
  <si>
    <t>Reprofilace betonových povrchů Antikorozní nátěr ocelové výztuže</t>
  </si>
  <si>
    <t>Předpoklad : 100,00</t>
  </si>
  <si>
    <t>632477127R00</t>
  </si>
  <si>
    <t>Reprofilace vodorovných betonových povrchů polymercementová malta+penetrace, tloušťky do 30 mm</t>
  </si>
  <si>
    <t>rozmíchání směsi s vodou, nanesení stěrky</t>
  </si>
  <si>
    <t xml:space="preserve">vyspravení stávající ŽB desky tl.100mm : </t>
  </si>
  <si>
    <t xml:space="preserve">uvažováno 30% plochy lodžiového panelu : </t>
  </si>
  <si>
    <t>Pohled východní : (6+7+6+6)*(3,30*0,92)/100*30</t>
  </si>
  <si>
    <t>Pohled západní : (5+7+5+5)*(3,30*1,12)/100*30</t>
  </si>
  <si>
    <t>Pohled jižní : 10*(3,30*0,92)/100*30</t>
  </si>
  <si>
    <t>648951411RT3</t>
  </si>
  <si>
    <t>Osazení parapetních desek dřevěných včetně dodávky parapetní desky  šířky 250 mm</t>
  </si>
  <si>
    <t>na montážní pěnu, zapravení omítky pod parapetem, těsnění spáry mezi parapetem a rámem okna, dodávka silikonu.</t>
  </si>
  <si>
    <t>953946111R00</t>
  </si>
  <si>
    <t>Doplňující konstrukce Osazení ventilačních mřížek bez dodávky ventilač. mřížky</t>
  </si>
  <si>
    <t>Z04, větrací průduchy : 7</t>
  </si>
  <si>
    <t>Z05, větrací průduchy : 3</t>
  </si>
  <si>
    <t>Z06, větrací průduchy : 2</t>
  </si>
  <si>
    <t>28615251.AR</t>
  </si>
  <si>
    <t>Trubka plastová pro vnitřní kanalizaci spoj: hrdlový; potrubí: jednovrstvé; materiál: PP; povrch: hladký; DN/OD = 160; de = 160,0 mm; tl. stěny = 3,9 mm; l = 250 mm</t>
  </si>
  <si>
    <t>Odkaz na mn. položky pořadí 8 : 12,00000</t>
  </si>
  <si>
    <t>42972814R</t>
  </si>
  <si>
    <t>Mřížka potrubní; materiál: ocel; tvar: hranatý; dl = 315 mm; š = 315 mm</t>
  </si>
  <si>
    <t>42972819R</t>
  </si>
  <si>
    <t>Mřížka potrubní; materiál: ocel; tvar: hranatý; dl = 400 mm; š = 400 mm</t>
  </si>
  <si>
    <t>42972829R</t>
  </si>
  <si>
    <t>Mřížka potrubní; materiál: ocel; tvar: hranatý; dl = 630 mm; š = 630 mm</t>
  </si>
  <si>
    <t xml:space="preserve">1,2,3,4,5,6,7,8,9,10,11,12, : </t>
  </si>
  <si>
    <t>Součet: : 15,53263</t>
  </si>
  <si>
    <t>764928305R00</t>
  </si>
  <si>
    <t xml:space="preserve">Oplechování  zdí (atik), z lakovaného pozinkovaného plechu, rš 600 mm, výroba (zhotovení) a montáž </t>
  </si>
  <si>
    <t>800-764</t>
  </si>
  <si>
    <t>včetně zhotovení rohů, spojů a dilatací</t>
  </si>
  <si>
    <t>včetně zednické výpomoci.</t>
  </si>
  <si>
    <t xml:space="preserve">N18 TABULKA KLEMPÍŘSKÝCH VÝROBKŮ - NOVÝ STAV : </t>
  </si>
  <si>
    <t xml:space="preserve">r.š.590mm : </t>
  </si>
  <si>
    <t>K18 příponka : 0,25*108</t>
  </si>
  <si>
    <t>K19 příponka : 0,25*39</t>
  </si>
  <si>
    <t>K20 příponka : 0,25*31</t>
  </si>
  <si>
    <t>K21 příponka : 0,25*38</t>
  </si>
  <si>
    <t>K22 příponka : 0,25*35</t>
  </si>
  <si>
    <t>764928306R00</t>
  </si>
  <si>
    <t xml:space="preserve">Oplechování  zdí (atik), z lakovaného pozinkovaného plechu, rš 750 mm, výroba (zhotovení) a montáž </t>
  </si>
  <si>
    <t xml:space="preserve">r.š.650mm : </t>
  </si>
  <si>
    <t>K18 oplechování atiky : 108,05</t>
  </si>
  <si>
    <t>K19 oplechování atiky : 38,82</t>
  </si>
  <si>
    <t>K20 oplechování atiky : 30,97</t>
  </si>
  <si>
    <t>K21 oplechování atiky : 38,18</t>
  </si>
  <si>
    <t>K22 oplechování atiky : 35,25</t>
  </si>
  <si>
    <t xml:space="preserve">r.š.730mm : </t>
  </si>
  <si>
    <t>K15 oplechování stříšky : 7,08</t>
  </si>
  <si>
    <t>K23 oplechování balkónu : 7,44</t>
  </si>
  <si>
    <t>K24 oplechování balkónu : 14,88</t>
  </si>
  <si>
    <t>K14 oplechování soklu : 14,14</t>
  </si>
  <si>
    <t>764928103R00</t>
  </si>
  <si>
    <t>Oplechování parapetů  , z lakovaného pozinkovaného plechu, rš 200 mm, výroba (zhotovení) a montáž</t>
  </si>
  <si>
    <t>včetně rohů</t>
  </si>
  <si>
    <t xml:space="preserve">r.š.190mm : </t>
  </si>
  <si>
    <t>K10 oplechování parapetu : 9,30</t>
  </si>
  <si>
    <t xml:space="preserve">r.š.200mm : </t>
  </si>
  <si>
    <t>K01 oplechování parapetu : 2,60</t>
  </si>
  <si>
    <t>K11 oplechování parapetu : 9,24</t>
  </si>
  <si>
    <t>764928104R00</t>
  </si>
  <si>
    <t>Oplechování parapetů  , z lakovaného pozinkovaného plechu, rš 250 mm, výroba (zhotovení) a montáž</t>
  </si>
  <si>
    <t xml:space="preserve">r.š.220mm : </t>
  </si>
  <si>
    <t>K16 oplechování parapetu : 2,43</t>
  </si>
  <si>
    <t>K17 oplechování parapetu : 30,08</t>
  </si>
  <si>
    <t xml:space="preserve">r.š.240mm : </t>
  </si>
  <si>
    <t>K09 oplechování parapetu : 21,15</t>
  </si>
  <si>
    <t xml:space="preserve">r.š.250mm : </t>
  </si>
  <si>
    <t>K06 oplechování parapetu : 27,84</t>
  </si>
  <si>
    <t>K07 oplechování parapetu : 399,84</t>
  </si>
  <si>
    <t>K08 oplechování parapetu : 115,44</t>
  </si>
  <si>
    <t>764928106R00</t>
  </si>
  <si>
    <t>Oplechování parapetů  , z lakovaného pozinkovaného plechu, rš 400 mm, výroba (zhotovení) a montáž</t>
  </si>
  <si>
    <t xml:space="preserve">r.š.360mm : </t>
  </si>
  <si>
    <t>K13 oplechování parapetu : 14,14</t>
  </si>
  <si>
    <t>764928107R00</t>
  </si>
  <si>
    <t>Oplechování parapetů  , z lakovaného pozinkovaného plechu, rš 500 mm, výroba (zhotovení) a montáž</t>
  </si>
  <si>
    <t xml:space="preserve">r.š.480mm : </t>
  </si>
  <si>
    <t>K12 oplechování parapetu : 3,20</t>
  </si>
  <si>
    <t>764928108R00</t>
  </si>
  <si>
    <t>Oplechování parapetů  , z lakovaného pozinkovaného plechu, rš 600 mm, výroba (zhotovení) a montáž</t>
  </si>
  <si>
    <t xml:space="preserve">r.š.530mm : </t>
  </si>
  <si>
    <t>K04 oplechování soklu : 31,60</t>
  </si>
  <si>
    <t xml:space="preserve">r.š.550mm : </t>
  </si>
  <si>
    <t>K02 oplechování parapetu : 23,80</t>
  </si>
  <si>
    <t xml:space="preserve">r.š.580mm : </t>
  </si>
  <si>
    <t>K03 oplechování soklu : 17,67</t>
  </si>
  <si>
    <t>K05 oplechování soklu : 12,78</t>
  </si>
  <si>
    <t>764311821R00</t>
  </si>
  <si>
    <t xml:space="preserve">Demontáž krytiny hladké střešní z tabulí 2 x 1 m, plochy do 25 m, sklonu do 30° </t>
  </si>
  <si>
    <t xml:space="preserve">stávající krytina TiZn : </t>
  </si>
  <si>
    <t>764410850R00</t>
  </si>
  <si>
    <t>Demontáž oplechování parapetů rš od 100 do 330 mm</t>
  </si>
  <si>
    <t>Odkaz na mn. položky pořadí 15 : 21,14000</t>
  </si>
  <si>
    <t>Odkaz na mn. položky pořadí 16 : 596,78000</t>
  </si>
  <si>
    <t>764410880R00</t>
  </si>
  <si>
    <t>Demontáž oplechování parapetů rš od 400 do 600 mm</t>
  </si>
  <si>
    <t>Odkaz na mn. položky pořadí 17 : 14,14000</t>
  </si>
  <si>
    <t>Odkaz na mn. položky pořadí 18 : 3,20000</t>
  </si>
  <si>
    <t>Odkaz na mn. položky pořadí 19 : 85,85000</t>
  </si>
  <si>
    <t>764430850R00</t>
  </si>
  <si>
    <t>Demontáž oplechování zdí a nadezdívek rš 600 mm</t>
  </si>
  <si>
    <t>Odkaz na mn. položky pořadí 13 : 62,75000</t>
  </si>
  <si>
    <t>Odkaz na mn. položky pořadí 14 : 294,81000</t>
  </si>
  <si>
    <t>13814193RX</t>
  </si>
  <si>
    <t>Plech pozinkovaný + elox tl.1,00 mm</t>
  </si>
  <si>
    <t>K18 příponka : 0,25*108*0,590</t>
  </si>
  <si>
    <t>K19 příponka : 0,25*39*0,590</t>
  </si>
  <si>
    <t>K20 příponka : 0,25*31*0,590</t>
  </si>
  <si>
    <t>K21 příponka : 0,25*38*0,590</t>
  </si>
  <si>
    <t>K22 příponka : 0,25*35*0,590</t>
  </si>
  <si>
    <t>13851063R</t>
  </si>
  <si>
    <t>Výrobek plochý ocelový s povlakem - plech; hladký; tl = 0,60 mm; povrchová úprava: PES tl. 25 mikronů; s ochrannou fólií</t>
  </si>
  <si>
    <t>K01 oplechování parapetu : 2,60*0,200</t>
  </si>
  <si>
    <t>K02 oplechování parapetu : 23,80*0,550</t>
  </si>
  <si>
    <t>K03 oplechování soklu : 17,67*0,580</t>
  </si>
  <si>
    <t>K04 oplechování soklu : 31,60*0,530</t>
  </si>
  <si>
    <t>K05 oplechování soklu : 12,78*0,580</t>
  </si>
  <si>
    <t>K06 oplechování parapetu : 27,84*0,250</t>
  </si>
  <si>
    <t>K07 oplechování parapetu : 399,84*0,250</t>
  </si>
  <si>
    <t>K08 oplechování parapetu : 115,44*0,250</t>
  </si>
  <si>
    <t>K09 oplechování parapetu : 21,15*0,240</t>
  </si>
  <si>
    <t>K10 oplechování parapetu : 9,30*0,190</t>
  </si>
  <si>
    <t>K11 oplechování parapetu : 9,24*0,200</t>
  </si>
  <si>
    <t>K12 oplechování parapetu : 3,20*0,480</t>
  </si>
  <si>
    <t>K13 oplechování parapetu : 14,14*0,360</t>
  </si>
  <si>
    <t>K14 oplechování soklu : 14,14*0,730</t>
  </si>
  <si>
    <t>K15 oplechování stříšky : 7,08*0,730</t>
  </si>
  <si>
    <t>K16 oplechování parapetu : 2,43*0,220</t>
  </si>
  <si>
    <t>K17 oplechování parapetu : 30,08*0,220</t>
  </si>
  <si>
    <t>K18 oplechování atiky : 108,05*0,650</t>
  </si>
  <si>
    <t>K18 příponka : 0,25*0,590</t>
  </si>
  <si>
    <t>K19 oplechování atiky : 38,82*0,650</t>
  </si>
  <si>
    <t>K19 příponka : 0,25*0,590</t>
  </si>
  <si>
    <t>K20 oplechování atiky : 30,97*0,650</t>
  </si>
  <si>
    <t>K20 příponka : 0,25*0,590</t>
  </si>
  <si>
    <t>K21 oplechování atiky : 38,18*0,650</t>
  </si>
  <si>
    <t>K21 příponka : 0,25*0,590</t>
  </si>
  <si>
    <t>K22 oplechování atiky : 35,25*0,650</t>
  </si>
  <si>
    <t>K22 příponka : 0,25*0,590</t>
  </si>
  <si>
    <t>K23 oplechování balkónu : 7,44*0,730</t>
  </si>
  <si>
    <t>K24 oplechování balkónu : 14,88*0,730</t>
  </si>
  <si>
    <t>998764104R00</t>
  </si>
  <si>
    <t>Přesun hmot pro konstrukce klempířské v objektech výšky do 36 m</t>
  </si>
  <si>
    <t xml:space="preserve">14,15,16,17,18,19,20,25,26, : </t>
  </si>
  <si>
    <t>Součet: : 4,12365</t>
  </si>
  <si>
    <t>767929001X00</t>
  </si>
  <si>
    <t>Dod+mtž zábradlí Z01, 3000x1100mm, ocelová žárově zinkovaná konstrukce, vč. kotvení</t>
  </si>
  <si>
    <t>N19 TABULKA ZÁMEČNICKÝCH VÝROBKŮ - NOVÝ STAV : 174,00/3</t>
  </si>
  <si>
    <t>767929002X00</t>
  </si>
  <si>
    <t>Dod+mtž zábradlí Z02, 2050x1100mm, ocelová žárově zinkovaná konstrukce, vč. kotvení</t>
  </si>
  <si>
    <t>N19 TABULKA ZÁMEČNICKÝCH VÝROBKŮ - NOVÝ STAV : 1</t>
  </si>
  <si>
    <t>767929003X00</t>
  </si>
  <si>
    <t>Dod+mtž zábradlí Z03, 3600x1100mm, ocelová žárově zinkovaná konstrukce, vč. kotvení</t>
  </si>
  <si>
    <t>767939009X00</t>
  </si>
  <si>
    <t>Dod+mtž nové odfukové potrubí plynu</t>
  </si>
  <si>
    <t>Z09 : 1</t>
  </si>
  <si>
    <t>767939010X00</t>
  </si>
  <si>
    <t>Dod+mtž nový vývod potrubí VZT</t>
  </si>
  <si>
    <t>Z10 : 1</t>
  </si>
  <si>
    <t>767939011X00</t>
  </si>
  <si>
    <t>Dmtž a zpětná mtž kamer</t>
  </si>
  <si>
    <t>Z11 : 2</t>
  </si>
  <si>
    <t>767939012X00</t>
  </si>
  <si>
    <t>Dmtž a zpětná mtž svítidel</t>
  </si>
  <si>
    <t>Z12 : 4</t>
  </si>
  <si>
    <t>777155020R00</t>
  </si>
  <si>
    <t>Podlahy lité polyuretanové protiskluzné</t>
  </si>
  <si>
    <t>800-773</t>
  </si>
  <si>
    <t>dvouvrstvé s odolností proti otěru popřípadě s protiskluzovou úpravou nebo s dekorativním posypem. Obsahuje impregnační nátěr, tmelení a vrstvení celé plochy reakční hmotou. Tloušťka cca 2,5 mm.</t>
  </si>
  <si>
    <t>včetně penetračního nátěru s tvrdidlem.</t>
  </si>
  <si>
    <t xml:space="preserve">venkovní nášlapná vrstva polyuretanové pryskyřice tl.2mm : </t>
  </si>
  <si>
    <t xml:space="preserve">Soklík : </t>
  </si>
  <si>
    <t>998777104R00</t>
  </si>
  <si>
    <t>Přesun hmot pro podlahy syntetické v objektech výšky do 36 m</t>
  </si>
  <si>
    <t xml:space="preserve">35, : </t>
  </si>
  <si>
    <t>Součet: : 0,83822</t>
  </si>
  <si>
    <t>783782205R00</t>
  </si>
  <si>
    <t>Nátěr tesařských konstrukcí ochranný fungicidní+ biocidní (proti plísním, houbám a hmyzu), dvojnásobný</t>
  </si>
  <si>
    <t>800-783</t>
  </si>
  <si>
    <t xml:space="preserve">ochrana dřevěného rámu vložky proti dřevokazným houbám : </t>
  </si>
  <si>
    <t>předpoklad 20% pohledové plochy : 364,80/100*20</t>
  </si>
  <si>
    <t>783220010RAC</t>
  </si>
  <si>
    <t>Nátěry kovových doplňkových konstrukcí syntetické dvojnásobý krycí s emailováním</t>
  </si>
  <si>
    <t>AP-PSV</t>
  </si>
  <si>
    <t>Dvířka pilířek : 2,00*1,40</t>
  </si>
  <si>
    <t>784011222RT2</t>
  </si>
  <si>
    <t>Ostatní práce zakrytí podlah,  , včetně papírové lepenky</t>
  </si>
  <si>
    <t>800-784</t>
  </si>
  <si>
    <t xml:space="preserve">Zednické začištění oken + malba : </t>
  </si>
  <si>
    <t>plastové okno O01, 600x600mm : 6*0,60*1,5</t>
  </si>
  <si>
    <t>plastové okno O02, 600x400mm : 1*0,60*1,5</t>
  </si>
  <si>
    <t>plastové okno O03, 2400x1600mm : 190*2,40*1,5</t>
  </si>
  <si>
    <t>Al. prosklená stěna O04, 7125x2450mm : 2*7,13*1,5</t>
  </si>
  <si>
    <t>Al. prosklená stěna O05, 3300x9000mm : 1*3,30*1,5</t>
  </si>
  <si>
    <t>plastové okno O06, 4700x600mm : 1*4,70*1,5</t>
  </si>
  <si>
    <t>plastové okno O07, 4700x600mm : 1*4,70*1,5</t>
  </si>
  <si>
    <t>Al. prosklená stěna O08, 7125x2450mm : 1*7,13*1,5</t>
  </si>
  <si>
    <t>Al. prosklená stěna O09, 14400x2450mm : 1*14,40*1,5</t>
  </si>
  <si>
    <t>Al. prosklená stěna O10, 30075+2375x2450mm : 1*32,45*1,5</t>
  </si>
  <si>
    <t>Al. prosklená stěna O11, 3300x4800mm : 1*3,30*1,5</t>
  </si>
  <si>
    <t>Al. okno O12, 800x600mm, EI 15DP1 : 4*0,80*1,5</t>
  </si>
  <si>
    <t>plastové dveře D01, 1350x2700mm : 1*1,35*1,5</t>
  </si>
  <si>
    <t>784450010RA0</t>
  </si>
  <si>
    <t>Malby z malířských směsí disperzní, penetrace jednonásobná, malba dvojnásobná, bílá</t>
  </si>
  <si>
    <t>Odkaz na mn. položky pořadí 2 : 368,86500</t>
  </si>
  <si>
    <t>211909001RAX</t>
  </si>
  <si>
    <t>Postupná dmtž a zpět. mtž fasádního hromosvodu v potřebném rozsahu, oprava, revize</t>
  </si>
  <si>
    <t>POL2_9</t>
  </si>
  <si>
    <t xml:space="preserve">Z07 : </t>
  </si>
  <si>
    <t>N13 POHLED VÝCHODNÍ - NOVÝ STAV : 22,50+24,50+25,85+22,00</t>
  </si>
  <si>
    <t>N14 POHLED ZÁPADNÍ - NOVÝ STAV : 22,00+25,85+25,65+22,30</t>
  </si>
  <si>
    <t xml:space="preserve">21,22,23,24, : </t>
  </si>
  <si>
    <t>Součet: : 2,44199</t>
  </si>
  <si>
    <t>Součet: : 34,18791</t>
  </si>
  <si>
    <t>Součet: : 4,88399</t>
  </si>
  <si>
    <t xml:space="preserve">Dod+mtž plastová balkónová sestava O13, 3080x2620mm : </t>
  </si>
  <si>
    <t>vnitřní začištění : 57*(3,08+2*2,62)*0,10</t>
  </si>
  <si>
    <t>622318134XV1</t>
  </si>
  <si>
    <t>Příplatek k pol. 622318134RV1 Zateplené fasády, deskami z fenolické pěny, tloušťky 140 mm, zakončené stěrkou s výztužnou tkaninou - ZA SYSTÉM ETICS VHODNÝ PRO DŘEVOSTAVBY</t>
  </si>
  <si>
    <t>Příplatek k pol. uvedené v základním rozpočtu</t>
  </si>
  <si>
    <t>648951411RT2</t>
  </si>
  <si>
    <t>Osazení parapetních desek dřevěných včetně dodávky parapetní desky  šířky 200 mm</t>
  </si>
  <si>
    <t>BALKÓNOVÁ SESTAVA- DVEŘE A DVOUKŘÍDLÉ OKNO Z PLASTOVÝCH TEPELNĚ IZOLAČNÍCH PROFILŮ</t>
  </si>
  <si>
    <t>3080x2620mm, Uw = 0,9 (W/m2.K), Rw = min. 32dB</t>
  </si>
  <si>
    <t>PARAPET: vnitřní - PVC barva bílá š.100mm, dl.2180mm (upravit dle skutečnosti) součástí dodávky</t>
  </si>
  <si>
    <t>vnitřní parapet : 57*2,11</t>
  </si>
  <si>
    <t>vybourání stávající výplně : 57*(0,97*2,62+2,11*1,68)</t>
  </si>
  <si>
    <t>Odkaz na mn. položky pořadí 2 : 120,27000</t>
  </si>
  <si>
    <t xml:space="preserve">Dodatek č.1 (118,047m2 - VV viz. položka záklop OSB deskou) : </t>
  </si>
  <si>
    <t xml:space="preserve">(Pozn.: zateplovací systém ETICS - obsažen v základním rozpočtu) : </t>
  </si>
  <si>
    <t>- zateplovací systém z EPS tl.80mm a fasádní omítka - demontáž : 118,047</t>
  </si>
  <si>
    <t xml:space="preserve">1,2,3,4, : </t>
  </si>
  <si>
    <t>Součet: : 4,21064</t>
  </si>
  <si>
    <t>- parotěsná zábrana : 118,047</t>
  </si>
  <si>
    <t>- dmtž stávající tepelné izolace (předpoklad) : 118,047</t>
  </si>
  <si>
    <t>- minerální vata mezi rám tl.180mm : 118,047</t>
  </si>
  <si>
    <t>63151413.AR</t>
  </si>
  <si>
    <t>Výrobek izolační pro budovy z minerální vlny (MW) tvar: deska; tloušťka d = 180,0 mm; OH = 40 kg/m3; lambda = 0,035 W/(m.K)</t>
  </si>
  <si>
    <t xml:space="preserve">8,10,11, : </t>
  </si>
  <si>
    <t>Součet: : 0,94320</t>
  </si>
  <si>
    <t xml:space="preserve">- záklop OSB IV. tl.20mm : </t>
  </si>
  <si>
    <t>- dmtž záklop aglomerovanými deskami (předpoklad) : 118,047</t>
  </si>
  <si>
    <t>- záklop OSB IV. tl.20mm : 118,047</t>
  </si>
  <si>
    <t xml:space="preserve">13,15, : </t>
  </si>
  <si>
    <t>Součet: : 1,89229</t>
  </si>
  <si>
    <t>769909013X00</t>
  </si>
  <si>
    <t>Dod+mtž plastová balkónová sestava O13, 3080x2620mm, vnitřní žaluzie</t>
  </si>
  <si>
    <t>Rám i křído ze vícekomorových PVC profilů s osazovacím profilem š.křídla dveří 900mm</t>
  </si>
  <si>
    <t>BARVA: interier - bílá, exteriér - červená dle volby investora</t>
  </si>
  <si>
    <t>SKLO: čiré, tepelně izolační trojsklo</t>
  </si>
  <si>
    <t>KOVÁNÍ: celoobvodové otevírave/sklopné umožňující mikroventilaci</t>
  </si>
  <si>
    <t>KLIČKA: PVC bílá (bezpečnostní)</t>
  </si>
  <si>
    <t>ŽALUZIE: ANO - hliníková vnitřní, bílá</t>
  </si>
  <si>
    <t>1.PP-5ks : 5</t>
  </si>
  <si>
    <t>mezip.-6ks : 6</t>
  </si>
  <si>
    <t>1.NP-6ks : 6</t>
  </si>
  <si>
    <t>2.NP-6ks : 6</t>
  </si>
  <si>
    <t>3.NP-10ks : 10</t>
  </si>
  <si>
    <t>4.NP-8ks : 8</t>
  </si>
  <si>
    <t>5.NP-6ks : 6</t>
  </si>
  <si>
    <t>6.NP-6ks : 6</t>
  </si>
  <si>
    <t>7.NP-4ks : 4</t>
  </si>
  <si>
    <t xml:space="preserve">- ochrana dřevěného rámu vložky proti dřevokazným houbám : </t>
  </si>
  <si>
    <t>předpoklad 20% pohledové plochy : 118,047/100*20</t>
  </si>
  <si>
    <t>Odkaz na mn. položky pořadí 1 : 47,42400</t>
  </si>
  <si>
    <t>979990141R00</t>
  </si>
  <si>
    <t>Poplatek za uložení, polystyren+omítka,  , skupina 17 06 04 z Katalogu odpadů</t>
  </si>
  <si>
    <t>Odstranění KZS EPS F tl. 80 mm s omítkou : 1,483</t>
  </si>
  <si>
    <t>979990144R00</t>
  </si>
  <si>
    <t>Poplatek za uložení, minerální vata,  , skupina 17 06 04 z Katalogu odpadů</t>
  </si>
  <si>
    <t>Odstr.tep.izolace stěn,volně,minerál tl.do 100 mm : 0,767</t>
  </si>
  <si>
    <t>979990161R00</t>
  </si>
  <si>
    <t>Poplatek za uložení, dřevo,  , skupina 17 02 01 z Katalogu odpadů</t>
  </si>
  <si>
    <t>Bourání parapetů dřevěných š. do 25 cm : 1,339</t>
  </si>
  <si>
    <t>Demontáž obložení stěn panely velikosti do 1,5 m2 : 2,910</t>
  </si>
  <si>
    <t>Vybourání plastových stěn plochy nad 4 m2 : 19,080</t>
  </si>
  <si>
    <t xml:space="preserve">4,5,6,9,14, : </t>
  </si>
  <si>
    <t>Součet: : 25,57868</t>
  </si>
  <si>
    <t>Součet: : 358,10147</t>
  </si>
  <si>
    <t>Součet: : 51,15735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</si>
</sst>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5"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22" fillId="0" borderId="0" xfId="0" applyNumberFormat="1" applyFont="1" applyAlignment="1">
      <alignment wrapText="1"/>
    </xf>
    <xf numFmtId="0" fontId="20" fillId="0" borderId="18" xfId="0" applyNumberFormat="1" applyFont="1" applyBorder="1" applyAlignment="1">
      <alignment vertical="top" wrapText="1"/>
    </xf>
    <xf numFmtId="0" fontId="20"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20"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t3u8UWeEgxL4A6wcHBFuBwinbgiXciJ0If7wlqqBmh6xbplhWzmHYnTDgXzWTMImW4sup2wfqFyD+PzwQmcRfg==" saltValue="vJ+l0GzgLLm0UkYtbcoNU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9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SUMIF(F69:F94,A16,I69:I94)+SUMIF(F69:F94,"PSU",I69:I94)</f>
        <v>0</v>
      </c>
      <c r="J16" s="81"/>
    </row>
    <row r="17" spans="1:10" ht="23.25" customHeight="1" x14ac:dyDescent="0.2">
      <c r="A17" s="196" t="s">
        <v>25</v>
      </c>
      <c r="B17" s="37" t="s">
        <v>25</v>
      </c>
      <c r="C17" s="58"/>
      <c r="D17" s="59"/>
      <c r="E17" s="79"/>
      <c r="F17" s="80"/>
      <c r="G17" s="79"/>
      <c r="H17" s="80"/>
      <c r="I17" s="79">
        <f>SUMIF(F69:F94,A17,I69:I94)</f>
        <v>0</v>
      </c>
      <c r="J17" s="81"/>
    </row>
    <row r="18" spans="1:10" ht="23.25" customHeight="1" x14ac:dyDescent="0.2">
      <c r="A18" s="196" t="s">
        <v>26</v>
      </c>
      <c r="B18" s="37" t="s">
        <v>26</v>
      </c>
      <c r="C18" s="58"/>
      <c r="D18" s="59"/>
      <c r="E18" s="79"/>
      <c r="F18" s="80"/>
      <c r="G18" s="79"/>
      <c r="H18" s="80"/>
      <c r="I18" s="79">
        <f>SUMIF(F69:F94,A18,I69:I94)</f>
        <v>0</v>
      </c>
      <c r="J18" s="81"/>
    </row>
    <row r="19" spans="1:10" ht="23.25" customHeight="1" x14ac:dyDescent="0.2">
      <c r="A19" s="196" t="s">
        <v>140</v>
      </c>
      <c r="B19" s="37" t="s">
        <v>27</v>
      </c>
      <c r="C19" s="58"/>
      <c r="D19" s="59"/>
      <c r="E19" s="79"/>
      <c r="F19" s="80"/>
      <c r="G19" s="79"/>
      <c r="H19" s="80"/>
      <c r="I19" s="79">
        <f>SUMIF(F69:F94,A19,I69:I94)</f>
        <v>0</v>
      </c>
      <c r="J19" s="81"/>
    </row>
    <row r="20" spans="1:10" ht="23.25" customHeight="1" x14ac:dyDescent="0.2">
      <c r="A20" s="196" t="s">
        <v>141</v>
      </c>
      <c r="B20" s="37" t="s">
        <v>28</v>
      </c>
      <c r="C20" s="58"/>
      <c r="D20" s="59"/>
      <c r="E20" s="79"/>
      <c r="F20" s="80"/>
      <c r="G20" s="79"/>
      <c r="H20" s="80"/>
      <c r="I20" s="79">
        <f>SUMIF(F69:F94,A20,I69:I94)</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12</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68</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'D1.1.a A1.02 Pol'!AE1482+'D1.1.a B1.02 Pol'!AE370+'D1.1.a DOD1.00 Pol'!AE219</f>
        <v>0</v>
      </c>
      <c r="G39" s="147">
        <f>'D1.1.a A1.02 Pol'!AF1482+'D1.1.a B1.02 Pol'!AF370+'D1.1.a DOD1.00 Pol'!AF219</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c r="G40" s="153"/>
      <c r="H40" s="153">
        <f>(F40*SazbaDPH1/100)+(G40*SazbaDPH2/100)</f>
        <v>0</v>
      </c>
      <c r="I40" s="153"/>
      <c r="J40" s="154"/>
    </row>
    <row r="41" spans="1:10" ht="25.5" customHeight="1" x14ac:dyDescent="0.2">
      <c r="A41" s="134">
        <v>2</v>
      </c>
      <c r="B41" s="150" t="s">
        <v>59</v>
      </c>
      <c r="C41" s="151" t="s">
        <v>60</v>
      </c>
      <c r="D41" s="151"/>
      <c r="E41" s="151"/>
      <c r="F41" s="152">
        <f>'D1.1.a A1.02 Pol'!AE1482+'D1.1.a B1.02 Pol'!AE370+'D1.1.a DOD1.00 Pol'!AE219</f>
        <v>0</v>
      </c>
      <c r="G41" s="153">
        <f>'D1.1.a A1.02 Pol'!AF1482+'D1.1.a B1.02 Pol'!AF370+'D1.1.a DOD1.00 Pol'!AF219</f>
        <v>0</v>
      </c>
      <c r="H41" s="153">
        <f>(F41*SazbaDPH1/100)+(G41*SazbaDPH2/100)</f>
        <v>0</v>
      </c>
      <c r="I41" s="153">
        <f>F41+G41+H41</f>
        <v>0</v>
      </c>
      <c r="J41" s="154" t="str">
        <f>IF(_xlfn.SINGLE(CenaCelkemVypocet)=0,"",I41/_xlfn.SINGLE(CenaCelkemVypocet)*100)</f>
        <v/>
      </c>
    </row>
    <row r="42" spans="1:10" ht="25.5" customHeight="1" x14ac:dyDescent="0.2">
      <c r="A42" s="134">
        <v>3</v>
      </c>
      <c r="B42" s="155" t="s">
        <v>61</v>
      </c>
      <c r="C42" s="145" t="s">
        <v>62</v>
      </c>
      <c r="D42" s="145"/>
      <c r="E42" s="145"/>
      <c r="F42" s="156">
        <f>'D1.1.a A1.02 Pol'!AE1482</f>
        <v>0</v>
      </c>
      <c r="G42" s="148">
        <f>'D1.1.a A1.02 Pol'!AF1482</f>
        <v>0</v>
      </c>
      <c r="H42" s="148">
        <f>(F42*SazbaDPH1/100)+(G42*SazbaDPH2/100)</f>
        <v>0</v>
      </c>
      <c r="I42" s="148">
        <f>F42+G42+H42</f>
        <v>0</v>
      </c>
      <c r="J42" s="149" t="str">
        <f>IF(_xlfn.SINGLE(CenaCelkemVypocet)=0,"",I42/_xlfn.SINGLE(CenaCelkemVypocet)*100)</f>
        <v/>
      </c>
    </row>
    <row r="43" spans="1:10" ht="25.5" customHeight="1" x14ac:dyDescent="0.2">
      <c r="A43" s="134">
        <v>3</v>
      </c>
      <c r="B43" s="155" t="s">
        <v>63</v>
      </c>
      <c r="C43" s="145" t="s">
        <v>64</v>
      </c>
      <c r="D43" s="145"/>
      <c r="E43" s="145"/>
      <c r="F43" s="156">
        <f>'D1.1.a B1.02 Pol'!AE370</f>
        <v>0</v>
      </c>
      <c r="G43" s="148">
        <f>'D1.1.a B1.02 Pol'!AF370</f>
        <v>0</v>
      </c>
      <c r="H43" s="148">
        <f>(F43*SazbaDPH1/100)+(G43*SazbaDPH2/100)</f>
        <v>0</v>
      </c>
      <c r="I43" s="148">
        <f>F43+G43+H43</f>
        <v>0</v>
      </c>
      <c r="J43" s="149" t="str">
        <f>IF(_xlfn.SINGLE(CenaCelkemVypocet)=0,"",I43/_xlfn.SINGLE(CenaCelkemVypocet)*100)</f>
        <v/>
      </c>
    </row>
    <row r="44" spans="1:10" ht="25.5" customHeight="1" x14ac:dyDescent="0.2">
      <c r="A44" s="134">
        <v>3</v>
      </c>
      <c r="B44" s="155" t="s">
        <v>65</v>
      </c>
      <c r="C44" s="145" t="s">
        <v>66</v>
      </c>
      <c r="D44" s="145"/>
      <c r="E44" s="145"/>
      <c r="F44" s="156">
        <f>'D1.1.a DOD1.00 Pol'!AE219</f>
        <v>0</v>
      </c>
      <c r="G44" s="148">
        <f>'D1.1.a DOD1.00 Pol'!AF219</f>
        <v>0</v>
      </c>
      <c r="H44" s="148">
        <f>(F44*SazbaDPH1/100)+(G44*SazbaDPH2/100)</f>
        <v>0</v>
      </c>
      <c r="I44" s="148">
        <f>F44+G44+H44</f>
        <v>0</v>
      </c>
      <c r="J44" s="149" t="str">
        <f>IF(_xlfn.SINGLE(CenaCelkemVypocet)=0,"",I44/_xlfn.SINGLE(CenaCelkemVypocet)*100)</f>
        <v/>
      </c>
    </row>
    <row r="45" spans="1:10" ht="25.5" customHeight="1" x14ac:dyDescent="0.2">
      <c r="A45" s="134"/>
      <c r="B45" s="157" t="s">
        <v>67</v>
      </c>
      <c r="C45" s="158"/>
      <c r="D45" s="158"/>
      <c r="E45" s="159"/>
      <c r="F45" s="160">
        <f>SUMIF(A39:A44,"=1",F39:F44)</f>
        <v>0</v>
      </c>
      <c r="G45" s="161">
        <f>SUMIF(A39:A44,"=1",G39:G44)</f>
        <v>0</v>
      </c>
      <c r="H45" s="161">
        <f>SUMIF(A39:A44,"=1",H39:H44)</f>
        <v>0</v>
      </c>
      <c r="I45" s="161">
        <f>SUMIF(A39:A44,"=1",I39:I44)</f>
        <v>0</v>
      </c>
      <c r="J45" s="162">
        <f>SUMIF(A39:A44,"=1",J39:J44)</f>
        <v>0</v>
      </c>
    </row>
    <row r="47" spans="1:10" x14ac:dyDescent="0.2">
      <c r="A47" t="s">
        <v>69</v>
      </c>
      <c r="B47" t="s">
        <v>70</v>
      </c>
    </row>
    <row r="48" spans="1:10" x14ac:dyDescent="0.2">
      <c r="A48" t="s">
        <v>71</v>
      </c>
      <c r="B48" t="s">
        <v>72</v>
      </c>
    </row>
    <row r="49" spans="1:52" x14ac:dyDescent="0.2">
      <c r="A49" t="s">
        <v>73</v>
      </c>
      <c r="B49" t="s">
        <v>74</v>
      </c>
    </row>
    <row r="50" spans="1:52" x14ac:dyDescent="0.2">
      <c r="A50" t="s">
        <v>73</v>
      </c>
      <c r="B50" t="s">
        <v>75</v>
      </c>
    </row>
    <row r="51" spans="1:52" x14ac:dyDescent="0.2">
      <c r="A51" t="s">
        <v>73</v>
      </c>
      <c r="B51" t="s">
        <v>76</v>
      </c>
    </row>
    <row r="52" spans="1:52" x14ac:dyDescent="0.2">
      <c r="B52" s="174" t="s">
        <v>77</v>
      </c>
      <c r="C52" s="174"/>
      <c r="D52" s="174"/>
      <c r="E52" s="174"/>
      <c r="F52" s="174"/>
      <c r="G52" s="174"/>
      <c r="H52" s="174"/>
      <c r="I52" s="174"/>
      <c r="J52" s="174"/>
      <c r="AZ52" s="173" t="str">
        <f>B52</f>
        <v>S10 OBVODOVÁ STĚNA, PARAPET LODŽIOVÉ STĚNY</v>
      </c>
    </row>
    <row r="53" spans="1:52" x14ac:dyDescent="0.2">
      <c r="B53" s="174" t="s">
        <v>78</v>
      </c>
      <c r="C53" s="174"/>
      <c r="D53" s="174"/>
      <c r="E53" s="174"/>
      <c r="F53" s="174"/>
      <c r="G53" s="174"/>
      <c r="H53" s="174"/>
      <c r="I53" s="174"/>
      <c r="J53" s="174"/>
      <c r="AZ53" s="173" t="str">
        <f>B53</f>
        <v>Dodatek č.1 (118,047m2 - VV viz. položka záklop OSB deskou)</v>
      </c>
    </row>
    <row r="54" spans="1:52" x14ac:dyDescent="0.2">
      <c r="B54" s="174" t="s">
        <v>79</v>
      </c>
      <c r="C54" s="174"/>
      <c r="D54" s="174"/>
      <c r="E54" s="174"/>
      <c r="F54" s="174"/>
      <c r="G54" s="174"/>
      <c r="H54" s="174"/>
      <c r="I54" s="174"/>
      <c r="J54" s="174"/>
      <c r="AZ54" s="173" t="str">
        <f>B54</f>
        <v>(Pozn.: zateplovací systém ETICS - obsažen v základním rozpočtu)</v>
      </c>
    </row>
    <row r="55" spans="1:52" x14ac:dyDescent="0.2">
      <c r="B55" s="174" t="s">
        <v>80</v>
      </c>
      <c r="C55" s="174"/>
      <c r="D55" s="174"/>
      <c r="E55" s="174"/>
      <c r="F55" s="174"/>
      <c r="G55" s="174"/>
      <c r="H55" s="174"/>
      <c r="I55" s="174"/>
      <c r="J55" s="174"/>
      <c r="AZ55" s="173" t="str">
        <f>B55</f>
        <v>- zateplovací systém z EPS tl.80mm a fasádní omítka - demontáž</v>
      </c>
    </row>
    <row r="56" spans="1:52" x14ac:dyDescent="0.2">
      <c r="B56" s="174" t="s">
        <v>81</v>
      </c>
      <c r="C56" s="174"/>
      <c r="D56" s="174"/>
      <c r="E56" s="174"/>
      <c r="F56" s="174"/>
      <c r="G56" s="174"/>
      <c r="H56" s="174"/>
      <c r="I56" s="174"/>
      <c r="J56" s="174"/>
      <c r="AZ56" s="173" t="str">
        <f>B56</f>
        <v>- dmtž záklop aglomerovanými deskami (předpoklad)</v>
      </c>
    </row>
    <row r="57" spans="1:52" x14ac:dyDescent="0.2">
      <c r="B57" s="174" t="s">
        <v>82</v>
      </c>
      <c r="C57" s="174"/>
      <c r="D57" s="174"/>
      <c r="E57" s="174"/>
      <c r="F57" s="174"/>
      <c r="G57" s="174"/>
      <c r="H57" s="174"/>
      <c r="I57" s="174"/>
      <c r="J57" s="174"/>
      <c r="AZ57" s="173" t="str">
        <f>B57</f>
        <v>- dmtž stávající tepelné izolace (předpoklad)</v>
      </c>
    </row>
    <row r="58" spans="1:52" x14ac:dyDescent="0.2">
      <c r="B58" s="174" t="s">
        <v>83</v>
      </c>
      <c r="C58" s="174"/>
      <c r="D58" s="174"/>
      <c r="E58" s="174"/>
      <c r="F58" s="174"/>
      <c r="G58" s="174"/>
      <c r="H58" s="174"/>
      <c r="I58" s="174"/>
      <c r="J58" s="174"/>
      <c r="AZ58" s="173" t="str">
        <f>B58</f>
        <v>- ochrana dřevěného rámu vložky proti dřevokazným houbám</v>
      </c>
    </row>
    <row r="59" spans="1:52" x14ac:dyDescent="0.2">
      <c r="B59" s="174" t="s">
        <v>84</v>
      </c>
      <c r="C59" s="174"/>
      <c r="D59" s="174"/>
      <c r="E59" s="174"/>
      <c r="F59" s="174"/>
      <c r="G59" s="174"/>
      <c r="H59" s="174"/>
      <c r="I59" s="174"/>
      <c r="J59" s="174"/>
      <c r="AZ59" s="173" t="str">
        <f>B59</f>
        <v>- parotěsná zábrana</v>
      </c>
    </row>
    <row r="60" spans="1:52" x14ac:dyDescent="0.2">
      <c r="B60" s="174" t="s">
        <v>85</v>
      </c>
      <c r="C60" s="174"/>
      <c r="D60" s="174"/>
      <c r="E60" s="174"/>
      <c r="F60" s="174"/>
      <c r="G60" s="174"/>
      <c r="H60" s="174"/>
      <c r="I60" s="174"/>
      <c r="J60" s="174"/>
      <c r="AZ60" s="173" t="str">
        <f>B60</f>
        <v>- minerální vata mezi rám tl.180mm</v>
      </c>
    </row>
    <row r="61" spans="1:52" x14ac:dyDescent="0.2">
      <c r="B61" s="174" t="s">
        <v>86</v>
      </c>
      <c r="C61" s="174"/>
      <c r="D61" s="174"/>
      <c r="E61" s="174"/>
      <c r="F61" s="174"/>
      <c r="G61" s="174"/>
      <c r="H61" s="174"/>
      <c r="I61" s="174"/>
      <c r="J61" s="174"/>
      <c r="AZ61" s="173" t="str">
        <f>B61</f>
        <v>- záklop OSB IV. tl.20mm</v>
      </c>
    </row>
    <row r="62" spans="1:52" x14ac:dyDescent="0.2">
      <c r="B62" s="174" t="s">
        <v>87</v>
      </c>
      <c r="C62" s="174"/>
      <c r="D62" s="174"/>
      <c r="E62" s="174"/>
      <c r="F62" s="174"/>
      <c r="G62" s="174"/>
      <c r="H62" s="174"/>
      <c r="I62" s="174"/>
      <c r="J62" s="174"/>
      <c r="AZ62" s="173" t="str">
        <f>B62</f>
        <v>- výměna plastové lodžiové sestavy</v>
      </c>
    </row>
    <row r="63" spans="1:52" x14ac:dyDescent="0.2">
      <c r="B63" s="174" t="s">
        <v>88</v>
      </c>
      <c r="C63" s="174"/>
      <c r="D63" s="174"/>
      <c r="E63" s="174"/>
      <c r="F63" s="174"/>
      <c r="G63" s="174"/>
      <c r="H63" s="174"/>
      <c r="I63" s="174"/>
      <c r="J63" s="174"/>
      <c r="AZ63" s="173" t="str">
        <f>B63</f>
        <v>- příplatek k ceně ETICS za systém vhodný pro dřevostavby</v>
      </c>
    </row>
    <row r="66" spans="1:10" ht="15.75" x14ac:dyDescent="0.25">
      <c r="B66" s="175" t="s">
        <v>89</v>
      </c>
    </row>
    <row r="68" spans="1:10" ht="25.5" customHeight="1" x14ac:dyDescent="0.2">
      <c r="A68" s="177"/>
      <c r="B68" s="180" t="s">
        <v>17</v>
      </c>
      <c r="C68" s="180" t="s">
        <v>5</v>
      </c>
      <c r="D68" s="181"/>
      <c r="E68" s="181"/>
      <c r="F68" s="182" t="s">
        <v>90</v>
      </c>
      <c r="G68" s="182"/>
      <c r="H68" s="182"/>
      <c r="I68" s="182" t="s">
        <v>29</v>
      </c>
      <c r="J68" s="182" t="s">
        <v>0</v>
      </c>
    </row>
    <row r="69" spans="1:10" ht="36.75" customHeight="1" x14ac:dyDescent="0.2">
      <c r="A69" s="178"/>
      <c r="B69" s="183" t="s">
        <v>91</v>
      </c>
      <c r="C69" s="184" t="s">
        <v>92</v>
      </c>
      <c r="D69" s="185"/>
      <c r="E69" s="185"/>
      <c r="F69" s="192" t="s">
        <v>24</v>
      </c>
      <c r="G69" s="193"/>
      <c r="H69" s="193"/>
      <c r="I69" s="193">
        <f>'D1.1.a A1.02 Pol'!G8</f>
        <v>0</v>
      </c>
      <c r="J69" s="189" t="str">
        <f>IF(I95=0,"",I69/I95*100)</f>
        <v/>
      </c>
    </row>
    <row r="70" spans="1:10" ht="36.75" customHeight="1" x14ac:dyDescent="0.2">
      <c r="A70" s="178"/>
      <c r="B70" s="183" t="s">
        <v>93</v>
      </c>
      <c r="C70" s="184" t="s">
        <v>94</v>
      </c>
      <c r="D70" s="185"/>
      <c r="E70" s="185"/>
      <c r="F70" s="192" t="s">
        <v>24</v>
      </c>
      <c r="G70" s="193"/>
      <c r="H70" s="193"/>
      <c r="I70" s="193">
        <f>'D1.1.a B1.02 Pol'!G8</f>
        <v>0</v>
      </c>
      <c r="J70" s="189" t="str">
        <f>IF(I95=0,"",I70/I95*100)</f>
        <v/>
      </c>
    </row>
    <row r="71" spans="1:10" ht="36.75" customHeight="1" x14ac:dyDescent="0.2">
      <c r="A71" s="178"/>
      <c r="B71" s="183" t="s">
        <v>95</v>
      </c>
      <c r="C71" s="184" t="s">
        <v>96</v>
      </c>
      <c r="D71" s="185"/>
      <c r="E71" s="185"/>
      <c r="F71" s="192" t="s">
        <v>24</v>
      </c>
      <c r="G71" s="193"/>
      <c r="H71" s="193"/>
      <c r="I71" s="193">
        <f>'D1.1.a A1.02 Pol'!G22</f>
        <v>0</v>
      </c>
      <c r="J71" s="189" t="str">
        <f>IF(I95=0,"",I71/I95*100)</f>
        <v/>
      </c>
    </row>
    <row r="72" spans="1:10" ht="36.75" customHeight="1" x14ac:dyDescent="0.2">
      <c r="A72" s="178"/>
      <c r="B72" s="183" t="s">
        <v>97</v>
      </c>
      <c r="C72" s="184" t="s">
        <v>98</v>
      </c>
      <c r="D72" s="185"/>
      <c r="E72" s="185"/>
      <c r="F72" s="192" t="s">
        <v>24</v>
      </c>
      <c r="G72" s="193"/>
      <c r="H72" s="193"/>
      <c r="I72" s="193">
        <f>'D1.1.a B1.02 Pol'!G11+'D1.1.a DOD1.00 Pol'!G8</f>
        <v>0</v>
      </c>
      <c r="J72" s="189" t="str">
        <f>IF(I95=0,"",I72/I95*100)</f>
        <v/>
      </c>
    </row>
    <row r="73" spans="1:10" ht="36.75" customHeight="1" x14ac:dyDescent="0.2">
      <c r="A73" s="178"/>
      <c r="B73" s="183" t="s">
        <v>99</v>
      </c>
      <c r="C73" s="184" t="s">
        <v>100</v>
      </c>
      <c r="D73" s="185"/>
      <c r="E73" s="185"/>
      <c r="F73" s="192" t="s">
        <v>24</v>
      </c>
      <c r="G73" s="193"/>
      <c r="H73" s="193"/>
      <c r="I73" s="193">
        <f>'D1.1.a A1.02 Pol'!G41+'D1.1.a B1.02 Pol'!G31+'D1.1.a DOD1.00 Pol'!G14</f>
        <v>0</v>
      </c>
      <c r="J73" s="189" t="str">
        <f>IF(I95=0,"",I73/I95*100)</f>
        <v/>
      </c>
    </row>
    <row r="74" spans="1:10" ht="36.75" customHeight="1" x14ac:dyDescent="0.2">
      <c r="A74" s="178"/>
      <c r="B74" s="183" t="s">
        <v>101</v>
      </c>
      <c r="C74" s="184" t="s">
        <v>102</v>
      </c>
      <c r="D74" s="185"/>
      <c r="E74" s="185"/>
      <c r="F74" s="192" t="s">
        <v>24</v>
      </c>
      <c r="G74" s="193"/>
      <c r="H74" s="193"/>
      <c r="I74" s="193">
        <f>'D1.1.a A1.02 Pol'!G735+'D1.1.a B1.02 Pol'!G38</f>
        <v>0</v>
      </c>
      <c r="J74" s="189" t="str">
        <f>IF(I95=0,"",I74/I95*100)</f>
        <v/>
      </c>
    </row>
    <row r="75" spans="1:10" ht="36.75" customHeight="1" x14ac:dyDescent="0.2">
      <c r="A75" s="178"/>
      <c r="B75" s="183" t="s">
        <v>103</v>
      </c>
      <c r="C75" s="184" t="s">
        <v>104</v>
      </c>
      <c r="D75" s="185"/>
      <c r="E75" s="185"/>
      <c r="F75" s="192" t="s">
        <v>24</v>
      </c>
      <c r="G75" s="193"/>
      <c r="H75" s="193"/>
      <c r="I75" s="193">
        <f>'D1.1.a B1.02 Pol'!G51+'D1.1.a DOD1.00 Pol'!G30</f>
        <v>0</v>
      </c>
      <c r="J75" s="189" t="str">
        <f>IF(I95=0,"",I75/I95*100)</f>
        <v/>
      </c>
    </row>
    <row r="76" spans="1:10" ht="36.75" customHeight="1" x14ac:dyDescent="0.2">
      <c r="A76" s="178"/>
      <c r="B76" s="183" t="s">
        <v>105</v>
      </c>
      <c r="C76" s="184" t="s">
        <v>106</v>
      </c>
      <c r="D76" s="185"/>
      <c r="E76" s="185"/>
      <c r="F76" s="192" t="s">
        <v>24</v>
      </c>
      <c r="G76" s="193"/>
      <c r="H76" s="193"/>
      <c r="I76" s="193">
        <f>'D1.1.a A1.02 Pol'!G749</f>
        <v>0</v>
      </c>
      <c r="J76" s="189" t="str">
        <f>IF(I95=0,"",I76/I95*100)</f>
        <v/>
      </c>
    </row>
    <row r="77" spans="1:10" ht="36.75" customHeight="1" x14ac:dyDescent="0.2">
      <c r="A77" s="178"/>
      <c r="B77" s="183" t="s">
        <v>107</v>
      </c>
      <c r="C77" s="184" t="s">
        <v>108</v>
      </c>
      <c r="D77" s="185"/>
      <c r="E77" s="185"/>
      <c r="F77" s="192" t="s">
        <v>24</v>
      </c>
      <c r="G77" s="193"/>
      <c r="H77" s="193"/>
      <c r="I77" s="193">
        <f>'D1.1.a A1.02 Pol'!G798+'D1.1.a B1.02 Pol'!G63</f>
        <v>0</v>
      </c>
      <c r="J77" s="189" t="str">
        <f>IF(I95=0,"",I77/I95*100)</f>
        <v/>
      </c>
    </row>
    <row r="78" spans="1:10" ht="36.75" customHeight="1" x14ac:dyDescent="0.2">
      <c r="A78" s="178"/>
      <c r="B78" s="183" t="s">
        <v>109</v>
      </c>
      <c r="C78" s="184" t="s">
        <v>110</v>
      </c>
      <c r="D78" s="185"/>
      <c r="E78" s="185"/>
      <c r="F78" s="192" t="s">
        <v>24</v>
      </c>
      <c r="G78" s="193"/>
      <c r="H78" s="193"/>
      <c r="I78" s="193">
        <f>'D1.1.a A1.02 Pol'!G810+'D1.1.a DOD1.00 Pol'!G39</f>
        <v>0</v>
      </c>
      <c r="J78" s="189" t="str">
        <f>IF(I95=0,"",I78/I95*100)</f>
        <v/>
      </c>
    </row>
    <row r="79" spans="1:10" ht="36.75" customHeight="1" x14ac:dyDescent="0.2">
      <c r="A79" s="178"/>
      <c r="B79" s="183" t="s">
        <v>111</v>
      </c>
      <c r="C79" s="184" t="s">
        <v>112</v>
      </c>
      <c r="D79" s="185"/>
      <c r="E79" s="185"/>
      <c r="F79" s="192" t="s">
        <v>24</v>
      </c>
      <c r="G79" s="193"/>
      <c r="H79" s="193"/>
      <c r="I79" s="193">
        <f>'D1.1.a A1.02 Pol'!G899+'D1.1.a B1.02 Pol'!G80+'D1.1.a DOD1.00 Pol'!G53</f>
        <v>0</v>
      </c>
      <c r="J79" s="189" t="str">
        <f>IF(I95=0,"",I79/I95*100)</f>
        <v/>
      </c>
    </row>
    <row r="80" spans="1:10" ht="36.75" customHeight="1" x14ac:dyDescent="0.2">
      <c r="A80" s="178"/>
      <c r="B80" s="183" t="s">
        <v>113</v>
      </c>
      <c r="C80" s="184" t="s">
        <v>114</v>
      </c>
      <c r="D80" s="185"/>
      <c r="E80" s="185"/>
      <c r="F80" s="192" t="s">
        <v>25</v>
      </c>
      <c r="G80" s="193"/>
      <c r="H80" s="193"/>
      <c r="I80" s="193">
        <f>'D1.1.a A1.02 Pol'!G906</f>
        <v>0</v>
      </c>
      <c r="J80" s="189" t="str">
        <f>IF(I95=0,"",I80/I95*100)</f>
        <v/>
      </c>
    </row>
    <row r="81" spans="1:10" ht="36.75" customHeight="1" x14ac:dyDescent="0.2">
      <c r="A81" s="178"/>
      <c r="B81" s="183" t="s">
        <v>115</v>
      </c>
      <c r="C81" s="184" t="s">
        <v>116</v>
      </c>
      <c r="D81" s="185"/>
      <c r="E81" s="185"/>
      <c r="F81" s="192" t="s">
        <v>25</v>
      </c>
      <c r="G81" s="193"/>
      <c r="H81" s="193"/>
      <c r="I81" s="193">
        <f>'D1.1.a A1.02 Pol'!G939</f>
        <v>0</v>
      </c>
      <c r="J81" s="189" t="str">
        <f>IF(I95=0,"",I81/I95*100)</f>
        <v/>
      </c>
    </row>
    <row r="82" spans="1:10" ht="36.75" customHeight="1" x14ac:dyDescent="0.2">
      <c r="A82" s="178"/>
      <c r="B82" s="183" t="s">
        <v>117</v>
      </c>
      <c r="C82" s="184" t="s">
        <v>118</v>
      </c>
      <c r="D82" s="185"/>
      <c r="E82" s="185"/>
      <c r="F82" s="192" t="s">
        <v>25</v>
      </c>
      <c r="G82" s="193"/>
      <c r="H82" s="193"/>
      <c r="I82" s="193">
        <f>'D1.1.a A1.02 Pol'!G986+'D1.1.a DOD1.00 Pol'!G59</f>
        <v>0</v>
      </c>
      <c r="J82" s="189" t="str">
        <f>IF(I95=0,"",I82/I95*100)</f>
        <v/>
      </c>
    </row>
    <row r="83" spans="1:10" ht="36.75" customHeight="1" x14ac:dyDescent="0.2">
      <c r="A83" s="178"/>
      <c r="B83" s="183" t="s">
        <v>119</v>
      </c>
      <c r="C83" s="184" t="s">
        <v>120</v>
      </c>
      <c r="D83" s="185"/>
      <c r="E83" s="185"/>
      <c r="F83" s="192" t="s">
        <v>25</v>
      </c>
      <c r="G83" s="193"/>
      <c r="H83" s="193"/>
      <c r="I83" s="193">
        <f>'D1.1.a A1.02 Pol'!G1149+'D1.1.a DOD1.00 Pol'!G96</f>
        <v>0</v>
      </c>
      <c r="J83" s="189" t="str">
        <f>IF(I95=0,"",I83/I95*100)</f>
        <v/>
      </c>
    </row>
    <row r="84" spans="1:10" ht="36.75" customHeight="1" x14ac:dyDescent="0.2">
      <c r="A84" s="178"/>
      <c r="B84" s="183" t="s">
        <v>121</v>
      </c>
      <c r="C84" s="184" t="s">
        <v>122</v>
      </c>
      <c r="D84" s="185"/>
      <c r="E84" s="185"/>
      <c r="F84" s="192" t="s">
        <v>25</v>
      </c>
      <c r="G84" s="193"/>
      <c r="H84" s="193"/>
      <c r="I84" s="193">
        <f>'D1.1.a B1.02 Pol'!G86</f>
        <v>0</v>
      </c>
      <c r="J84" s="189" t="str">
        <f>IF(I95=0,"",I84/I95*100)</f>
        <v/>
      </c>
    </row>
    <row r="85" spans="1:10" ht="36.75" customHeight="1" x14ac:dyDescent="0.2">
      <c r="A85" s="178"/>
      <c r="B85" s="183" t="s">
        <v>123</v>
      </c>
      <c r="C85" s="184" t="s">
        <v>124</v>
      </c>
      <c r="D85" s="185"/>
      <c r="E85" s="185"/>
      <c r="F85" s="192" t="s">
        <v>25</v>
      </c>
      <c r="G85" s="193"/>
      <c r="H85" s="193"/>
      <c r="I85" s="193">
        <f>'D1.1.a A1.02 Pol'!G1210</f>
        <v>0</v>
      </c>
      <c r="J85" s="189" t="str">
        <f>IF(I95=0,"",I85/I95*100)</f>
        <v/>
      </c>
    </row>
    <row r="86" spans="1:10" ht="36.75" customHeight="1" x14ac:dyDescent="0.2">
      <c r="A86" s="178"/>
      <c r="B86" s="183" t="s">
        <v>125</v>
      </c>
      <c r="C86" s="184" t="s">
        <v>126</v>
      </c>
      <c r="D86" s="185"/>
      <c r="E86" s="185"/>
      <c r="F86" s="192" t="s">
        <v>25</v>
      </c>
      <c r="G86" s="193"/>
      <c r="H86" s="193"/>
      <c r="I86" s="193">
        <f>'D1.1.a A1.02 Pol'!G1316+'D1.1.a B1.02 Pol'!G232</f>
        <v>0</v>
      </c>
      <c r="J86" s="189" t="str">
        <f>IF(I95=0,"",I86/I95*100)</f>
        <v/>
      </c>
    </row>
    <row r="87" spans="1:10" ht="36.75" customHeight="1" x14ac:dyDescent="0.2">
      <c r="A87" s="178"/>
      <c r="B87" s="183" t="s">
        <v>127</v>
      </c>
      <c r="C87" s="184" t="s">
        <v>128</v>
      </c>
      <c r="D87" s="185"/>
      <c r="E87" s="185"/>
      <c r="F87" s="192" t="s">
        <v>25</v>
      </c>
      <c r="G87" s="193"/>
      <c r="H87" s="193"/>
      <c r="I87" s="193">
        <f>'D1.1.a A1.02 Pol'!G1388+'D1.1.a DOD1.00 Pol'!G131</f>
        <v>0</v>
      </c>
      <c r="J87" s="189" t="str">
        <f>IF(I95=0,"",I87/I95*100)</f>
        <v/>
      </c>
    </row>
    <row r="88" spans="1:10" ht="36.75" customHeight="1" x14ac:dyDescent="0.2">
      <c r="A88" s="178"/>
      <c r="B88" s="183" t="s">
        <v>129</v>
      </c>
      <c r="C88" s="184" t="s">
        <v>130</v>
      </c>
      <c r="D88" s="185"/>
      <c r="E88" s="185"/>
      <c r="F88" s="192" t="s">
        <v>25</v>
      </c>
      <c r="G88" s="193"/>
      <c r="H88" s="193"/>
      <c r="I88" s="193">
        <f>'D1.1.a B1.02 Pol'!G260</f>
        <v>0</v>
      </c>
      <c r="J88" s="189" t="str">
        <f>IF(I95=0,"",I88/I95*100)</f>
        <v/>
      </c>
    </row>
    <row r="89" spans="1:10" ht="36.75" customHeight="1" x14ac:dyDescent="0.2">
      <c r="A89" s="178"/>
      <c r="B89" s="183" t="s">
        <v>131</v>
      </c>
      <c r="C89" s="184" t="s">
        <v>132</v>
      </c>
      <c r="D89" s="185"/>
      <c r="E89" s="185"/>
      <c r="F89" s="192" t="s">
        <v>25</v>
      </c>
      <c r="G89" s="193"/>
      <c r="H89" s="193"/>
      <c r="I89" s="193">
        <f>'D1.1.a B1.02 Pol'!G282+'D1.1.a DOD1.00 Pol'!G151</f>
        <v>0</v>
      </c>
      <c r="J89" s="189" t="str">
        <f>IF(I95=0,"",I89/I95*100)</f>
        <v/>
      </c>
    </row>
    <row r="90" spans="1:10" ht="36.75" customHeight="1" x14ac:dyDescent="0.2">
      <c r="A90" s="178"/>
      <c r="B90" s="183" t="s">
        <v>133</v>
      </c>
      <c r="C90" s="184" t="s">
        <v>134</v>
      </c>
      <c r="D90" s="185"/>
      <c r="E90" s="185"/>
      <c r="F90" s="192" t="s">
        <v>25</v>
      </c>
      <c r="G90" s="193"/>
      <c r="H90" s="193"/>
      <c r="I90" s="193">
        <f>'D1.1.a B1.02 Pol'!G292+'D1.1.a DOD1.00 Pol'!G161</f>
        <v>0</v>
      </c>
      <c r="J90" s="189" t="str">
        <f>IF(I95=0,"",I90/I95*100)</f>
        <v/>
      </c>
    </row>
    <row r="91" spans="1:10" ht="36.75" customHeight="1" x14ac:dyDescent="0.2">
      <c r="A91" s="178"/>
      <c r="B91" s="183" t="s">
        <v>135</v>
      </c>
      <c r="C91" s="184" t="s">
        <v>136</v>
      </c>
      <c r="D91" s="185"/>
      <c r="E91" s="185"/>
      <c r="F91" s="192" t="s">
        <v>26</v>
      </c>
      <c r="G91" s="193"/>
      <c r="H91" s="193"/>
      <c r="I91" s="193">
        <f>'D1.1.a B1.02 Pol'!G310</f>
        <v>0</v>
      </c>
      <c r="J91" s="189" t="str">
        <f>IF(I95=0,"",I91/I95*100)</f>
        <v/>
      </c>
    </row>
    <row r="92" spans="1:10" ht="36.75" customHeight="1" x14ac:dyDescent="0.2">
      <c r="A92" s="178"/>
      <c r="B92" s="183" t="s">
        <v>137</v>
      </c>
      <c r="C92" s="184" t="s">
        <v>138</v>
      </c>
      <c r="D92" s="185"/>
      <c r="E92" s="185"/>
      <c r="F92" s="192" t="s">
        <v>139</v>
      </c>
      <c r="G92" s="193"/>
      <c r="H92" s="193"/>
      <c r="I92" s="193">
        <f>'D1.1.a A1.02 Pol'!G1418+'D1.1.a B1.02 Pol'!G317+'D1.1.a DOD1.00 Pol'!G164</f>
        <v>0</v>
      </c>
      <c r="J92" s="189" t="str">
        <f>IF(I95=0,"",I92/I95*100)</f>
        <v/>
      </c>
    </row>
    <row r="93" spans="1:10" ht="36.75" customHeight="1" x14ac:dyDescent="0.2">
      <c r="A93" s="178"/>
      <c r="B93" s="183" t="s">
        <v>140</v>
      </c>
      <c r="C93" s="184" t="s">
        <v>27</v>
      </c>
      <c r="D93" s="185"/>
      <c r="E93" s="185"/>
      <c r="F93" s="192" t="s">
        <v>140</v>
      </c>
      <c r="G93" s="193"/>
      <c r="H93" s="193"/>
      <c r="I93" s="193">
        <f>'D1.1.a A1.02 Pol'!G1467+'D1.1.a B1.02 Pol'!G366</f>
        <v>0</v>
      </c>
      <c r="J93" s="189" t="str">
        <f>IF(I95=0,"",I93/I95*100)</f>
        <v/>
      </c>
    </row>
    <row r="94" spans="1:10" ht="36.75" customHeight="1" x14ac:dyDescent="0.2">
      <c r="A94" s="178"/>
      <c r="B94" s="183" t="s">
        <v>141</v>
      </c>
      <c r="C94" s="184" t="s">
        <v>28</v>
      </c>
      <c r="D94" s="185"/>
      <c r="E94" s="185"/>
      <c r="F94" s="192" t="s">
        <v>141</v>
      </c>
      <c r="G94" s="193"/>
      <c r="H94" s="193"/>
      <c r="I94" s="193">
        <f>'D1.1.a A1.02 Pol'!G1470</f>
        <v>0</v>
      </c>
      <c r="J94" s="189" t="str">
        <f>IF(I95=0,"",I94/I95*100)</f>
        <v/>
      </c>
    </row>
    <row r="95" spans="1:10" ht="25.5" customHeight="1" x14ac:dyDescent="0.2">
      <c r="A95" s="179"/>
      <c r="B95" s="186" t="s">
        <v>1</v>
      </c>
      <c r="C95" s="187"/>
      <c r="D95" s="188"/>
      <c r="E95" s="188"/>
      <c r="F95" s="194"/>
      <c r="G95" s="195"/>
      <c r="H95" s="195"/>
      <c r="I95" s="195">
        <f>SUM(I69:I94)</f>
        <v>0</v>
      </c>
      <c r="J95" s="190">
        <f>SUM(J69:J94)</f>
        <v>0</v>
      </c>
    </row>
    <row r="96" spans="1:10" x14ac:dyDescent="0.2">
      <c r="F96" s="133"/>
      <c r="G96" s="133"/>
      <c r="H96" s="133"/>
      <c r="I96" s="133"/>
      <c r="J96" s="191"/>
    </row>
    <row r="97" spans="6:10" x14ac:dyDescent="0.2">
      <c r="F97" s="133"/>
      <c r="G97" s="133"/>
      <c r="H97" s="133"/>
      <c r="I97" s="133"/>
      <c r="J97" s="191"/>
    </row>
    <row r="98" spans="6:10" x14ac:dyDescent="0.2">
      <c r="F98" s="133"/>
      <c r="G98" s="133"/>
      <c r="H98" s="133"/>
      <c r="I98" s="133"/>
      <c r="J98" s="191"/>
    </row>
  </sheetData>
  <sheetProtection algorithmName="SHA-512" hashValue="NYk72r4Q6aNwzimbWUR+PAgywqB9lUhWd1kzgmrzKfc0fZnH+XrUfcjwMP9oYzr8cEIlMmSDB/d08bNt4CxzRw==" saltValue="Ep2Uuk9LlJ8WKL54C+Ms3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B60:J60"/>
    <mergeCell ref="B61:J61"/>
    <mergeCell ref="B62:J62"/>
    <mergeCell ref="B63:J63"/>
    <mergeCell ref="C69:E69"/>
    <mergeCell ref="B55:J55"/>
    <mergeCell ref="B56:J56"/>
    <mergeCell ref="B57:J57"/>
    <mergeCell ref="B58:J58"/>
    <mergeCell ref="B59:J59"/>
    <mergeCell ref="C44:E44"/>
    <mergeCell ref="B45:E45"/>
    <mergeCell ref="B52:J52"/>
    <mergeCell ref="B53:J53"/>
    <mergeCell ref="B54:J54"/>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rOSKwUG2Fu2J+CAqvP1uk0ZxRYBGFAH6jYdF8sfoeTWmd9BaGkwNoT7W2gH3jtSfOtDSqwHRrQ0ONneSEsKtNQ==" saltValue="+d+Rv9bLnmjvPnLCZP7iB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A382-654C-4F72-B5B2-EE8739F5A1D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142</v>
      </c>
      <c r="B1" s="197"/>
      <c r="C1" s="197"/>
      <c r="D1" s="197"/>
      <c r="E1" s="197"/>
      <c r="F1" s="197"/>
      <c r="G1" s="197"/>
      <c r="AG1" t="s">
        <v>143</v>
      </c>
    </row>
    <row r="2" spans="1:60" ht="24.95" customHeight="1" x14ac:dyDescent="0.2">
      <c r="A2" s="198" t="s">
        <v>7</v>
      </c>
      <c r="B2" s="48" t="s">
        <v>43</v>
      </c>
      <c r="C2" s="201" t="s">
        <v>44</v>
      </c>
      <c r="D2" s="199"/>
      <c r="E2" s="199"/>
      <c r="F2" s="199"/>
      <c r="G2" s="200"/>
      <c r="AG2" t="s">
        <v>144</v>
      </c>
    </row>
    <row r="3" spans="1:60" ht="24.95" customHeight="1" x14ac:dyDescent="0.2">
      <c r="A3" s="198" t="s">
        <v>8</v>
      </c>
      <c r="B3" s="48" t="s">
        <v>59</v>
      </c>
      <c r="C3" s="201" t="s">
        <v>60</v>
      </c>
      <c r="D3" s="199"/>
      <c r="E3" s="199"/>
      <c r="F3" s="199"/>
      <c r="G3" s="200"/>
      <c r="AC3" s="176" t="s">
        <v>144</v>
      </c>
      <c r="AG3" t="s">
        <v>145</v>
      </c>
    </row>
    <row r="4" spans="1:60" ht="24.95" customHeight="1" x14ac:dyDescent="0.2">
      <c r="A4" s="202" t="s">
        <v>9</v>
      </c>
      <c r="B4" s="203" t="s">
        <v>61</v>
      </c>
      <c r="C4" s="204" t="s">
        <v>62</v>
      </c>
      <c r="D4" s="205"/>
      <c r="E4" s="205"/>
      <c r="F4" s="205"/>
      <c r="G4" s="206"/>
      <c r="AG4" t="s">
        <v>146</v>
      </c>
    </row>
    <row r="5" spans="1:60" x14ac:dyDescent="0.2">
      <c r="D5" s="10"/>
    </row>
    <row r="6" spans="1:60" ht="38.25" x14ac:dyDescent="0.2">
      <c r="A6" s="208" t="s">
        <v>147</v>
      </c>
      <c r="B6" s="210" t="s">
        <v>148</v>
      </c>
      <c r="C6" s="210" t="s">
        <v>149</v>
      </c>
      <c r="D6" s="209" t="s">
        <v>150</v>
      </c>
      <c r="E6" s="208" t="s">
        <v>151</v>
      </c>
      <c r="F6" s="207" t="s">
        <v>152</v>
      </c>
      <c r="G6" s="208" t="s">
        <v>29</v>
      </c>
      <c r="H6" s="211" t="s">
        <v>30</v>
      </c>
      <c r="I6" s="211" t="s">
        <v>153</v>
      </c>
      <c r="J6" s="211" t="s">
        <v>31</v>
      </c>
      <c r="K6" s="211" t="s">
        <v>154</v>
      </c>
      <c r="L6" s="211" t="s">
        <v>155</v>
      </c>
      <c r="M6" s="211" t="s">
        <v>156</v>
      </c>
      <c r="N6" s="211" t="s">
        <v>157</v>
      </c>
      <c r="O6" s="211" t="s">
        <v>158</v>
      </c>
      <c r="P6" s="211" t="s">
        <v>159</v>
      </c>
      <c r="Q6" s="211" t="s">
        <v>160</v>
      </c>
      <c r="R6" s="211" t="s">
        <v>161</v>
      </c>
      <c r="S6" s="211" t="s">
        <v>162</v>
      </c>
      <c r="T6" s="211" t="s">
        <v>163</v>
      </c>
      <c r="U6" s="211" t="s">
        <v>164</v>
      </c>
      <c r="V6" s="211" t="s">
        <v>165</v>
      </c>
      <c r="W6" s="211" t="s">
        <v>166</v>
      </c>
      <c r="X6" s="211" t="s">
        <v>167</v>
      </c>
      <c r="Y6" s="211" t="s">
        <v>168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3" t="s">
        <v>169</v>
      </c>
      <c r="B8" s="234" t="s">
        <v>91</v>
      </c>
      <c r="C8" s="251" t="s">
        <v>92</v>
      </c>
      <c r="D8" s="235"/>
      <c r="E8" s="236"/>
      <c r="F8" s="237"/>
      <c r="G8" s="237">
        <f>SUMIF(AG9:AG21,"&lt;&gt;NOR",G9:G21)</f>
        <v>0</v>
      </c>
      <c r="H8" s="237"/>
      <c r="I8" s="237">
        <f>SUM(I9:I21)</f>
        <v>0</v>
      </c>
      <c r="J8" s="237"/>
      <c r="K8" s="237">
        <f>SUM(K9:K21)</f>
        <v>0</v>
      </c>
      <c r="L8" s="237"/>
      <c r="M8" s="237">
        <f>SUM(M9:M21)</f>
        <v>0</v>
      </c>
      <c r="N8" s="236"/>
      <c r="O8" s="236">
        <f>SUM(O9:O21)</f>
        <v>0.01</v>
      </c>
      <c r="P8" s="236"/>
      <c r="Q8" s="236">
        <f>SUM(Q9:Q21)</f>
        <v>0</v>
      </c>
      <c r="R8" s="237"/>
      <c r="S8" s="237"/>
      <c r="T8" s="238"/>
      <c r="U8" s="232"/>
      <c r="V8" s="232">
        <f>SUM(V9:V21)</f>
        <v>189.14999999999998</v>
      </c>
      <c r="W8" s="232"/>
      <c r="X8" s="232"/>
      <c r="Y8" s="232"/>
      <c r="AG8" t="s">
        <v>170</v>
      </c>
    </row>
    <row r="9" spans="1:60" outlineLevel="1" x14ac:dyDescent="0.2">
      <c r="A9" s="240">
        <v>1</v>
      </c>
      <c r="B9" s="241" t="s">
        <v>171</v>
      </c>
      <c r="C9" s="252" t="s">
        <v>172</v>
      </c>
      <c r="D9" s="242" t="s">
        <v>173</v>
      </c>
      <c r="E9" s="243">
        <v>39</v>
      </c>
      <c r="F9" s="244"/>
      <c r="G9" s="245">
        <f>ROUND(E9*F9,2)</f>
        <v>0</v>
      </c>
      <c r="H9" s="244"/>
      <c r="I9" s="245">
        <f>ROUND(E9*H9,2)</f>
        <v>0</v>
      </c>
      <c r="J9" s="244"/>
      <c r="K9" s="245">
        <f>ROUND(E9*J9,2)</f>
        <v>0</v>
      </c>
      <c r="L9" s="245">
        <v>21</v>
      </c>
      <c r="M9" s="245">
        <f>G9*(1+L9/100)</f>
        <v>0</v>
      </c>
      <c r="N9" s="243">
        <v>0</v>
      </c>
      <c r="O9" s="243">
        <f>ROUND(E9*N9,2)</f>
        <v>0</v>
      </c>
      <c r="P9" s="243">
        <v>0</v>
      </c>
      <c r="Q9" s="243">
        <f>ROUND(E9*P9,2)</f>
        <v>0</v>
      </c>
      <c r="R9" s="245" t="s">
        <v>174</v>
      </c>
      <c r="S9" s="245" t="s">
        <v>175</v>
      </c>
      <c r="T9" s="246" t="s">
        <v>176</v>
      </c>
      <c r="U9" s="222">
        <v>3.53</v>
      </c>
      <c r="V9" s="222">
        <f>ROUND(E9*U9,2)</f>
        <v>137.66999999999999</v>
      </c>
      <c r="W9" s="222"/>
      <c r="X9" s="222" t="s">
        <v>177</v>
      </c>
      <c r="Y9" s="222" t="s">
        <v>178</v>
      </c>
      <c r="Z9" s="212"/>
      <c r="AA9" s="212"/>
      <c r="AB9" s="212"/>
      <c r="AC9" s="212"/>
      <c r="AD9" s="212"/>
      <c r="AE9" s="212"/>
      <c r="AF9" s="212"/>
      <c r="AG9" s="212" t="s">
        <v>179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3" t="s">
        <v>180</v>
      </c>
      <c r="D10" s="247"/>
      <c r="E10" s="247"/>
      <c r="F10" s="247"/>
      <c r="G10" s="247"/>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181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4" t="s">
        <v>182</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183</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4" t="s">
        <v>184</v>
      </c>
      <c r="D12" s="223"/>
      <c r="E12" s="224">
        <v>39</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183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0">
        <v>2</v>
      </c>
      <c r="B13" s="241" t="s">
        <v>185</v>
      </c>
      <c r="C13" s="252" t="s">
        <v>186</v>
      </c>
      <c r="D13" s="242" t="s">
        <v>173</v>
      </c>
      <c r="E13" s="243">
        <v>39</v>
      </c>
      <c r="F13" s="244"/>
      <c r="G13" s="245">
        <f>ROUND(E13*F13,2)</f>
        <v>0</v>
      </c>
      <c r="H13" s="244"/>
      <c r="I13" s="245">
        <f>ROUND(E13*H13,2)</f>
        <v>0</v>
      </c>
      <c r="J13" s="244"/>
      <c r="K13" s="245">
        <f>ROUND(E13*J13,2)</f>
        <v>0</v>
      </c>
      <c r="L13" s="245">
        <v>21</v>
      </c>
      <c r="M13" s="245">
        <f>G13*(1+L13/100)</f>
        <v>0</v>
      </c>
      <c r="N13" s="243">
        <v>0</v>
      </c>
      <c r="O13" s="243">
        <f>ROUND(E13*N13,2)</f>
        <v>0</v>
      </c>
      <c r="P13" s="243">
        <v>0</v>
      </c>
      <c r="Q13" s="243">
        <f>ROUND(E13*P13,2)</f>
        <v>0</v>
      </c>
      <c r="R13" s="245" t="s">
        <v>174</v>
      </c>
      <c r="S13" s="245" t="s">
        <v>175</v>
      </c>
      <c r="T13" s="246" t="s">
        <v>176</v>
      </c>
      <c r="U13" s="222">
        <v>7.0000000000000007E-2</v>
      </c>
      <c r="V13" s="222">
        <f>ROUND(E13*U13,2)</f>
        <v>2.73</v>
      </c>
      <c r="W13" s="222"/>
      <c r="X13" s="222" t="s">
        <v>177</v>
      </c>
      <c r="Y13" s="222" t="s">
        <v>178</v>
      </c>
      <c r="Z13" s="212"/>
      <c r="AA13" s="212"/>
      <c r="AB13" s="212"/>
      <c r="AC13" s="212"/>
      <c r="AD13" s="212"/>
      <c r="AE13" s="212"/>
      <c r="AF13" s="212"/>
      <c r="AG13" s="212" t="s">
        <v>179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3" t="s">
        <v>187</v>
      </c>
      <c r="D14" s="247"/>
      <c r="E14" s="247"/>
      <c r="F14" s="247"/>
      <c r="G14" s="247"/>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181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4" t="s">
        <v>188</v>
      </c>
      <c r="D15" s="223"/>
      <c r="E15" s="224">
        <v>39</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183</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0">
        <v>3</v>
      </c>
      <c r="B16" s="241" t="s">
        <v>189</v>
      </c>
      <c r="C16" s="252" t="s">
        <v>190</v>
      </c>
      <c r="D16" s="242" t="s">
        <v>191</v>
      </c>
      <c r="E16" s="243">
        <v>195</v>
      </c>
      <c r="F16" s="244"/>
      <c r="G16" s="245">
        <f>ROUND(E16*F16,2)</f>
        <v>0</v>
      </c>
      <c r="H16" s="244"/>
      <c r="I16" s="245">
        <f>ROUND(E16*H16,2)</f>
        <v>0</v>
      </c>
      <c r="J16" s="244"/>
      <c r="K16" s="245">
        <f>ROUND(E16*J16,2)</f>
        <v>0</v>
      </c>
      <c r="L16" s="245">
        <v>21</v>
      </c>
      <c r="M16" s="245">
        <f>G16*(1+L16/100)</f>
        <v>0</v>
      </c>
      <c r="N16" s="243">
        <v>0</v>
      </c>
      <c r="O16" s="243">
        <f>ROUND(E16*N16,2)</f>
        <v>0</v>
      </c>
      <c r="P16" s="243">
        <v>0</v>
      </c>
      <c r="Q16" s="243">
        <f>ROUND(E16*P16,2)</f>
        <v>0</v>
      </c>
      <c r="R16" s="245" t="s">
        <v>174</v>
      </c>
      <c r="S16" s="245" t="s">
        <v>175</v>
      </c>
      <c r="T16" s="246" t="s">
        <v>176</v>
      </c>
      <c r="U16" s="222">
        <v>0.25</v>
      </c>
      <c r="V16" s="222">
        <f>ROUND(E16*U16,2)</f>
        <v>48.75</v>
      </c>
      <c r="W16" s="222"/>
      <c r="X16" s="222" t="s">
        <v>177</v>
      </c>
      <c r="Y16" s="222" t="s">
        <v>178</v>
      </c>
      <c r="Z16" s="212"/>
      <c r="AA16" s="212"/>
      <c r="AB16" s="212"/>
      <c r="AC16" s="212"/>
      <c r="AD16" s="212"/>
      <c r="AE16" s="212"/>
      <c r="AF16" s="212"/>
      <c r="AG16" s="212" t="s">
        <v>179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2" x14ac:dyDescent="0.2">
      <c r="A17" s="219"/>
      <c r="B17" s="220"/>
      <c r="C17" s="253" t="s">
        <v>192</v>
      </c>
      <c r="D17" s="247"/>
      <c r="E17" s="247"/>
      <c r="F17" s="247"/>
      <c r="G17" s="247"/>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181</v>
      </c>
      <c r="AH17" s="212"/>
      <c r="AI17" s="212"/>
      <c r="AJ17" s="212"/>
      <c r="AK17" s="212"/>
      <c r="AL17" s="212"/>
      <c r="AM17" s="212"/>
      <c r="AN17" s="212"/>
      <c r="AO17" s="212"/>
      <c r="AP17" s="212"/>
      <c r="AQ17" s="212"/>
      <c r="AR17" s="212"/>
      <c r="AS17" s="212"/>
      <c r="AT17" s="212"/>
      <c r="AU17" s="212"/>
      <c r="AV17" s="212"/>
      <c r="AW17" s="212"/>
      <c r="AX17" s="212"/>
      <c r="AY17" s="212"/>
      <c r="AZ17" s="212"/>
      <c r="BA17" s="248" t="str">
        <f>C17</f>
        <v>s případným nutným přemístěním hromad nebo dočasných skládek na místo potřeby ze vzdálenosti do 30 m, v rovině nebo ve svahu do 1 : 5,</v>
      </c>
      <c r="BB17" s="212"/>
      <c r="BC17" s="212"/>
      <c r="BD17" s="212"/>
      <c r="BE17" s="212"/>
      <c r="BF17" s="212"/>
      <c r="BG17" s="212"/>
      <c r="BH17" s="212"/>
    </row>
    <row r="18" spans="1:60" outlineLevel="2" x14ac:dyDescent="0.2">
      <c r="A18" s="219"/>
      <c r="B18" s="220"/>
      <c r="C18" s="254" t="s">
        <v>193</v>
      </c>
      <c r="D18" s="223"/>
      <c r="E18" s="224"/>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183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4" t="s">
        <v>194</v>
      </c>
      <c r="D19" s="223"/>
      <c r="E19" s="224">
        <v>195</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183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0">
        <v>4</v>
      </c>
      <c r="B20" s="241" t="s">
        <v>195</v>
      </c>
      <c r="C20" s="252" t="s">
        <v>196</v>
      </c>
      <c r="D20" s="242" t="s">
        <v>191</v>
      </c>
      <c r="E20" s="243">
        <v>195</v>
      </c>
      <c r="F20" s="244"/>
      <c r="G20" s="245">
        <f>ROUND(E20*F20,2)</f>
        <v>0</v>
      </c>
      <c r="H20" s="244"/>
      <c r="I20" s="245">
        <f>ROUND(E20*H20,2)</f>
        <v>0</v>
      </c>
      <c r="J20" s="244"/>
      <c r="K20" s="245">
        <f>ROUND(E20*J20,2)</f>
        <v>0</v>
      </c>
      <c r="L20" s="245">
        <v>21</v>
      </c>
      <c r="M20" s="245">
        <f>G20*(1+L20/100)</f>
        <v>0</v>
      </c>
      <c r="N20" s="243">
        <v>3.0000000000000001E-5</v>
      </c>
      <c r="O20" s="243">
        <f>ROUND(E20*N20,2)</f>
        <v>0.01</v>
      </c>
      <c r="P20" s="243">
        <v>0</v>
      </c>
      <c r="Q20" s="243">
        <f>ROUND(E20*P20,2)</f>
        <v>0</v>
      </c>
      <c r="R20" s="245" t="s">
        <v>197</v>
      </c>
      <c r="S20" s="245" t="s">
        <v>175</v>
      </c>
      <c r="T20" s="246" t="s">
        <v>176</v>
      </c>
      <c r="U20" s="222">
        <v>0</v>
      </c>
      <c r="V20" s="222">
        <f>ROUND(E20*U20,2)</f>
        <v>0</v>
      </c>
      <c r="W20" s="222"/>
      <c r="X20" s="222" t="s">
        <v>198</v>
      </c>
      <c r="Y20" s="222" t="s">
        <v>178</v>
      </c>
      <c r="Z20" s="212"/>
      <c r="AA20" s="212"/>
      <c r="AB20" s="212"/>
      <c r="AC20" s="212"/>
      <c r="AD20" s="212"/>
      <c r="AE20" s="212"/>
      <c r="AF20" s="212"/>
      <c r="AG20" s="212" t="s">
        <v>199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4" t="s">
        <v>200</v>
      </c>
      <c r="D21" s="223"/>
      <c r="E21" s="224">
        <v>195</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183</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33" t="s">
        <v>169</v>
      </c>
      <c r="B22" s="234" t="s">
        <v>95</v>
      </c>
      <c r="C22" s="251" t="s">
        <v>96</v>
      </c>
      <c r="D22" s="235"/>
      <c r="E22" s="236"/>
      <c r="F22" s="237"/>
      <c r="G22" s="237">
        <f>SUMIF(AG23:AG40,"&lt;&gt;NOR",G23:G40)</f>
        <v>0</v>
      </c>
      <c r="H22" s="237"/>
      <c r="I22" s="237">
        <f>SUM(I23:I40)</f>
        <v>0</v>
      </c>
      <c r="J22" s="237"/>
      <c r="K22" s="237">
        <f>SUM(K23:K40)</f>
        <v>0</v>
      </c>
      <c r="L22" s="237"/>
      <c r="M22" s="237">
        <f>SUM(M23:M40)</f>
        <v>0</v>
      </c>
      <c r="N22" s="236"/>
      <c r="O22" s="236">
        <f>SUM(O23:O40)</f>
        <v>102.38</v>
      </c>
      <c r="P22" s="236"/>
      <c r="Q22" s="236">
        <f>SUM(Q23:Q40)</f>
        <v>0</v>
      </c>
      <c r="R22" s="237"/>
      <c r="S22" s="237"/>
      <c r="T22" s="238"/>
      <c r="U22" s="232"/>
      <c r="V22" s="232">
        <f>SUM(V23:V40)</f>
        <v>56.16</v>
      </c>
      <c r="W22" s="232"/>
      <c r="X22" s="232"/>
      <c r="Y22" s="232"/>
      <c r="AG22" t="s">
        <v>170</v>
      </c>
    </row>
    <row r="23" spans="1:60" ht="22.5" outlineLevel="1" x14ac:dyDescent="0.2">
      <c r="A23" s="240">
        <v>5</v>
      </c>
      <c r="B23" s="241" t="s">
        <v>201</v>
      </c>
      <c r="C23" s="252" t="s">
        <v>202</v>
      </c>
      <c r="D23" s="242" t="s">
        <v>191</v>
      </c>
      <c r="E23" s="243">
        <v>156</v>
      </c>
      <c r="F23" s="244"/>
      <c r="G23" s="245">
        <f>ROUND(E23*F23,2)</f>
        <v>0</v>
      </c>
      <c r="H23" s="244"/>
      <c r="I23" s="245">
        <f>ROUND(E23*H23,2)</f>
        <v>0</v>
      </c>
      <c r="J23" s="244"/>
      <c r="K23" s="245">
        <f>ROUND(E23*J23,2)</f>
        <v>0</v>
      </c>
      <c r="L23" s="245">
        <v>21</v>
      </c>
      <c r="M23" s="245">
        <f>G23*(1+L23/100)</f>
        <v>0</v>
      </c>
      <c r="N23" s="243">
        <v>0.441</v>
      </c>
      <c r="O23" s="243">
        <f>ROUND(E23*N23,2)</f>
        <v>68.8</v>
      </c>
      <c r="P23" s="243">
        <v>0</v>
      </c>
      <c r="Q23" s="243">
        <f>ROUND(E23*P23,2)</f>
        <v>0</v>
      </c>
      <c r="R23" s="245" t="s">
        <v>203</v>
      </c>
      <c r="S23" s="245" t="s">
        <v>175</v>
      </c>
      <c r="T23" s="246" t="s">
        <v>176</v>
      </c>
      <c r="U23" s="222">
        <v>0.03</v>
      </c>
      <c r="V23" s="222">
        <f>ROUND(E23*U23,2)</f>
        <v>4.68</v>
      </c>
      <c r="W23" s="222"/>
      <c r="X23" s="222" t="s">
        <v>177</v>
      </c>
      <c r="Y23" s="222" t="s">
        <v>178</v>
      </c>
      <c r="Z23" s="212"/>
      <c r="AA23" s="212"/>
      <c r="AB23" s="212"/>
      <c r="AC23" s="212"/>
      <c r="AD23" s="212"/>
      <c r="AE23" s="212"/>
      <c r="AF23" s="212"/>
      <c r="AG23" s="212" t="s">
        <v>179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4" t="s">
        <v>204</v>
      </c>
      <c r="D24" s="223"/>
      <c r="E24" s="224"/>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183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4" t="s">
        <v>205</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183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4" t="s">
        <v>206</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183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4" t="s">
        <v>207</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183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4" t="s">
        <v>208</v>
      </c>
      <c r="D28" s="223"/>
      <c r="E28" s="224">
        <v>156</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183</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0">
        <v>6</v>
      </c>
      <c r="B29" s="241" t="s">
        <v>209</v>
      </c>
      <c r="C29" s="252" t="s">
        <v>210</v>
      </c>
      <c r="D29" s="242" t="s">
        <v>191</v>
      </c>
      <c r="E29" s="243">
        <v>78</v>
      </c>
      <c r="F29" s="244"/>
      <c r="G29" s="245">
        <f>ROUND(E29*F29,2)</f>
        <v>0</v>
      </c>
      <c r="H29" s="244"/>
      <c r="I29" s="245">
        <f>ROUND(E29*H29,2)</f>
        <v>0</v>
      </c>
      <c r="J29" s="244"/>
      <c r="K29" s="245">
        <f>ROUND(E29*J29,2)</f>
        <v>0</v>
      </c>
      <c r="L29" s="245">
        <v>21</v>
      </c>
      <c r="M29" s="245">
        <f>G29*(1+L29/100)</f>
        <v>0</v>
      </c>
      <c r="N29" s="243">
        <v>0.18107999999999999</v>
      </c>
      <c r="O29" s="243">
        <f>ROUND(E29*N29,2)</f>
        <v>14.12</v>
      </c>
      <c r="P29" s="243">
        <v>0</v>
      </c>
      <c r="Q29" s="243">
        <f>ROUND(E29*P29,2)</f>
        <v>0</v>
      </c>
      <c r="R29" s="245" t="s">
        <v>203</v>
      </c>
      <c r="S29" s="245" t="s">
        <v>175</v>
      </c>
      <c r="T29" s="246" t="s">
        <v>176</v>
      </c>
      <c r="U29" s="222">
        <v>0.38</v>
      </c>
      <c r="V29" s="222">
        <f>ROUND(E29*U29,2)</f>
        <v>29.64</v>
      </c>
      <c r="W29" s="222"/>
      <c r="X29" s="222" t="s">
        <v>177</v>
      </c>
      <c r="Y29" s="222" t="s">
        <v>178</v>
      </c>
      <c r="Z29" s="212"/>
      <c r="AA29" s="212"/>
      <c r="AB29" s="212"/>
      <c r="AC29" s="212"/>
      <c r="AD29" s="212"/>
      <c r="AE29" s="212"/>
      <c r="AF29" s="212"/>
      <c r="AG29" s="212" t="s">
        <v>179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53" t="s">
        <v>211</v>
      </c>
      <c r="D30" s="247"/>
      <c r="E30" s="247"/>
      <c r="F30" s="247"/>
      <c r="G30" s="247"/>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181</v>
      </c>
      <c r="AH30" s="212"/>
      <c r="AI30" s="212"/>
      <c r="AJ30" s="212"/>
      <c r="AK30" s="212"/>
      <c r="AL30" s="212"/>
      <c r="AM30" s="212"/>
      <c r="AN30" s="212"/>
      <c r="AO30" s="212"/>
      <c r="AP30" s="212"/>
      <c r="AQ30" s="212"/>
      <c r="AR30" s="212"/>
      <c r="AS30" s="212"/>
      <c r="AT30" s="212"/>
      <c r="AU30" s="212"/>
      <c r="AV30" s="212"/>
      <c r="AW30" s="212"/>
      <c r="AX30" s="212"/>
      <c r="AY30" s="212"/>
      <c r="AZ30" s="212"/>
      <c r="BA30" s="248" t="str">
        <f>C30</f>
        <v>komunikací pro pěší, z dlaždic betonových a teracových, do velikosti dlaždic 0,25 m2, s provedením lože do tl. 30 mm, s vyplněním spár a se smetením přebytečného materiálu na vzdálenost do 3 m</v>
      </c>
      <c r="BB30" s="212"/>
      <c r="BC30" s="212"/>
      <c r="BD30" s="212"/>
      <c r="BE30" s="212"/>
      <c r="BF30" s="212"/>
      <c r="BG30" s="212"/>
      <c r="BH30" s="212"/>
    </row>
    <row r="31" spans="1:60" outlineLevel="2" x14ac:dyDescent="0.2">
      <c r="A31" s="219"/>
      <c r="B31" s="220"/>
      <c r="C31" s="254" t="s">
        <v>204</v>
      </c>
      <c r="D31" s="223"/>
      <c r="E31" s="224"/>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183</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4" t="s">
        <v>205</v>
      </c>
      <c r="D32" s="223"/>
      <c r="E32" s="224"/>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183</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4" t="s">
        <v>206</v>
      </c>
      <c r="D33" s="223"/>
      <c r="E33" s="224"/>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183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4" t="s">
        <v>212</v>
      </c>
      <c r="D34" s="223"/>
      <c r="E34" s="224">
        <v>78</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183</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0">
        <v>7</v>
      </c>
      <c r="B35" s="241" t="s">
        <v>213</v>
      </c>
      <c r="C35" s="252" t="s">
        <v>214</v>
      </c>
      <c r="D35" s="242" t="s">
        <v>215</v>
      </c>
      <c r="E35" s="243">
        <v>156</v>
      </c>
      <c r="F35" s="244"/>
      <c r="G35" s="245">
        <f>ROUND(E35*F35,2)</f>
        <v>0</v>
      </c>
      <c r="H35" s="244"/>
      <c r="I35" s="245">
        <f>ROUND(E35*H35,2)</f>
        <v>0</v>
      </c>
      <c r="J35" s="244"/>
      <c r="K35" s="245">
        <f>ROUND(E35*J35,2)</f>
        <v>0</v>
      </c>
      <c r="L35" s="245">
        <v>21</v>
      </c>
      <c r="M35" s="245">
        <f>G35*(1+L35/100)</f>
        <v>0</v>
      </c>
      <c r="N35" s="243">
        <v>0.12472</v>
      </c>
      <c r="O35" s="243">
        <f>ROUND(E35*N35,2)</f>
        <v>19.46</v>
      </c>
      <c r="P35" s="243">
        <v>0</v>
      </c>
      <c r="Q35" s="243">
        <f>ROUND(E35*P35,2)</f>
        <v>0</v>
      </c>
      <c r="R35" s="245" t="s">
        <v>203</v>
      </c>
      <c r="S35" s="245" t="s">
        <v>175</v>
      </c>
      <c r="T35" s="246" t="s">
        <v>176</v>
      </c>
      <c r="U35" s="222">
        <v>0.14000000000000001</v>
      </c>
      <c r="V35" s="222">
        <f>ROUND(E35*U35,2)</f>
        <v>21.84</v>
      </c>
      <c r="W35" s="222"/>
      <c r="X35" s="222" t="s">
        <v>177</v>
      </c>
      <c r="Y35" s="222" t="s">
        <v>178</v>
      </c>
      <c r="Z35" s="212"/>
      <c r="AA35" s="212"/>
      <c r="AB35" s="212"/>
      <c r="AC35" s="212"/>
      <c r="AD35" s="212"/>
      <c r="AE35" s="212"/>
      <c r="AF35" s="212"/>
      <c r="AG35" s="212" t="s">
        <v>179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3" t="s">
        <v>216</v>
      </c>
      <c r="D36" s="247"/>
      <c r="E36" s="247"/>
      <c r="F36" s="247"/>
      <c r="G36" s="247"/>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181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4" t="s">
        <v>204</v>
      </c>
      <c r="D37" s="223"/>
      <c r="E37" s="224"/>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183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4" t="s">
        <v>205</v>
      </c>
      <c r="D38" s="223"/>
      <c r="E38" s="224"/>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183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4" t="s">
        <v>206</v>
      </c>
      <c r="D39" s="223"/>
      <c r="E39" s="224"/>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183</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4" t="s">
        <v>217</v>
      </c>
      <c r="D40" s="223"/>
      <c r="E40" s="224">
        <v>156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183</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33" t="s">
        <v>169</v>
      </c>
      <c r="B41" s="234" t="s">
        <v>99</v>
      </c>
      <c r="C41" s="251" t="s">
        <v>100</v>
      </c>
      <c r="D41" s="235"/>
      <c r="E41" s="236"/>
      <c r="F41" s="237"/>
      <c r="G41" s="237">
        <f>SUMIF(AG42:AG734,"&lt;&gt;NOR",G42:G734)</f>
        <v>0</v>
      </c>
      <c r="H41" s="237"/>
      <c r="I41" s="237">
        <f>SUM(I42:I734)</f>
        <v>0</v>
      </c>
      <c r="J41" s="237"/>
      <c r="K41" s="237">
        <f>SUM(K42:K734)</f>
        <v>0</v>
      </c>
      <c r="L41" s="237"/>
      <c r="M41" s="237">
        <f>SUM(M42:M734)</f>
        <v>0</v>
      </c>
      <c r="N41" s="236"/>
      <c r="O41" s="236">
        <f>SUM(O42:O734)</f>
        <v>90.09999999999998</v>
      </c>
      <c r="P41" s="236"/>
      <c r="Q41" s="236">
        <f>SUM(Q42:Q734)</f>
        <v>0</v>
      </c>
      <c r="R41" s="237"/>
      <c r="S41" s="237"/>
      <c r="T41" s="238"/>
      <c r="U41" s="232"/>
      <c r="V41" s="232">
        <f>SUM(V42:V734)</f>
        <v>4718.6400000000003</v>
      </c>
      <c r="W41" s="232"/>
      <c r="X41" s="232"/>
      <c r="Y41" s="232"/>
      <c r="AG41" t="s">
        <v>170</v>
      </c>
    </row>
    <row r="42" spans="1:60" ht="22.5" outlineLevel="1" x14ac:dyDescent="0.2">
      <c r="A42" s="240">
        <v>8</v>
      </c>
      <c r="B42" s="241" t="s">
        <v>218</v>
      </c>
      <c r="C42" s="252" t="s">
        <v>219</v>
      </c>
      <c r="D42" s="242" t="s">
        <v>191</v>
      </c>
      <c r="E42" s="243">
        <v>3178.98702</v>
      </c>
      <c r="F42" s="244"/>
      <c r="G42" s="245">
        <f>ROUND(E42*F42,2)</f>
        <v>0</v>
      </c>
      <c r="H42" s="244"/>
      <c r="I42" s="245">
        <f>ROUND(E42*H42,2)</f>
        <v>0</v>
      </c>
      <c r="J42" s="244"/>
      <c r="K42" s="245">
        <f>ROUND(E42*J42,2)</f>
        <v>0</v>
      </c>
      <c r="L42" s="245">
        <v>21</v>
      </c>
      <c r="M42" s="245">
        <f>G42*(1+L42/100)</f>
        <v>0</v>
      </c>
      <c r="N42" s="243">
        <v>2.63E-3</v>
      </c>
      <c r="O42" s="243">
        <f>ROUND(E42*N42,2)</f>
        <v>8.36</v>
      </c>
      <c r="P42" s="243">
        <v>0</v>
      </c>
      <c r="Q42" s="243">
        <f>ROUND(E42*P42,2)</f>
        <v>0</v>
      </c>
      <c r="R42" s="245" t="s">
        <v>220</v>
      </c>
      <c r="S42" s="245" t="s">
        <v>175</v>
      </c>
      <c r="T42" s="246" t="s">
        <v>176</v>
      </c>
      <c r="U42" s="222">
        <v>0.22</v>
      </c>
      <c r="V42" s="222">
        <f>ROUND(E42*U42,2)</f>
        <v>699.38</v>
      </c>
      <c r="W42" s="222"/>
      <c r="X42" s="222" t="s">
        <v>177</v>
      </c>
      <c r="Y42" s="222" t="s">
        <v>178</v>
      </c>
      <c r="Z42" s="212"/>
      <c r="AA42" s="212"/>
      <c r="AB42" s="212"/>
      <c r="AC42" s="212"/>
      <c r="AD42" s="212"/>
      <c r="AE42" s="212"/>
      <c r="AF42" s="212"/>
      <c r="AG42" s="212" t="s">
        <v>179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3" t="s">
        <v>221</v>
      </c>
      <c r="D43" s="247"/>
      <c r="E43" s="247"/>
      <c r="F43" s="247"/>
      <c r="G43" s="247"/>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181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4" t="s">
        <v>222</v>
      </c>
      <c r="D44" s="223"/>
      <c r="E44" s="224"/>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183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4" t="s">
        <v>223</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183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4" t="s">
        <v>224</v>
      </c>
      <c r="D46" s="223"/>
      <c r="E46" s="224"/>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183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4" t="s">
        <v>225</v>
      </c>
      <c r="D47" s="223"/>
      <c r="E47" s="224">
        <v>50.569000000000003</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183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4" t="s">
        <v>226</v>
      </c>
      <c r="D48" s="223"/>
      <c r="E48" s="224">
        <v>42.773000000000003</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183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4" t="s">
        <v>227</v>
      </c>
      <c r="D49" s="223"/>
      <c r="E49" s="224">
        <v>-14.286</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183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5" t="s">
        <v>228</v>
      </c>
      <c r="D50" s="225"/>
      <c r="E50" s="226">
        <v>79.055999999999997</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183</v>
      </c>
      <c r="AH50" s="212">
        <v>1</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4" t="s">
        <v>222</v>
      </c>
      <c r="D51" s="223"/>
      <c r="E51" s="224"/>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183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4" t="s">
        <v>229</v>
      </c>
      <c r="D52" s="223"/>
      <c r="E52" s="224"/>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183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4" t="s">
        <v>230</v>
      </c>
      <c r="D53" s="223"/>
      <c r="E53" s="224"/>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183</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4" t="s">
        <v>224</v>
      </c>
      <c r="D54" s="223"/>
      <c r="E54" s="224"/>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183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4" t="s">
        <v>231</v>
      </c>
      <c r="D55" s="223"/>
      <c r="E55" s="224">
        <v>41.451999999999998</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183</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4" t="s">
        <v>232</v>
      </c>
      <c r="D56" s="223"/>
      <c r="E56" s="224">
        <v>-17.388000000000002</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183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5" t="s">
        <v>228</v>
      </c>
      <c r="D57" s="225"/>
      <c r="E57" s="226">
        <v>24.064</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183</v>
      </c>
      <c r="AH57" s="212">
        <v>1</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4" t="s">
        <v>222</v>
      </c>
      <c r="D58" s="223"/>
      <c r="E58" s="224"/>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183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4" t="s">
        <v>233</v>
      </c>
      <c r="D59" s="223"/>
      <c r="E59" s="224"/>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183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4" t="s">
        <v>230</v>
      </c>
      <c r="D60" s="223"/>
      <c r="E60" s="224"/>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183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4" t="s">
        <v>224</v>
      </c>
      <c r="D61" s="223"/>
      <c r="E61" s="224"/>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183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4" t="s">
        <v>234</v>
      </c>
      <c r="D62" s="223"/>
      <c r="E62" s="224">
        <v>5.0519999999999996</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183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5" t="s">
        <v>228</v>
      </c>
      <c r="D63" s="225"/>
      <c r="E63" s="226">
        <v>5.0519999999999996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183</v>
      </c>
      <c r="AH63" s="212">
        <v>1</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4" t="s">
        <v>222</v>
      </c>
      <c r="D64" s="223"/>
      <c r="E64" s="224"/>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183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4" t="s">
        <v>235</v>
      </c>
      <c r="D65" s="223"/>
      <c r="E65" s="224"/>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183</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4" t="s">
        <v>230</v>
      </c>
      <c r="D66" s="223"/>
      <c r="E66" s="224"/>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183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4" t="s">
        <v>224</v>
      </c>
      <c r="D67" s="223"/>
      <c r="E67" s="224"/>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183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4" t="s">
        <v>236</v>
      </c>
      <c r="D68" s="223"/>
      <c r="E68" s="224">
        <v>10.288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183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5" t="s">
        <v>228</v>
      </c>
      <c r="D69" s="225"/>
      <c r="E69" s="226">
        <v>10.288</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183</v>
      </c>
      <c r="AH69" s="212">
        <v>1</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4" t="s">
        <v>204</v>
      </c>
      <c r="D70" s="223"/>
      <c r="E70" s="224"/>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183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4" t="s">
        <v>205</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183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4" t="s">
        <v>237</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183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4" t="s">
        <v>230</v>
      </c>
      <c r="D73" s="223"/>
      <c r="E73" s="224"/>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183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4" t="s">
        <v>224</v>
      </c>
      <c r="D74" s="223"/>
      <c r="E74" s="224"/>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183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4" t="s">
        <v>238</v>
      </c>
      <c r="D75" s="223"/>
      <c r="E75" s="224"/>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183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4" t="s">
        <v>239</v>
      </c>
      <c r="D76" s="223"/>
      <c r="E76" s="224">
        <v>27</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183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4" t="s">
        <v>240</v>
      </c>
      <c r="D77" s="223"/>
      <c r="E77" s="224">
        <v>5.4</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183</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4" t="s">
        <v>241</v>
      </c>
      <c r="D78" s="223"/>
      <c r="E78" s="224">
        <v>62.64</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183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4" t="s">
        <v>242</v>
      </c>
      <c r="D79" s="223"/>
      <c r="E79" s="224">
        <v>71.28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183</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4" t="s">
        <v>240</v>
      </c>
      <c r="D80" s="223"/>
      <c r="E80" s="224">
        <v>5.4</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183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4" t="s">
        <v>243</v>
      </c>
      <c r="D81" s="223"/>
      <c r="E81" s="224">
        <v>79.92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183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4" t="s">
        <v>244</v>
      </c>
      <c r="D82" s="223"/>
      <c r="E82" s="224">
        <v>62.64</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183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4" t="s">
        <v>240</v>
      </c>
      <c r="D83" s="223"/>
      <c r="E83" s="224">
        <v>5.4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183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4" t="s">
        <v>245</v>
      </c>
      <c r="D84" s="223"/>
      <c r="E84" s="224">
        <v>125.28</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183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4" t="s">
        <v>240</v>
      </c>
      <c r="D85" s="223"/>
      <c r="E85" s="224">
        <v>5.4</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183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4" t="s">
        <v>246</v>
      </c>
      <c r="D86" s="223"/>
      <c r="E86" s="224">
        <v>62.64</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183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4" t="s">
        <v>247</v>
      </c>
      <c r="D87" s="223"/>
      <c r="E87" s="224"/>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183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4" t="s">
        <v>239</v>
      </c>
      <c r="D88" s="223"/>
      <c r="E88" s="224">
        <v>27</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183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4" t="s">
        <v>248</v>
      </c>
      <c r="D89" s="223"/>
      <c r="E89" s="224">
        <v>9.5399999999999991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183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4" t="s">
        <v>241</v>
      </c>
      <c r="D90" s="223"/>
      <c r="E90" s="224">
        <v>62.64</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183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4" t="s">
        <v>242</v>
      </c>
      <c r="D91" s="223"/>
      <c r="E91" s="224">
        <v>71.28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183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4" t="s">
        <v>248</v>
      </c>
      <c r="D92" s="223"/>
      <c r="E92" s="224">
        <v>9.5399999999999991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183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4" t="s">
        <v>243</v>
      </c>
      <c r="D93" s="223"/>
      <c r="E93" s="224">
        <v>79.92</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183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4" t="s">
        <v>244</v>
      </c>
      <c r="D94" s="223"/>
      <c r="E94" s="224">
        <v>62.64</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183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4" t="s">
        <v>248</v>
      </c>
      <c r="D95" s="223"/>
      <c r="E95" s="224">
        <v>9.5399999999999991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183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4" t="s">
        <v>245</v>
      </c>
      <c r="D96" s="223"/>
      <c r="E96" s="224">
        <v>125.28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183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4" t="s">
        <v>248</v>
      </c>
      <c r="D97" s="223"/>
      <c r="E97" s="224">
        <v>9.5399999999999991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183</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4" t="s">
        <v>246</v>
      </c>
      <c r="D98" s="223"/>
      <c r="E98" s="224">
        <v>62.64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183</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5" t="s">
        <v>228</v>
      </c>
      <c r="D99" s="225"/>
      <c r="E99" s="226">
        <v>1042.56</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183</v>
      </c>
      <c r="AH99" s="212">
        <v>1</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4" t="s">
        <v>204</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183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4" t="s">
        <v>205</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183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4" t="s">
        <v>206</v>
      </c>
      <c r="D102" s="223"/>
      <c r="E102" s="224"/>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183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4" t="s">
        <v>249</v>
      </c>
      <c r="D103" s="223"/>
      <c r="E103" s="224"/>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183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4" t="s">
        <v>230</v>
      </c>
      <c r="D104" s="223"/>
      <c r="E104" s="224"/>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183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4" t="s">
        <v>224</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183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4" t="s">
        <v>250</v>
      </c>
      <c r="D106" s="223"/>
      <c r="E106" s="224">
        <v>73.702500000000001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183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4" t="s">
        <v>251</v>
      </c>
      <c r="D107" s="223"/>
      <c r="E107" s="224">
        <v>73.702500000000001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183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4" t="s">
        <v>252</v>
      </c>
      <c r="D108" s="223"/>
      <c r="E108" s="224">
        <v>162.61500000000001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183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4" t="s">
        <v>253</v>
      </c>
      <c r="D109" s="223"/>
      <c r="E109" s="224">
        <v>303.96199999999999</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183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5" t="s">
        <v>228</v>
      </c>
      <c r="D110" s="225"/>
      <c r="E110" s="226">
        <v>613.98199999999997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183</v>
      </c>
      <c r="AH110" s="212">
        <v>1</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4" t="s">
        <v>204</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183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4" t="s">
        <v>205</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183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4" t="s">
        <v>254</v>
      </c>
      <c r="D113" s="223"/>
      <c r="E113" s="224"/>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183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4" t="s">
        <v>230</v>
      </c>
      <c r="D114" s="223"/>
      <c r="E114" s="224"/>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183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4" t="s">
        <v>224</v>
      </c>
      <c r="D115" s="223"/>
      <c r="E115" s="224"/>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183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4" t="s">
        <v>238</v>
      </c>
      <c r="D116" s="223"/>
      <c r="E116" s="224"/>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183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4" t="s">
        <v>255</v>
      </c>
      <c r="D117" s="223"/>
      <c r="E117" s="224">
        <v>9.6</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183</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4" t="s">
        <v>256</v>
      </c>
      <c r="D118" s="223"/>
      <c r="E118" s="224">
        <v>11.52</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183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4" t="s">
        <v>257</v>
      </c>
      <c r="D119" s="223"/>
      <c r="E119" s="224">
        <v>11.52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183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4" t="s">
        <v>258</v>
      </c>
      <c r="D120" s="223"/>
      <c r="E120" s="224">
        <v>13.44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183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4" t="s">
        <v>259</v>
      </c>
      <c r="D121" s="223"/>
      <c r="E121" s="224">
        <v>13.44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183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4" t="s">
        <v>260</v>
      </c>
      <c r="D122" s="223"/>
      <c r="E122" s="224">
        <v>15.36</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183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4" t="s">
        <v>261</v>
      </c>
      <c r="D123" s="223"/>
      <c r="E123" s="224">
        <v>15.36</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183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4" t="s">
        <v>262</v>
      </c>
      <c r="D124" s="223"/>
      <c r="E124" s="224">
        <v>11.52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183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4" t="s">
        <v>263</v>
      </c>
      <c r="D125" s="223"/>
      <c r="E125" s="224">
        <v>11.52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183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4" t="s">
        <v>264</v>
      </c>
      <c r="D126" s="223"/>
      <c r="E126" s="224">
        <v>11.52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183</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4" t="s">
        <v>265</v>
      </c>
      <c r="D127" s="223"/>
      <c r="E127" s="224">
        <v>34.56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183</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4" t="s">
        <v>266</v>
      </c>
      <c r="D128" s="223"/>
      <c r="E128" s="224">
        <v>11.52</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183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4" t="s">
        <v>267</v>
      </c>
      <c r="D129" s="223"/>
      <c r="E129" s="224">
        <v>11.52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183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4" t="s">
        <v>247</v>
      </c>
      <c r="D130" s="223"/>
      <c r="E130" s="224"/>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183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4" t="s">
        <v>255</v>
      </c>
      <c r="D131" s="223"/>
      <c r="E131" s="224">
        <v>9.6</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183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4" t="s">
        <v>256</v>
      </c>
      <c r="D132" s="223"/>
      <c r="E132" s="224">
        <v>11.52</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183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4" t="s">
        <v>257</v>
      </c>
      <c r="D133" s="223"/>
      <c r="E133" s="224">
        <v>11.52</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183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4" t="s">
        <v>258</v>
      </c>
      <c r="D134" s="223"/>
      <c r="E134" s="224">
        <v>13.44</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183</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4" t="s">
        <v>259</v>
      </c>
      <c r="D135" s="223"/>
      <c r="E135" s="224">
        <v>13.44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183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4" t="s">
        <v>260</v>
      </c>
      <c r="D136" s="223"/>
      <c r="E136" s="224">
        <v>15.36</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183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4" t="s">
        <v>261</v>
      </c>
      <c r="D137" s="223"/>
      <c r="E137" s="224">
        <v>15.36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183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4" t="s">
        <v>262</v>
      </c>
      <c r="D138" s="223"/>
      <c r="E138" s="224">
        <v>11.52</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183</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4" t="s">
        <v>263</v>
      </c>
      <c r="D139" s="223"/>
      <c r="E139" s="224">
        <v>11.52</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183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4" t="s">
        <v>264</v>
      </c>
      <c r="D140" s="223"/>
      <c r="E140" s="224">
        <v>11.52</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183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4" t="s">
        <v>265</v>
      </c>
      <c r="D141" s="223"/>
      <c r="E141" s="224">
        <v>34.56</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183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4" t="s">
        <v>266</v>
      </c>
      <c r="D142" s="223"/>
      <c r="E142" s="224">
        <v>11.52</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183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4" t="s">
        <v>267</v>
      </c>
      <c r="D143" s="223"/>
      <c r="E143" s="224">
        <v>11.52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183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5" t="s">
        <v>228</v>
      </c>
      <c r="D144" s="225"/>
      <c r="E144" s="226">
        <v>364.8</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183</v>
      </c>
      <c r="AH144" s="212">
        <v>1</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4" t="s">
        <v>268</v>
      </c>
      <c r="D145" s="223"/>
      <c r="E145" s="224"/>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183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4" t="s">
        <v>269</v>
      </c>
      <c r="D146" s="223"/>
      <c r="E146" s="224"/>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183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4" t="s">
        <v>270</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183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4" t="s">
        <v>230</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183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4" t="s">
        <v>224</v>
      </c>
      <c r="D149" s="223"/>
      <c r="E149" s="224"/>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183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4" t="s">
        <v>271</v>
      </c>
      <c r="D150" s="223"/>
      <c r="E150" s="224"/>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183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4" t="s">
        <v>272</v>
      </c>
      <c r="D151" s="223"/>
      <c r="E151" s="224">
        <v>16.38</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183</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4" t="s">
        <v>273</v>
      </c>
      <c r="D152" s="223"/>
      <c r="E152" s="224">
        <v>-6.62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183</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4" t="s">
        <v>274</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183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4" t="s">
        <v>275</v>
      </c>
      <c r="D154" s="223"/>
      <c r="E154" s="224">
        <v>17.16</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183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4" t="s">
        <v>276</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183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5" t="s">
        <v>228</v>
      </c>
      <c r="D156" s="225"/>
      <c r="E156" s="226">
        <v>26.92</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183</v>
      </c>
      <c r="AH156" s="212">
        <v>1</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4" t="s">
        <v>204</v>
      </c>
      <c r="D157" s="223"/>
      <c r="E157" s="224"/>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183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4" t="s">
        <v>205</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183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4" t="s">
        <v>206</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183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4" t="s">
        <v>277</v>
      </c>
      <c r="D160" s="223"/>
      <c r="E160" s="224"/>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183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4" t="s">
        <v>230</v>
      </c>
      <c r="D161" s="223"/>
      <c r="E161" s="224"/>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183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4" t="s">
        <v>278</v>
      </c>
      <c r="D162" s="223"/>
      <c r="E162" s="224"/>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183</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4" t="s">
        <v>279</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183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4" t="s">
        <v>280</v>
      </c>
      <c r="D164" s="223"/>
      <c r="E164" s="224"/>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183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4" t="s">
        <v>281</v>
      </c>
      <c r="D165" s="223"/>
      <c r="E165" s="224"/>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183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4" t="s">
        <v>280</v>
      </c>
      <c r="D166" s="223"/>
      <c r="E166" s="224"/>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183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4" t="s">
        <v>282</v>
      </c>
      <c r="D167" s="223"/>
      <c r="E167" s="224"/>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183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4" t="s">
        <v>224</v>
      </c>
      <c r="D168" s="223"/>
      <c r="E168" s="224"/>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183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4" t="s">
        <v>283</v>
      </c>
      <c r="D169" s="223"/>
      <c r="E169" s="224">
        <v>51.774999999999999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183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4" t="s">
        <v>284</v>
      </c>
      <c r="D170" s="223"/>
      <c r="E170" s="224">
        <v>45.561999999999998</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183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4" t="s">
        <v>285</v>
      </c>
      <c r="D171" s="223"/>
      <c r="E171" s="224">
        <v>20.71</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183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5" t="s">
        <v>228</v>
      </c>
      <c r="D172" s="225"/>
      <c r="E172" s="226">
        <v>118.047</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183</v>
      </c>
      <c r="AH172" s="212">
        <v>1</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4" t="s">
        <v>286</v>
      </c>
      <c r="D173" s="223"/>
      <c r="E173" s="224"/>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183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4" t="s">
        <v>230</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183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4" t="s">
        <v>224</v>
      </c>
      <c r="D175" s="223"/>
      <c r="E175" s="224"/>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183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4" t="s">
        <v>287</v>
      </c>
      <c r="D176" s="223"/>
      <c r="E176" s="224">
        <v>60.444000000000003</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183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4" t="s">
        <v>288</v>
      </c>
      <c r="D177" s="223"/>
      <c r="E177" s="224">
        <v>78.216999999999999</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183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4" t="s">
        <v>289</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183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4" t="s">
        <v>290</v>
      </c>
      <c r="D179" s="223"/>
      <c r="E179" s="224">
        <v>-2.82</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183</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4" t="s">
        <v>291</v>
      </c>
      <c r="D180" s="223"/>
      <c r="E180" s="224">
        <v>-17.468499999999999</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183</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4" t="s">
        <v>292</v>
      </c>
      <c r="D181" s="223"/>
      <c r="E181" s="224">
        <v>-34.936999999999998</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183</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4" t="s">
        <v>293</v>
      </c>
      <c r="D182" s="223"/>
      <c r="E182" s="224">
        <v>-2.82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183</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5" t="s">
        <v>228</v>
      </c>
      <c r="D183" s="225"/>
      <c r="E183" s="226">
        <v>80.615499999999997</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183</v>
      </c>
      <c r="AH183" s="212">
        <v>1</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4" t="s">
        <v>204</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183</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4" t="s">
        <v>205</v>
      </c>
      <c r="D185" s="223"/>
      <c r="E185" s="224"/>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183</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4" t="s">
        <v>294</v>
      </c>
      <c r="D186" s="223"/>
      <c r="E186" s="224"/>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183</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4" t="s">
        <v>230</v>
      </c>
      <c r="D187" s="223"/>
      <c r="E187" s="224"/>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183</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4" t="s">
        <v>224</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183</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4" t="s">
        <v>295</v>
      </c>
      <c r="D189" s="223"/>
      <c r="E189" s="224">
        <v>2.7559999999999998</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183</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4" t="s">
        <v>296</v>
      </c>
      <c r="D190" s="223"/>
      <c r="E190" s="224">
        <v>5.2</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183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4" t="s">
        <v>297</v>
      </c>
      <c r="D191" s="223"/>
      <c r="E191" s="224"/>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183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4" t="s">
        <v>298</v>
      </c>
      <c r="D192" s="223"/>
      <c r="E192" s="224">
        <v>119.6</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183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4" t="s">
        <v>299</v>
      </c>
      <c r="D193" s="223"/>
      <c r="E193" s="224">
        <v>128.12799999999999</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183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5" t="s">
        <v>228</v>
      </c>
      <c r="D194" s="225"/>
      <c r="E194" s="226">
        <v>255.684</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183</v>
      </c>
      <c r="AH194" s="212">
        <v>1</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4" t="s">
        <v>206</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183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4" t="s">
        <v>300</v>
      </c>
      <c r="D196" s="223"/>
      <c r="E196" s="224"/>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183</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4" t="s">
        <v>230</v>
      </c>
      <c r="D197" s="223"/>
      <c r="E197" s="224"/>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183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4" t="s">
        <v>224</v>
      </c>
      <c r="D198" s="223"/>
      <c r="E198" s="224"/>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183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4" t="s">
        <v>301</v>
      </c>
      <c r="D199" s="223"/>
      <c r="E199" s="224">
        <v>47.84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183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4" t="s">
        <v>302</v>
      </c>
      <c r="D200" s="223"/>
      <c r="E200" s="224">
        <v>15</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183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5" t="s">
        <v>228</v>
      </c>
      <c r="D201" s="225"/>
      <c r="E201" s="226">
        <v>62.84</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183</v>
      </c>
      <c r="AH201" s="212">
        <v>1</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4" t="s">
        <v>269</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183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4" t="s">
        <v>303</v>
      </c>
      <c r="D203" s="223"/>
      <c r="E203" s="224"/>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183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4" t="s">
        <v>304</v>
      </c>
      <c r="D204" s="223"/>
      <c r="E204" s="224"/>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183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4" t="s">
        <v>230</v>
      </c>
      <c r="D205" s="223"/>
      <c r="E205" s="224"/>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183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4" t="s">
        <v>224</v>
      </c>
      <c r="D206" s="223"/>
      <c r="E206" s="224"/>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183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4" t="s">
        <v>305</v>
      </c>
      <c r="D207" s="223"/>
      <c r="E207" s="224">
        <v>31.584</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183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4" t="s">
        <v>306</v>
      </c>
      <c r="D208" s="223"/>
      <c r="E208" s="224">
        <v>6</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183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5" t="s">
        <v>228</v>
      </c>
      <c r="D209" s="225"/>
      <c r="E209" s="226">
        <v>37.584000000000003</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183</v>
      </c>
      <c r="AH209" s="212">
        <v>1</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4" t="s">
        <v>307</v>
      </c>
      <c r="D210" s="223"/>
      <c r="E210" s="224"/>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183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4" t="s">
        <v>308</v>
      </c>
      <c r="D211" s="223"/>
      <c r="E211" s="224">
        <v>7.5810000000000004</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183</v>
      </c>
      <c r="AH211" s="212">
        <v>5</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4" t="s">
        <v>309</v>
      </c>
      <c r="D212" s="223"/>
      <c r="E212" s="224">
        <v>133.51499999999999</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183</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5" t="s">
        <v>228</v>
      </c>
      <c r="D213" s="225"/>
      <c r="E213" s="226">
        <v>141.096</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183</v>
      </c>
      <c r="AH213" s="212">
        <v>1</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4" t="s">
        <v>269</v>
      </c>
      <c r="D214" s="223"/>
      <c r="E214" s="224"/>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183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4" t="s">
        <v>310</v>
      </c>
      <c r="D215" s="223"/>
      <c r="E215" s="224"/>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183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4" t="s">
        <v>311</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183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4" t="s">
        <v>312</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183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4" t="s">
        <v>313</v>
      </c>
      <c r="D218" s="223"/>
      <c r="E218" s="224"/>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183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4" t="s">
        <v>314</v>
      </c>
      <c r="D219" s="223"/>
      <c r="E219" s="224"/>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183</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4" t="s">
        <v>204</v>
      </c>
      <c r="D220" s="223"/>
      <c r="E220" s="224"/>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183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4" t="s">
        <v>205</v>
      </c>
      <c r="D221" s="223"/>
      <c r="E221" s="224"/>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183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4" t="s">
        <v>206</v>
      </c>
      <c r="D222" s="223"/>
      <c r="E222" s="224"/>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183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4" t="s">
        <v>315</v>
      </c>
      <c r="D223" s="223"/>
      <c r="E223" s="224"/>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183</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4" t="s">
        <v>316</v>
      </c>
      <c r="D224" s="223"/>
      <c r="E224" s="224">
        <v>49.618600000000001</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183</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4" t="s">
        <v>317</v>
      </c>
      <c r="D225" s="223"/>
      <c r="E225" s="224">
        <v>27.25216</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183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4" t="s">
        <v>318</v>
      </c>
      <c r="D226" s="223"/>
      <c r="E226" s="224">
        <v>12.2</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183</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5" t="s">
        <v>228</v>
      </c>
      <c r="D227" s="225"/>
      <c r="E227" s="226">
        <v>89.070760000000007</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183</v>
      </c>
      <c r="AH227" s="212">
        <v>1</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4" t="s">
        <v>269</v>
      </c>
      <c r="D228" s="223"/>
      <c r="E228" s="224"/>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183</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4" t="s">
        <v>310</v>
      </c>
      <c r="D229" s="223"/>
      <c r="E229" s="224"/>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183</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4" t="s">
        <v>311</v>
      </c>
      <c r="D230" s="223"/>
      <c r="E230" s="224"/>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183</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4" t="s">
        <v>312</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183</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4" t="s">
        <v>313</v>
      </c>
      <c r="D232" s="223"/>
      <c r="E232" s="224"/>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183</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4" t="s">
        <v>314</v>
      </c>
      <c r="D233" s="223"/>
      <c r="E233" s="224"/>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183</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4" t="s">
        <v>204</v>
      </c>
      <c r="D234" s="223"/>
      <c r="E234" s="224"/>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183</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4" t="s">
        <v>205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183</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4" t="s">
        <v>206</v>
      </c>
      <c r="D236" s="223"/>
      <c r="E236" s="224"/>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183</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4" t="s">
        <v>319</v>
      </c>
      <c r="D237" s="223"/>
      <c r="E237" s="224"/>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183</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4" t="s">
        <v>320</v>
      </c>
      <c r="D238" s="223"/>
      <c r="E238" s="224">
        <v>25.6096</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183</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4" t="s">
        <v>321</v>
      </c>
      <c r="D239" s="223"/>
      <c r="E239" s="224">
        <v>27.25216</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183</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4" t="s">
        <v>322</v>
      </c>
      <c r="D240" s="223"/>
      <c r="E240" s="224">
        <v>4.88</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183</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5" t="s">
        <v>228</v>
      </c>
      <c r="D241" s="225"/>
      <c r="E241" s="226">
        <v>57.741759999999999</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183</v>
      </c>
      <c r="AH241" s="212">
        <v>1</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4" t="s">
        <v>269</v>
      </c>
      <c r="D242" s="223"/>
      <c r="E242" s="224"/>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183</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4" t="s">
        <v>206</v>
      </c>
      <c r="D243" s="223"/>
      <c r="E243" s="224"/>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183</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4" t="s">
        <v>323</v>
      </c>
      <c r="D244" s="223"/>
      <c r="E244" s="224"/>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183</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4" t="s">
        <v>324</v>
      </c>
      <c r="D245" s="223"/>
      <c r="E245" s="224">
        <v>93.6</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183</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5" t="s">
        <v>228</v>
      </c>
      <c r="D246" s="225"/>
      <c r="E246" s="226">
        <v>93.6</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183</v>
      </c>
      <c r="AH246" s="212">
        <v>1</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4" t="s">
        <v>325</v>
      </c>
      <c r="D247" s="223"/>
      <c r="E247" s="224"/>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183</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4" t="s">
        <v>224</v>
      </c>
      <c r="D248" s="223"/>
      <c r="E248" s="224"/>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183</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4" t="s">
        <v>326</v>
      </c>
      <c r="D249" s="223"/>
      <c r="E249" s="224"/>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183</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3" x14ac:dyDescent="0.2">
      <c r="A250" s="219"/>
      <c r="B250" s="220"/>
      <c r="C250" s="254" t="s">
        <v>327</v>
      </c>
      <c r="D250" s="223"/>
      <c r="E250" s="224">
        <v>81.98</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183</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4" t="s">
        <v>328</v>
      </c>
      <c r="D251" s="223"/>
      <c r="E251" s="224">
        <v>49.5</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183</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5" t="s">
        <v>228</v>
      </c>
      <c r="D252" s="225"/>
      <c r="E252" s="226">
        <v>131.47999999999999</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183</v>
      </c>
      <c r="AH252" s="212">
        <v>1</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4" t="s">
        <v>329</v>
      </c>
      <c r="D253" s="223"/>
      <c r="E253" s="224"/>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183</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4" t="s">
        <v>330</v>
      </c>
      <c r="D254" s="223"/>
      <c r="E254" s="224"/>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183</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4" t="s">
        <v>331</v>
      </c>
      <c r="D255" s="223"/>
      <c r="E255" s="224">
        <v>12.54</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183</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4" t="s">
        <v>332</v>
      </c>
      <c r="D256" s="223"/>
      <c r="E256" s="224">
        <v>16.5</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183</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4" t="s">
        <v>333</v>
      </c>
      <c r="D257" s="223"/>
      <c r="E257" s="224">
        <v>6.27</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183</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5" t="s">
        <v>228</v>
      </c>
      <c r="D258" s="225"/>
      <c r="E258" s="226">
        <v>35.31</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183</v>
      </c>
      <c r="AH258" s="212">
        <v>1</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4" t="s">
        <v>334</v>
      </c>
      <c r="D259" s="223"/>
      <c r="E259" s="224"/>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183</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4" t="s">
        <v>335</v>
      </c>
      <c r="D260" s="223"/>
      <c r="E260" s="224">
        <v>-90.804000000000002</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183</v>
      </c>
      <c r="AH260" s="212">
        <v>5</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5" t="s">
        <v>228</v>
      </c>
      <c r="D261" s="225"/>
      <c r="E261" s="226">
        <v>-90.804000000000002</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183</v>
      </c>
      <c r="AH261" s="212">
        <v>1</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40">
        <v>9</v>
      </c>
      <c r="B262" s="241" t="s">
        <v>336</v>
      </c>
      <c r="C262" s="252" t="s">
        <v>337</v>
      </c>
      <c r="D262" s="242" t="s">
        <v>191</v>
      </c>
      <c r="E262" s="243">
        <v>93.6</v>
      </c>
      <c r="F262" s="244"/>
      <c r="G262" s="245">
        <f>ROUND(E262*F262,2)</f>
        <v>0</v>
      </c>
      <c r="H262" s="244"/>
      <c r="I262" s="245">
        <f>ROUND(E262*H262,2)</f>
        <v>0</v>
      </c>
      <c r="J262" s="244"/>
      <c r="K262" s="245">
        <f>ROUND(E262*J262,2)</f>
        <v>0</v>
      </c>
      <c r="L262" s="245">
        <v>21</v>
      </c>
      <c r="M262" s="245">
        <f>G262*(1+L262/100)</f>
        <v>0</v>
      </c>
      <c r="N262" s="243">
        <v>5.2999999999999998E-4</v>
      </c>
      <c r="O262" s="243">
        <f>ROUND(E262*N262,2)</f>
        <v>0.05</v>
      </c>
      <c r="P262" s="243">
        <v>0</v>
      </c>
      <c r="Q262" s="243">
        <f>ROUND(E262*P262,2)</f>
        <v>0</v>
      </c>
      <c r="R262" s="245" t="s">
        <v>220</v>
      </c>
      <c r="S262" s="245" t="s">
        <v>175</v>
      </c>
      <c r="T262" s="246" t="s">
        <v>176</v>
      </c>
      <c r="U262" s="222">
        <v>7.0000000000000007E-2</v>
      </c>
      <c r="V262" s="222">
        <f>ROUND(E262*U262,2)</f>
        <v>6.55</v>
      </c>
      <c r="W262" s="222"/>
      <c r="X262" s="222" t="s">
        <v>177</v>
      </c>
      <c r="Y262" s="222" t="s">
        <v>178</v>
      </c>
      <c r="Z262" s="212"/>
      <c r="AA262" s="212"/>
      <c r="AB262" s="212"/>
      <c r="AC262" s="212"/>
      <c r="AD262" s="212"/>
      <c r="AE262" s="212"/>
      <c r="AF262" s="212"/>
      <c r="AG262" s="212" t="s">
        <v>179</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3" t="s">
        <v>221</v>
      </c>
      <c r="D263" s="247"/>
      <c r="E263" s="247"/>
      <c r="F263" s="247"/>
      <c r="G263" s="247"/>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181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4" t="s">
        <v>269</v>
      </c>
      <c r="D264" s="223"/>
      <c r="E264" s="224"/>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183</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4" t="s">
        <v>206</v>
      </c>
      <c r="D265" s="223"/>
      <c r="E265" s="224"/>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183</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4" t="s">
        <v>323</v>
      </c>
      <c r="D266" s="223"/>
      <c r="E266" s="224"/>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183</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4" t="s">
        <v>324</v>
      </c>
      <c r="D267" s="223"/>
      <c r="E267" s="224">
        <v>93.6</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183</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40">
        <v>10</v>
      </c>
      <c r="B268" s="241" t="s">
        <v>338</v>
      </c>
      <c r="C268" s="252" t="s">
        <v>339</v>
      </c>
      <c r="D268" s="242" t="s">
        <v>191</v>
      </c>
      <c r="E268" s="243">
        <v>3178.98702</v>
      </c>
      <c r="F268" s="244"/>
      <c r="G268" s="245">
        <f>ROUND(E268*F268,2)</f>
        <v>0</v>
      </c>
      <c r="H268" s="244"/>
      <c r="I268" s="245">
        <f>ROUND(E268*H268,2)</f>
        <v>0</v>
      </c>
      <c r="J268" s="244"/>
      <c r="K268" s="245">
        <f>ROUND(E268*J268,2)</f>
        <v>0</v>
      </c>
      <c r="L268" s="245">
        <v>21</v>
      </c>
      <c r="M268" s="245">
        <f>G268*(1+L268/100)</f>
        <v>0</v>
      </c>
      <c r="N268" s="243">
        <v>1.9000000000000001E-4</v>
      </c>
      <c r="O268" s="243">
        <f>ROUND(E268*N268,2)</f>
        <v>0.6</v>
      </c>
      <c r="P268" s="243">
        <v>0</v>
      </c>
      <c r="Q268" s="243">
        <f>ROUND(E268*P268,2)</f>
        <v>0</v>
      </c>
      <c r="R268" s="245" t="s">
        <v>220</v>
      </c>
      <c r="S268" s="245" t="s">
        <v>175</v>
      </c>
      <c r="T268" s="246" t="s">
        <v>176</v>
      </c>
      <c r="U268" s="222">
        <v>0.05</v>
      </c>
      <c r="V268" s="222">
        <f>ROUND(E268*U268,2)</f>
        <v>158.94999999999999</v>
      </c>
      <c r="W268" s="222"/>
      <c r="X268" s="222" t="s">
        <v>177</v>
      </c>
      <c r="Y268" s="222" t="s">
        <v>178</v>
      </c>
      <c r="Z268" s="212"/>
      <c r="AA268" s="212"/>
      <c r="AB268" s="212"/>
      <c r="AC268" s="212"/>
      <c r="AD268" s="212"/>
      <c r="AE268" s="212"/>
      <c r="AF268" s="212"/>
      <c r="AG268" s="212" t="s">
        <v>179</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4" t="s">
        <v>340</v>
      </c>
      <c r="D269" s="223"/>
      <c r="E269" s="224">
        <v>3178.98702</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183</v>
      </c>
      <c r="AH269" s="212">
        <v>5</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40">
        <v>11</v>
      </c>
      <c r="B270" s="241" t="s">
        <v>341</v>
      </c>
      <c r="C270" s="252" t="s">
        <v>342</v>
      </c>
      <c r="D270" s="242" t="s">
        <v>191</v>
      </c>
      <c r="E270" s="243">
        <v>951.02149999999995</v>
      </c>
      <c r="F270" s="244"/>
      <c r="G270" s="245">
        <f>ROUND(E270*F270,2)</f>
        <v>0</v>
      </c>
      <c r="H270" s="244"/>
      <c r="I270" s="245">
        <f>ROUND(E270*H270,2)</f>
        <v>0</v>
      </c>
      <c r="J270" s="244"/>
      <c r="K270" s="245">
        <f>ROUND(E270*J270,2)</f>
        <v>0</v>
      </c>
      <c r="L270" s="245">
        <v>21</v>
      </c>
      <c r="M270" s="245">
        <f>G270*(1+L270/100)</f>
        <v>0</v>
      </c>
      <c r="N270" s="243">
        <v>4.0000000000000003E-5</v>
      </c>
      <c r="O270" s="243">
        <f>ROUND(E270*N270,2)</f>
        <v>0.04</v>
      </c>
      <c r="P270" s="243">
        <v>0</v>
      </c>
      <c r="Q270" s="243">
        <f>ROUND(E270*P270,2)</f>
        <v>0</v>
      </c>
      <c r="R270" s="245" t="s">
        <v>220</v>
      </c>
      <c r="S270" s="245" t="s">
        <v>175</v>
      </c>
      <c r="T270" s="246" t="s">
        <v>176</v>
      </c>
      <c r="U270" s="222">
        <v>0.08</v>
      </c>
      <c r="V270" s="222">
        <f>ROUND(E270*U270,2)</f>
        <v>76.08</v>
      </c>
      <c r="W270" s="222"/>
      <c r="X270" s="222" t="s">
        <v>177</v>
      </c>
      <c r="Y270" s="222" t="s">
        <v>178</v>
      </c>
      <c r="Z270" s="212"/>
      <c r="AA270" s="212"/>
      <c r="AB270" s="212"/>
      <c r="AC270" s="212"/>
      <c r="AD270" s="212"/>
      <c r="AE270" s="212"/>
      <c r="AF270" s="212"/>
      <c r="AG270" s="212" t="s">
        <v>179</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2" x14ac:dyDescent="0.2">
      <c r="A271" s="219"/>
      <c r="B271" s="220"/>
      <c r="C271" s="253" t="s">
        <v>343</v>
      </c>
      <c r="D271" s="247"/>
      <c r="E271" s="247"/>
      <c r="F271" s="247"/>
      <c r="G271" s="247"/>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181</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48" t="str">
        <f>C271</f>
        <v>s rámy a zárubněmi, zábradlí, předmětů oplechování apod., které se zřizují ještě před úpravami povrchu, před jejich znečištěním při úpravách povrchu nástřikem plastických (lepivých) maltovin</v>
      </c>
      <c r="BB271" s="212"/>
      <c r="BC271" s="212"/>
      <c r="BD271" s="212"/>
      <c r="BE271" s="212"/>
      <c r="BF271" s="212"/>
      <c r="BG271" s="212"/>
      <c r="BH271" s="212"/>
    </row>
    <row r="272" spans="1:60" outlineLevel="2" x14ac:dyDescent="0.2">
      <c r="A272" s="219"/>
      <c r="B272" s="220"/>
      <c r="C272" s="254" t="s">
        <v>204</v>
      </c>
      <c r="D272" s="223"/>
      <c r="E272" s="224"/>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183</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4" t="s">
        <v>205</v>
      </c>
      <c r="D273" s="223"/>
      <c r="E273" s="224"/>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183</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4" t="s">
        <v>206</v>
      </c>
      <c r="D274" s="223"/>
      <c r="E274" s="224"/>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183</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4" t="s">
        <v>344</v>
      </c>
      <c r="D275" s="223"/>
      <c r="E275" s="224">
        <v>2.16</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183</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4" t="s">
        <v>345</v>
      </c>
      <c r="D276" s="223"/>
      <c r="E276" s="224">
        <v>0.24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183</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4" t="s">
        <v>346</v>
      </c>
      <c r="D277" s="223"/>
      <c r="E277" s="224">
        <v>729.6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183</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4" t="s">
        <v>347</v>
      </c>
      <c r="D278" s="223"/>
      <c r="E278" s="224">
        <v>34.936999999999998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183</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4" t="s">
        <v>348</v>
      </c>
      <c r="D279" s="223"/>
      <c r="E279" s="224">
        <v>29.7</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183</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4" t="s">
        <v>349</v>
      </c>
      <c r="D280" s="223"/>
      <c r="E280" s="224">
        <v>2.82</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183</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4" t="s">
        <v>350</v>
      </c>
      <c r="D281" s="223"/>
      <c r="E281" s="224">
        <v>2.82</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183</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4" t="s">
        <v>351</v>
      </c>
      <c r="D282" s="223"/>
      <c r="E282" s="224">
        <v>17.468499999999999</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183</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4" t="s">
        <v>352</v>
      </c>
      <c r="D283" s="223"/>
      <c r="E283" s="224">
        <v>34.56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183</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4" t="s">
        <v>353</v>
      </c>
      <c r="D284" s="223"/>
      <c r="E284" s="224">
        <v>77.230999999999995</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183</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4" t="s">
        <v>354</v>
      </c>
      <c r="D285" s="223"/>
      <c r="E285" s="224">
        <v>15.84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183</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4" t="s">
        <v>355</v>
      </c>
      <c r="D286" s="223"/>
      <c r="E286" s="224">
        <v>3.645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183</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40">
        <v>12</v>
      </c>
      <c r="B287" s="241" t="s">
        <v>356</v>
      </c>
      <c r="C287" s="252" t="s">
        <v>357</v>
      </c>
      <c r="D287" s="242" t="s">
        <v>191</v>
      </c>
      <c r="E287" s="243">
        <v>171.072</v>
      </c>
      <c r="F287" s="244"/>
      <c r="G287" s="245">
        <f>ROUND(E287*F287,2)</f>
        <v>0</v>
      </c>
      <c r="H287" s="244"/>
      <c r="I287" s="245">
        <f>ROUND(E287*H287,2)</f>
        <v>0</v>
      </c>
      <c r="J287" s="244"/>
      <c r="K287" s="245">
        <f>ROUND(E287*J287,2)</f>
        <v>0</v>
      </c>
      <c r="L287" s="245">
        <v>21</v>
      </c>
      <c r="M287" s="245">
        <f>G287*(1+L287/100)</f>
        <v>0</v>
      </c>
      <c r="N287" s="243">
        <v>5.2999999999999998E-4</v>
      </c>
      <c r="O287" s="243">
        <f>ROUND(E287*N287,2)</f>
        <v>0.09</v>
      </c>
      <c r="P287" s="243">
        <v>0</v>
      </c>
      <c r="Q287" s="243">
        <f>ROUND(E287*P287,2)</f>
        <v>0</v>
      </c>
      <c r="R287" s="245" t="s">
        <v>220</v>
      </c>
      <c r="S287" s="245" t="s">
        <v>175</v>
      </c>
      <c r="T287" s="246" t="s">
        <v>176</v>
      </c>
      <c r="U287" s="222">
        <v>0.24</v>
      </c>
      <c r="V287" s="222">
        <f>ROUND(E287*U287,2)</f>
        <v>41.06</v>
      </c>
      <c r="W287" s="222"/>
      <c r="X287" s="222" t="s">
        <v>177</v>
      </c>
      <c r="Y287" s="222" t="s">
        <v>178</v>
      </c>
      <c r="Z287" s="212"/>
      <c r="AA287" s="212"/>
      <c r="AB287" s="212"/>
      <c r="AC287" s="212"/>
      <c r="AD287" s="212"/>
      <c r="AE287" s="212"/>
      <c r="AF287" s="212"/>
      <c r="AG287" s="212" t="s">
        <v>179</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6" t="s">
        <v>358</v>
      </c>
      <c r="D288" s="249"/>
      <c r="E288" s="249"/>
      <c r="F288" s="249"/>
      <c r="G288" s="249"/>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359</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4" t="s">
        <v>310</v>
      </c>
      <c r="D289" s="223"/>
      <c r="E289" s="224"/>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183</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4" t="s">
        <v>204</v>
      </c>
      <c r="D290" s="223"/>
      <c r="E290" s="224"/>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183</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4" t="s">
        <v>205</v>
      </c>
      <c r="D291" s="223"/>
      <c r="E291" s="224"/>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183</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4" t="s">
        <v>206</v>
      </c>
      <c r="D292" s="223"/>
      <c r="E292" s="224"/>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183</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4" t="s">
        <v>360</v>
      </c>
      <c r="D293" s="223"/>
      <c r="E293" s="224"/>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183</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4" t="s">
        <v>361</v>
      </c>
      <c r="D294" s="223"/>
      <c r="E294" s="224"/>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183</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4" t="s">
        <v>362</v>
      </c>
      <c r="D295" s="223"/>
      <c r="E295" s="224">
        <v>84.15</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183</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4" t="s">
        <v>363</v>
      </c>
      <c r="D296" s="223"/>
      <c r="E296" s="224">
        <v>88.572000000000003</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183</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4" t="s">
        <v>364</v>
      </c>
      <c r="D297" s="223"/>
      <c r="E297" s="224">
        <v>33.659999999999997</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183</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4" t="s">
        <v>365</v>
      </c>
      <c r="D298" s="223"/>
      <c r="E298" s="224">
        <v>-35.31</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183</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2.5" outlineLevel="1" x14ac:dyDescent="0.2">
      <c r="A299" s="240">
        <v>13</v>
      </c>
      <c r="B299" s="241" t="s">
        <v>366</v>
      </c>
      <c r="C299" s="252" t="s">
        <v>367</v>
      </c>
      <c r="D299" s="242" t="s">
        <v>191</v>
      </c>
      <c r="E299" s="243">
        <v>90.804000000000002</v>
      </c>
      <c r="F299" s="244"/>
      <c r="G299" s="245">
        <f>ROUND(E299*F299,2)</f>
        <v>0</v>
      </c>
      <c r="H299" s="244"/>
      <c r="I299" s="245">
        <f>ROUND(E299*H299,2)</f>
        <v>0</v>
      </c>
      <c r="J299" s="244"/>
      <c r="K299" s="245">
        <f>ROUND(E299*J299,2)</f>
        <v>0</v>
      </c>
      <c r="L299" s="245">
        <v>21</v>
      </c>
      <c r="M299" s="245">
        <f>G299*(1+L299/100)</f>
        <v>0</v>
      </c>
      <c r="N299" s="243">
        <v>1.255E-2</v>
      </c>
      <c r="O299" s="243">
        <f>ROUND(E299*N299,2)</f>
        <v>1.1399999999999999</v>
      </c>
      <c r="P299" s="243">
        <v>0</v>
      </c>
      <c r="Q299" s="243">
        <f>ROUND(E299*P299,2)</f>
        <v>0</v>
      </c>
      <c r="R299" s="245" t="s">
        <v>220</v>
      </c>
      <c r="S299" s="245" t="s">
        <v>175</v>
      </c>
      <c r="T299" s="246" t="s">
        <v>176</v>
      </c>
      <c r="U299" s="222">
        <v>0.86</v>
      </c>
      <c r="V299" s="222">
        <f>ROUND(E299*U299,2)</f>
        <v>78.09</v>
      </c>
      <c r="W299" s="222"/>
      <c r="X299" s="222" t="s">
        <v>177</v>
      </c>
      <c r="Y299" s="222" t="s">
        <v>178</v>
      </c>
      <c r="Z299" s="212"/>
      <c r="AA299" s="212"/>
      <c r="AB299" s="212"/>
      <c r="AC299" s="212"/>
      <c r="AD299" s="212"/>
      <c r="AE299" s="212"/>
      <c r="AF299" s="212"/>
      <c r="AG299" s="212" t="s">
        <v>179</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2" x14ac:dyDescent="0.2">
      <c r="A300" s="219"/>
      <c r="B300" s="220"/>
      <c r="C300" s="253" t="s">
        <v>368</v>
      </c>
      <c r="D300" s="247"/>
      <c r="E300" s="247"/>
      <c r="F300" s="247"/>
      <c r="G300" s="247"/>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181</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48" t="str">
        <f>C300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00" s="212"/>
      <c r="BC300" s="212"/>
      <c r="BD300" s="212"/>
      <c r="BE300" s="212"/>
      <c r="BF300" s="212"/>
      <c r="BG300" s="212"/>
      <c r="BH300" s="212"/>
    </row>
    <row r="301" spans="1:60" outlineLevel="2" x14ac:dyDescent="0.2">
      <c r="A301" s="219"/>
      <c r="B301" s="220"/>
      <c r="C301" s="254" t="s">
        <v>369</v>
      </c>
      <c r="D301" s="223"/>
      <c r="E301" s="224"/>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183</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4" t="s">
        <v>370</v>
      </c>
      <c r="D302" s="223"/>
      <c r="E302" s="224">
        <v>41.262</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183</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4" t="s">
        <v>371</v>
      </c>
      <c r="D303" s="223"/>
      <c r="E303" s="224">
        <v>41.262</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183</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4" t="s">
        <v>372</v>
      </c>
      <c r="D304" s="223"/>
      <c r="E304" s="224">
        <v>8.2799999999999994</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183</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1" x14ac:dyDescent="0.2">
      <c r="A305" s="240">
        <v>14</v>
      </c>
      <c r="B305" s="241" t="s">
        <v>373</v>
      </c>
      <c r="C305" s="252" t="s">
        <v>374</v>
      </c>
      <c r="D305" s="242" t="s">
        <v>191</v>
      </c>
      <c r="E305" s="243">
        <v>26.885999999999999</v>
      </c>
      <c r="F305" s="244"/>
      <c r="G305" s="245">
        <f>ROUND(E305*F305,2)</f>
        <v>0</v>
      </c>
      <c r="H305" s="244"/>
      <c r="I305" s="245">
        <f>ROUND(E305*H305,2)</f>
        <v>0</v>
      </c>
      <c r="J305" s="244"/>
      <c r="K305" s="245">
        <f>ROUND(E305*J305,2)</f>
        <v>0</v>
      </c>
      <c r="L305" s="245">
        <v>21</v>
      </c>
      <c r="M305" s="245">
        <f>G305*(1+L305/100)</f>
        <v>0</v>
      </c>
      <c r="N305" s="243">
        <v>1.567E-2</v>
      </c>
      <c r="O305" s="243">
        <f>ROUND(E305*N305,2)</f>
        <v>0.42</v>
      </c>
      <c r="P305" s="243">
        <v>0</v>
      </c>
      <c r="Q305" s="243">
        <f>ROUND(E305*P305,2)</f>
        <v>0</v>
      </c>
      <c r="R305" s="245" t="s">
        <v>220</v>
      </c>
      <c r="S305" s="245" t="s">
        <v>175</v>
      </c>
      <c r="T305" s="246" t="s">
        <v>176</v>
      </c>
      <c r="U305" s="222">
        <v>0.92</v>
      </c>
      <c r="V305" s="222">
        <f>ROUND(E305*U305,2)</f>
        <v>24.74</v>
      </c>
      <c r="W305" s="222"/>
      <c r="X305" s="222" t="s">
        <v>177</v>
      </c>
      <c r="Y305" s="222" t="s">
        <v>178</v>
      </c>
      <c r="Z305" s="212"/>
      <c r="AA305" s="212"/>
      <c r="AB305" s="212"/>
      <c r="AC305" s="212"/>
      <c r="AD305" s="212"/>
      <c r="AE305" s="212"/>
      <c r="AF305" s="212"/>
      <c r="AG305" s="212" t="s">
        <v>179</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33.75" outlineLevel="2" x14ac:dyDescent="0.2">
      <c r="A306" s="219"/>
      <c r="B306" s="220"/>
      <c r="C306" s="253" t="s">
        <v>375</v>
      </c>
      <c r="D306" s="247"/>
      <c r="E306" s="247"/>
      <c r="F306" s="247"/>
      <c r="G306" s="247"/>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181</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48" t="str">
        <f>C306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06" s="212"/>
      <c r="BC306" s="212"/>
      <c r="BD306" s="212"/>
      <c r="BE306" s="212"/>
      <c r="BF306" s="212"/>
      <c r="BG306" s="212"/>
      <c r="BH306" s="212"/>
    </row>
    <row r="307" spans="1:60" outlineLevel="2" x14ac:dyDescent="0.2">
      <c r="A307" s="219"/>
      <c r="B307" s="220"/>
      <c r="C307" s="254" t="s">
        <v>222</v>
      </c>
      <c r="D307" s="223"/>
      <c r="E307" s="224"/>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183</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4" t="s">
        <v>268</v>
      </c>
      <c r="D308" s="223"/>
      <c r="E308" s="224"/>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183</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4" t="s">
        <v>376</v>
      </c>
      <c r="D309" s="223"/>
      <c r="E309" s="224"/>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183</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4" t="s">
        <v>377</v>
      </c>
      <c r="D310" s="223"/>
      <c r="E310" s="224">
        <v>8.8049999999999997</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183</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3" x14ac:dyDescent="0.2">
      <c r="A311" s="219"/>
      <c r="B311" s="220"/>
      <c r="C311" s="254" t="s">
        <v>378</v>
      </c>
      <c r="D311" s="223"/>
      <c r="E311" s="224">
        <v>18.081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183</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40">
        <v>15</v>
      </c>
      <c r="B312" s="241" t="s">
        <v>379</v>
      </c>
      <c r="C312" s="252" t="s">
        <v>380</v>
      </c>
      <c r="D312" s="242" t="s">
        <v>191</v>
      </c>
      <c r="E312" s="243">
        <v>353.834</v>
      </c>
      <c r="F312" s="244"/>
      <c r="G312" s="245">
        <f>ROUND(E312*F312,2)</f>
        <v>0</v>
      </c>
      <c r="H312" s="244"/>
      <c r="I312" s="245">
        <f>ROUND(E312*H312,2)</f>
        <v>0</v>
      </c>
      <c r="J312" s="244"/>
      <c r="K312" s="245">
        <f>ROUND(E312*J312,2)</f>
        <v>0</v>
      </c>
      <c r="L312" s="245">
        <v>21</v>
      </c>
      <c r="M312" s="245">
        <f>G312*(1+L312/100)</f>
        <v>0</v>
      </c>
      <c r="N312" s="243">
        <v>1.719E-2</v>
      </c>
      <c r="O312" s="243">
        <f>ROUND(E312*N312,2)</f>
        <v>6.08</v>
      </c>
      <c r="P312" s="243">
        <v>0</v>
      </c>
      <c r="Q312" s="243">
        <f>ROUND(E312*P312,2)</f>
        <v>0</v>
      </c>
      <c r="R312" s="245" t="s">
        <v>220</v>
      </c>
      <c r="S312" s="245" t="s">
        <v>175</v>
      </c>
      <c r="T312" s="246" t="s">
        <v>176</v>
      </c>
      <c r="U312" s="222">
        <v>0.92</v>
      </c>
      <c r="V312" s="222">
        <f>ROUND(E312*U312,2)</f>
        <v>325.52999999999997</v>
      </c>
      <c r="W312" s="222"/>
      <c r="X312" s="222" t="s">
        <v>177</v>
      </c>
      <c r="Y312" s="222" t="s">
        <v>178</v>
      </c>
      <c r="Z312" s="212"/>
      <c r="AA312" s="212"/>
      <c r="AB312" s="212"/>
      <c r="AC312" s="212"/>
      <c r="AD312" s="212"/>
      <c r="AE312" s="212"/>
      <c r="AF312" s="212"/>
      <c r="AG312" s="212" t="s">
        <v>179</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33.75" outlineLevel="2" x14ac:dyDescent="0.2">
      <c r="A313" s="219"/>
      <c r="B313" s="220"/>
      <c r="C313" s="253" t="s">
        <v>375</v>
      </c>
      <c r="D313" s="247"/>
      <c r="E313" s="247"/>
      <c r="F313" s="247"/>
      <c r="G313" s="247"/>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181</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48" t="str">
        <f>C313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13" s="212"/>
      <c r="BC313" s="212"/>
      <c r="BD313" s="212"/>
      <c r="BE313" s="212"/>
      <c r="BF313" s="212"/>
      <c r="BG313" s="212"/>
      <c r="BH313" s="212"/>
    </row>
    <row r="314" spans="1:60" outlineLevel="2" x14ac:dyDescent="0.2">
      <c r="A314" s="219"/>
      <c r="B314" s="220"/>
      <c r="C314" s="254" t="s">
        <v>204</v>
      </c>
      <c r="D314" s="223"/>
      <c r="E314" s="224"/>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183</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4" t="s">
        <v>205</v>
      </c>
      <c r="D315" s="223"/>
      <c r="E315" s="224"/>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183</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4" t="s">
        <v>294</v>
      </c>
      <c r="D316" s="223"/>
      <c r="E316" s="224"/>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183</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4" t="s">
        <v>230</v>
      </c>
      <c r="D317" s="223"/>
      <c r="E317" s="224"/>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183</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4" t="s">
        <v>278</v>
      </c>
      <c r="D318" s="223"/>
      <c r="E318" s="224"/>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183</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4" t="s">
        <v>381</v>
      </c>
      <c r="D319" s="223"/>
      <c r="E319" s="224"/>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183</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4" t="s">
        <v>280</v>
      </c>
      <c r="D320" s="223"/>
      <c r="E320" s="224"/>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183</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4" t="s">
        <v>281</v>
      </c>
      <c r="D321" s="223"/>
      <c r="E321" s="224"/>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183</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4" t="s">
        <v>280</v>
      </c>
      <c r="D322" s="223"/>
      <c r="E322" s="224"/>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183</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4" t="s">
        <v>295</v>
      </c>
      <c r="D323" s="223"/>
      <c r="E323" s="224">
        <v>2.7559999999999998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183</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4" t="s">
        <v>296</v>
      </c>
      <c r="D324" s="223"/>
      <c r="E324" s="224">
        <v>5.2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183</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4" t="s">
        <v>297</v>
      </c>
      <c r="D325" s="223"/>
      <c r="E325" s="224"/>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183</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4" t="s">
        <v>298</v>
      </c>
      <c r="D326" s="223"/>
      <c r="E326" s="224">
        <v>119.6</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183</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4" t="s">
        <v>299</v>
      </c>
      <c r="D327" s="223"/>
      <c r="E327" s="224">
        <v>128.12799999999999</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183</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5" t="s">
        <v>228</v>
      </c>
      <c r="D328" s="225"/>
      <c r="E328" s="226">
        <v>255.684</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183</v>
      </c>
      <c r="AH328" s="212">
        <v>1</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4" t="s">
        <v>206</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183</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4" t="s">
        <v>300</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183</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4" t="s">
        <v>230</v>
      </c>
      <c r="D331" s="223"/>
      <c r="E331" s="224"/>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183</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4" t="s">
        <v>278</v>
      </c>
      <c r="D332" s="223"/>
      <c r="E332" s="224"/>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183</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4" t="s">
        <v>381</v>
      </c>
      <c r="D333" s="223"/>
      <c r="E333" s="224"/>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183</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4" t="s">
        <v>280</v>
      </c>
      <c r="D334" s="223"/>
      <c r="E334" s="224"/>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183</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4" t="s">
        <v>281</v>
      </c>
      <c r="D335" s="223"/>
      <c r="E335" s="224"/>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183</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4" t="s">
        <v>280</v>
      </c>
      <c r="D336" s="223"/>
      <c r="E336" s="224"/>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183</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4" t="s">
        <v>301</v>
      </c>
      <c r="D337" s="223"/>
      <c r="E337" s="224">
        <v>47.84</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183</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4" t="s">
        <v>302</v>
      </c>
      <c r="D338" s="223"/>
      <c r="E338" s="224">
        <v>15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183</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5" t="s">
        <v>228</v>
      </c>
      <c r="D339" s="225"/>
      <c r="E339" s="226">
        <v>62.84</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183</v>
      </c>
      <c r="AH339" s="212">
        <v>1</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4" t="s">
        <v>329</v>
      </c>
      <c r="D340" s="223"/>
      <c r="E340" s="224"/>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183</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4" t="s">
        <v>330</v>
      </c>
      <c r="D341" s="223"/>
      <c r="E341" s="224"/>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183</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4" t="s">
        <v>331</v>
      </c>
      <c r="D342" s="223"/>
      <c r="E342" s="224">
        <v>12.54</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183</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4" t="s">
        <v>332</v>
      </c>
      <c r="D343" s="223"/>
      <c r="E343" s="224">
        <v>16.5</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183</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4" t="s">
        <v>333</v>
      </c>
      <c r="D344" s="223"/>
      <c r="E344" s="224">
        <v>6.27</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183</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5" t="s">
        <v>228</v>
      </c>
      <c r="D345" s="225"/>
      <c r="E345" s="226">
        <v>35.31</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183</v>
      </c>
      <c r="AH345" s="212">
        <v>1</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1" x14ac:dyDescent="0.2">
      <c r="A346" s="240">
        <v>16</v>
      </c>
      <c r="B346" s="241" t="s">
        <v>382</v>
      </c>
      <c r="C346" s="252" t="s">
        <v>383</v>
      </c>
      <c r="D346" s="242" t="s">
        <v>191</v>
      </c>
      <c r="E346" s="243">
        <v>118.047</v>
      </c>
      <c r="F346" s="244"/>
      <c r="G346" s="245">
        <f>ROUND(E346*F346,2)</f>
        <v>0</v>
      </c>
      <c r="H346" s="244"/>
      <c r="I346" s="245">
        <f>ROUND(E346*H346,2)</f>
        <v>0</v>
      </c>
      <c r="J346" s="244"/>
      <c r="K346" s="245">
        <f>ROUND(E346*J346,2)</f>
        <v>0</v>
      </c>
      <c r="L346" s="245">
        <v>21</v>
      </c>
      <c r="M346" s="245">
        <f>G346*(1+L346/100)</f>
        <v>0</v>
      </c>
      <c r="N346" s="243">
        <v>1.8700000000000001E-2</v>
      </c>
      <c r="O346" s="243">
        <f>ROUND(E346*N346,2)</f>
        <v>2.21</v>
      </c>
      <c r="P346" s="243">
        <v>0</v>
      </c>
      <c r="Q346" s="243">
        <f>ROUND(E346*P346,2)</f>
        <v>0</v>
      </c>
      <c r="R346" s="245" t="s">
        <v>220</v>
      </c>
      <c r="S346" s="245" t="s">
        <v>175</v>
      </c>
      <c r="T346" s="246" t="s">
        <v>176</v>
      </c>
      <c r="U346" s="222">
        <v>0.92</v>
      </c>
      <c r="V346" s="222">
        <f>ROUND(E346*U346,2)</f>
        <v>108.6</v>
      </c>
      <c r="W346" s="222"/>
      <c r="X346" s="222" t="s">
        <v>177</v>
      </c>
      <c r="Y346" s="222" t="s">
        <v>178</v>
      </c>
      <c r="Z346" s="212"/>
      <c r="AA346" s="212"/>
      <c r="AB346" s="212"/>
      <c r="AC346" s="212"/>
      <c r="AD346" s="212"/>
      <c r="AE346" s="212"/>
      <c r="AF346" s="212"/>
      <c r="AG346" s="212" t="s">
        <v>179</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ht="33.75" outlineLevel="2" x14ac:dyDescent="0.2">
      <c r="A347" s="219"/>
      <c r="B347" s="220"/>
      <c r="C347" s="253" t="s">
        <v>375</v>
      </c>
      <c r="D347" s="247"/>
      <c r="E347" s="247"/>
      <c r="F347" s="247"/>
      <c r="G347" s="247"/>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181</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48" t="str">
        <f>C347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7" s="212"/>
      <c r="BC347" s="212"/>
      <c r="BD347" s="212"/>
      <c r="BE347" s="212"/>
      <c r="BF347" s="212"/>
      <c r="BG347" s="212"/>
      <c r="BH347" s="212"/>
    </row>
    <row r="348" spans="1:60" outlineLevel="2" x14ac:dyDescent="0.2">
      <c r="A348" s="219"/>
      <c r="B348" s="220"/>
      <c r="C348" s="257" t="s">
        <v>384</v>
      </c>
      <c r="D348" s="250"/>
      <c r="E348" s="250"/>
      <c r="F348" s="250"/>
      <c r="G348" s="250"/>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359</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4" t="s">
        <v>204</v>
      </c>
      <c r="D349" s="223"/>
      <c r="E349" s="224"/>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183</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4" t="s">
        <v>205</v>
      </c>
      <c r="D350" s="223"/>
      <c r="E350" s="224"/>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183</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4" t="s">
        <v>206</v>
      </c>
      <c r="D351" s="223"/>
      <c r="E351" s="224"/>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183</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4" t="s">
        <v>277</v>
      </c>
      <c r="D352" s="223"/>
      <c r="E352" s="224"/>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183</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4" t="s">
        <v>230</v>
      </c>
      <c r="D353" s="223"/>
      <c r="E353" s="224"/>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183</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4" t="s">
        <v>278</v>
      </c>
      <c r="D354" s="223"/>
      <c r="E354" s="224"/>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183</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4" t="s">
        <v>279</v>
      </c>
      <c r="D355" s="223"/>
      <c r="E355" s="224"/>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183</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4" t="s">
        <v>280</v>
      </c>
      <c r="D356" s="223"/>
      <c r="E356" s="224"/>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183</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4" t="s">
        <v>281</v>
      </c>
      <c r="D357" s="223"/>
      <c r="E357" s="224"/>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183</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4" t="s">
        <v>280</v>
      </c>
      <c r="D358" s="223"/>
      <c r="E358" s="224"/>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183</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4" t="s">
        <v>283</v>
      </c>
      <c r="D359" s="223"/>
      <c r="E359" s="224">
        <v>51.774999999999999</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183</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4" t="s">
        <v>284</v>
      </c>
      <c r="D360" s="223"/>
      <c r="E360" s="224">
        <v>45.561999999999998</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183</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4" t="s">
        <v>285</v>
      </c>
      <c r="D361" s="223"/>
      <c r="E361" s="224">
        <v>20.71</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183</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40">
        <v>17</v>
      </c>
      <c r="B362" s="241" t="s">
        <v>385</v>
      </c>
      <c r="C362" s="252" t="s">
        <v>386</v>
      </c>
      <c r="D362" s="242" t="s">
        <v>191</v>
      </c>
      <c r="E362" s="243">
        <v>364.8</v>
      </c>
      <c r="F362" s="244"/>
      <c r="G362" s="245">
        <f>ROUND(E362*F362,2)</f>
        <v>0</v>
      </c>
      <c r="H362" s="244"/>
      <c r="I362" s="245">
        <f>ROUND(E362*H362,2)</f>
        <v>0</v>
      </c>
      <c r="J362" s="244"/>
      <c r="K362" s="245">
        <f>ROUND(E362*J362,2)</f>
        <v>0</v>
      </c>
      <c r="L362" s="245">
        <v>21</v>
      </c>
      <c r="M362" s="245">
        <f>G362*(1+L362/100)</f>
        <v>0</v>
      </c>
      <c r="N362" s="243">
        <v>2.6290000000000001E-2</v>
      </c>
      <c r="O362" s="243">
        <f>ROUND(E362*N362,2)</f>
        <v>9.59</v>
      </c>
      <c r="P362" s="243">
        <v>0</v>
      </c>
      <c r="Q362" s="243">
        <f>ROUND(E362*P362,2)</f>
        <v>0</v>
      </c>
      <c r="R362" s="245" t="s">
        <v>220</v>
      </c>
      <c r="S362" s="245" t="s">
        <v>175</v>
      </c>
      <c r="T362" s="246" t="s">
        <v>176</v>
      </c>
      <c r="U362" s="222">
        <v>0.877</v>
      </c>
      <c r="V362" s="222">
        <f>ROUND(E362*U362,2)</f>
        <v>319.93</v>
      </c>
      <c r="W362" s="222"/>
      <c r="X362" s="222" t="s">
        <v>177</v>
      </c>
      <c r="Y362" s="222" t="s">
        <v>178</v>
      </c>
      <c r="Z362" s="212"/>
      <c r="AA362" s="212"/>
      <c r="AB362" s="212"/>
      <c r="AC362" s="212"/>
      <c r="AD362" s="212"/>
      <c r="AE362" s="212"/>
      <c r="AF362" s="212"/>
      <c r="AG362" s="212" t="s">
        <v>179</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33.75" outlineLevel="2" x14ac:dyDescent="0.2">
      <c r="A363" s="219"/>
      <c r="B363" s="220"/>
      <c r="C363" s="253" t="s">
        <v>375</v>
      </c>
      <c r="D363" s="247"/>
      <c r="E363" s="247"/>
      <c r="F363" s="247"/>
      <c r="G363" s="247"/>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181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48" t="str">
        <f>C363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63" s="212"/>
      <c r="BC363" s="212"/>
      <c r="BD363" s="212"/>
      <c r="BE363" s="212"/>
      <c r="BF363" s="212"/>
      <c r="BG363" s="212"/>
      <c r="BH363" s="212"/>
    </row>
    <row r="364" spans="1:60" outlineLevel="2" x14ac:dyDescent="0.2">
      <c r="A364" s="219"/>
      <c r="B364" s="220"/>
      <c r="C364" s="254" t="s">
        <v>204</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183</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4" t="s">
        <v>205</v>
      </c>
      <c r="D365" s="223"/>
      <c r="E365" s="224"/>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183</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4" t="s">
        <v>254</v>
      </c>
      <c r="D366" s="223"/>
      <c r="E366" s="224"/>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183</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4" t="s">
        <v>230</v>
      </c>
      <c r="D367" s="223"/>
      <c r="E367" s="224"/>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183</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4" t="s">
        <v>278</v>
      </c>
      <c r="D368" s="223"/>
      <c r="E368" s="224"/>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183</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4" t="s">
        <v>387</v>
      </c>
      <c r="D369" s="223"/>
      <c r="E369" s="224"/>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183</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4" t="s">
        <v>280</v>
      </c>
      <c r="D370" s="223"/>
      <c r="E370" s="224"/>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183</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4" t="s">
        <v>281</v>
      </c>
      <c r="D371" s="223"/>
      <c r="E371" s="224"/>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183</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4" t="s">
        <v>280</v>
      </c>
      <c r="D372" s="223"/>
      <c r="E372" s="224"/>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183</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4" t="s">
        <v>238</v>
      </c>
      <c r="D373" s="223"/>
      <c r="E373" s="224"/>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183</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4" t="s">
        <v>255</v>
      </c>
      <c r="D374" s="223"/>
      <c r="E374" s="224">
        <v>9.6</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183</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4" t="s">
        <v>256</v>
      </c>
      <c r="D375" s="223"/>
      <c r="E375" s="224">
        <v>11.52</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183</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4" t="s">
        <v>257</v>
      </c>
      <c r="D376" s="223"/>
      <c r="E376" s="224">
        <v>11.52</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183</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4" t="s">
        <v>258</v>
      </c>
      <c r="D377" s="223"/>
      <c r="E377" s="224">
        <v>13.44</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183</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4" t="s">
        <v>259</v>
      </c>
      <c r="D378" s="223"/>
      <c r="E378" s="224">
        <v>13.44</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183</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4" t="s">
        <v>260</v>
      </c>
      <c r="D379" s="223"/>
      <c r="E379" s="224">
        <v>15.36</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183</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4" t="s">
        <v>261</v>
      </c>
      <c r="D380" s="223"/>
      <c r="E380" s="224">
        <v>15.36</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183</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4" t="s">
        <v>262</v>
      </c>
      <c r="D381" s="223"/>
      <c r="E381" s="224">
        <v>11.52</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183</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4" t="s">
        <v>263</v>
      </c>
      <c r="D382" s="223"/>
      <c r="E382" s="224">
        <v>11.52</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183</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4" t="s">
        <v>264</v>
      </c>
      <c r="D383" s="223"/>
      <c r="E383" s="224">
        <v>11.52</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183</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4" t="s">
        <v>265</v>
      </c>
      <c r="D384" s="223"/>
      <c r="E384" s="224">
        <v>34.56</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183</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4" t="s">
        <v>266</v>
      </c>
      <c r="D385" s="223"/>
      <c r="E385" s="224">
        <v>11.52</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183</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4" t="s">
        <v>267</v>
      </c>
      <c r="D386" s="223"/>
      <c r="E386" s="224">
        <v>11.52</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183</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4" t="s">
        <v>247</v>
      </c>
      <c r="D387" s="223"/>
      <c r="E387" s="224"/>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183</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4" t="s">
        <v>255</v>
      </c>
      <c r="D388" s="223"/>
      <c r="E388" s="224">
        <v>9.6</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183</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4" t="s">
        <v>256</v>
      </c>
      <c r="D389" s="223"/>
      <c r="E389" s="224">
        <v>11.52</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183</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4" t="s">
        <v>257</v>
      </c>
      <c r="D390" s="223"/>
      <c r="E390" s="224">
        <v>11.52</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183</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4" t="s">
        <v>258</v>
      </c>
      <c r="D391" s="223"/>
      <c r="E391" s="224">
        <v>13.44</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183</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4" t="s">
        <v>259</v>
      </c>
      <c r="D392" s="223"/>
      <c r="E392" s="224">
        <v>13.44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183</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4" t="s">
        <v>260</v>
      </c>
      <c r="D393" s="223"/>
      <c r="E393" s="224">
        <v>15.36</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183</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4" t="s">
        <v>261</v>
      </c>
      <c r="D394" s="223"/>
      <c r="E394" s="224">
        <v>15.36</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183</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4" t="s">
        <v>262</v>
      </c>
      <c r="D395" s="223"/>
      <c r="E395" s="224">
        <v>11.52</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183</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4" t="s">
        <v>263</v>
      </c>
      <c r="D396" s="223"/>
      <c r="E396" s="224">
        <v>11.52</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183</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4" t="s">
        <v>264</v>
      </c>
      <c r="D397" s="223"/>
      <c r="E397" s="224">
        <v>11.52</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183</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4" t="s">
        <v>265</v>
      </c>
      <c r="D398" s="223"/>
      <c r="E398" s="224">
        <v>34.56</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183</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4" t="s">
        <v>266</v>
      </c>
      <c r="D399" s="223"/>
      <c r="E399" s="224">
        <v>11.52</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183</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4" t="s">
        <v>267</v>
      </c>
      <c r="D400" s="223"/>
      <c r="E400" s="224">
        <v>11.52</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183</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1" x14ac:dyDescent="0.2">
      <c r="A401" s="240">
        <v>18</v>
      </c>
      <c r="B401" s="241" t="s">
        <v>388</v>
      </c>
      <c r="C401" s="252" t="s">
        <v>389</v>
      </c>
      <c r="D401" s="242" t="s">
        <v>191</v>
      </c>
      <c r="E401" s="243">
        <v>89.070760000000007</v>
      </c>
      <c r="F401" s="244"/>
      <c r="G401" s="245">
        <f>ROUND(E401*F401,2)</f>
        <v>0</v>
      </c>
      <c r="H401" s="244"/>
      <c r="I401" s="245">
        <f>ROUND(E401*H401,2)</f>
        <v>0</v>
      </c>
      <c r="J401" s="244"/>
      <c r="K401" s="245">
        <f>ROUND(E401*J401,2)</f>
        <v>0</v>
      </c>
      <c r="L401" s="245">
        <v>21</v>
      </c>
      <c r="M401" s="245">
        <f>G401*(1+L401/100)</f>
        <v>0</v>
      </c>
      <c r="N401" s="243">
        <v>1.8509999999999999E-2</v>
      </c>
      <c r="O401" s="243">
        <f>ROUND(E401*N401,2)</f>
        <v>1.65</v>
      </c>
      <c r="P401" s="243">
        <v>0</v>
      </c>
      <c r="Q401" s="243">
        <f>ROUND(E401*P401,2)</f>
        <v>0</v>
      </c>
      <c r="R401" s="245" t="s">
        <v>220</v>
      </c>
      <c r="S401" s="245" t="s">
        <v>175</v>
      </c>
      <c r="T401" s="246" t="s">
        <v>176</v>
      </c>
      <c r="U401" s="222">
        <v>0.877</v>
      </c>
      <c r="V401" s="222">
        <f>ROUND(E401*U401,2)</f>
        <v>78.12</v>
      </c>
      <c r="W401" s="222"/>
      <c r="X401" s="222" t="s">
        <v>177</v>
      </c>
      <c r="Y401" s="222" t="s">
        <v>178</v>
      </c>
      <c r="Z401" s="212"/>
      <c r="AA401" s="212"/>
      <c r="AB401" s="212"/>
      <c r="AC401" s="212"/>
      <c r="AD401" s="212"/>
      <c r="AE401" s="212"/>
      <c r="AF401" s="212"/>
      <c r="AG401" s="212" t="s">
        <v>179</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33.75" outlineLevel="2" x14ac:dyDescent="0.2">
      <c r="A402" s="219"/>
      <c r="B402" s="220"/>
      <c r="C402" s="253" t="s">
        <v>375</v>
      </c>
      <c r="D402" s="247"/>
      <c r="E402" s="247"/>
      <c r="F402" s="247"/>
      <c r="G402" s="247"/>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181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48" t="str">
        <f>C402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02" s="212"/>
      <c r="BC402" s="212"/>
      <c r="BD402" s="212"/>
      <c r="BE402" s="212"/>
      <c r="BF402" s="212"/>
      <c r="BG402" s="212"/>
      <c r="BH402" s="212"/>
    </row>
    <row r="403" spans="1:60" outlineLevel="2" x14ac:dyDescent="0.2">
      <c r="A403" s="219"/>
      <c r="B403" s="220"/>
      <c r="C403" s="254" t="s">
        <v>269</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183</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4" t="s">
        <v>310</v>
      </c>
      <c r="D404" s="223"/>
      <c r="E404" s="224"/>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183</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4" t="s">
        <v>311</v>
      </c>
      <c r="D405" s="223"/>
      <c r="E405" s="224"/>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183</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4" t="s">
        <v>312</v>
      </c>
      <c r="D406" s="223"/>
      <c r="E406" s="224"/>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183</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4" t="s">
        <v>313</v>
      </c>
      <c r="D407" s="223"/>
      <c r="E407" s="224"/>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183</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4" t="s">
        <v>314</v>
      </c>
      <c r="D408" s="223"/>
      <c r="E408" s="224"/>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183</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4" t="s">
        <v>204</v>
      </c>
      <c r="D409" s="223"/>
      <c r="E409" s="224"/>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183</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4" t="s">
        <v>205</v>
      </c>
      <c r="D410" s="223"/>
      <c r="E410" s="224"/>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183</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4" t="s">
        <v>206</v>
      </c>
      <c r="D411" s="223"/>
      <c r="E411" s="224"/>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183</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4" t="s">
        <v>315</v>
      </c>
      <c r="D412" s="223"/>
      <c r="E412" s="224"/>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183</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4" t="s">
        <v>316</v>
      </c>
      <c r="D413" s="223"/>
      <c r="E413" s="224">
        <v>49.618600000000001</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183</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4" t="s">
        <v>317</v>
      </c>
      <c r="D414" s="223"/>
      <c r="E414" s="224">
        <v>27.25216</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183</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4" t="s">
        <v>318</v>
      </c>
      <c r="D415" s="223"/>
      <c r="E415" s="224">
        <v>12.2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183</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40">
        <v>19</v>
      </c>
      <c r="B416" s="241" t="s">
        <v>390</v>
      </c>
      <c r="C416" s="252" t="s">
        <v>391</v>
      </c>
      <c r="D416" s="242" t="s">
        <v>191</v>
      </c>
      <c r="E416" s="243">
        <v>200.3475</v>
      </c>
      <c r="F416" s="244"/>
      <c r="G416" s="245">
        <f>ROUND(E416*F416,2)</f>
        <v>0</v>
      </c>
      <c r="H416" s="244"/>
      <c r="I416" s="245">
        <f>ROUND(E416*H416,2)</f>
        <v>0</v>
      </c>
      <c r="J416" s="244"/>
      <c r="K416" s="245">
        <f>ROUND(E416*J416,2)</f>
        <v>0</v>
      </c>
      <c r="L416" s="245">
        <v>21</v>
      </c>
      <c r="M416" s="245">
        <f>G416*(1+L416/100)</f>
        <v>0</v>
      </c>
      <c r="N416" s="243">
        <v>2.845E-2</v>
      </c>
      <c r="O416" s="243">
        <f>ROUND(E416*N416,2)</f>
        <v>5.7</v>
      </c>
      <c r="P416" s="243">
        <v>0</v>
      </c>
      <c r="Q416" s="243">
        <f>ROUND(E416*P416,2)</f>
        <v>0</v>
      </c>
      <c r="R416" s="245" t="s">
        <v>220</v>
      </c>
      <c r="S416" s="245" t="s">
        <v>175</v>
      </c>
      <c r="T416" s="246" t="s">
        <v>176</v>
      </c>
      <c r="U416" s="222">
        <v>0.88</v>
      </c>
      <c r="V416" s="222">
        <f>ROUND(E416*U416,2)</f>
        <v>176.31</v>
      </c>
      <c r="W416" s="222"/>
      <c r="X416" s="222" t="s">
        <v>177</v>
      </c>
      <c r="Y416" s="222" t="s">
        <v>178</v>
      </c>
      <c r="Z416" s="212"/>
      <c r="AA416" s="212"/>
      <c r="AB416" s="212"/>
      <c r="AC416" s="212"/>
      <c r="AD416" s="212"/>
      <c r="AE416" s="212"/>
      <c r="AF416" s="212"/>
      <c r="AG416" s="212" t="s">
        <v>179</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ht="33.75" outlineLevel="2" x14ac:dyDescent="0.2">
      <c r="A417" s="219"/>
      <c r="B417" s="220"/>
      <c r="C417" s="253" t="s">
        <v>375</v>
      </c>
      <c r="D417" s="247"/>
      <c r="E417" s="247"/>
      <c r="F417" s="247"/>
      <c r="G417" s="247"/>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181</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48" t="str">
        <f>C417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17" s="212"/>
      <c r="BC417" s="212"/>
      <c r="BD417" s="212"/>
      <c r="BE417" s="212"/>
      <c r="BF417" s="212"/>
      <c r="BG417" s="212"/>
      <c r="BH417" s="212"/>
    </row>
    <row r="418" spans="1:60" outlineLevel="2" x14ac:dyDescent="0.2">
      <c r="A418" s="219"/>
      <c r="B418" s="220"/>
      <c r="C418" s="257" t="s">
        <v>392</v>
      </c>
      <c r="D418" s="250"/>
      <c r="E418" s="250"/>
      <c r="F418" s="250"/>
      <c r="G418" s="250"/>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359</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4" t="s">
        <v>222</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183</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4" t="s">
        <v>223</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183</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4" t="s">
        <v>230</v>
      </c>
      <c r="D421" s="223"/>
      <c r="E421" s="224"/>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183</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4" t="s">
        <v>278</v>
      </c>
      <c r="D422" s="223"/>
      <c r="E422" s="224"/>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183</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4" t="s">
        <v>393</v>
      </c>
      <c r="D423" s="223"/>
      <c r="E423" s="224"/>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183</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4" t="s">
        <v>280</v>
      </c>
      <c r="D424" s="223"/>
      <c r="E424" s="224"/>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183</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4" t="s">
        <v>281</v>
      </c>
      <c r="D425" s="223"/>
      <c r="E425" s="224"/>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183</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4" t="s">
        <v>280</v>
      </c>
      <c r="D426" s="223"/>
      <c r="E426" s="224"/>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183</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4" t="s">
        <v>225</v>
      </c>
      <c r="D427" s="223"/>
      <c r="E427" s="224">
        <v>50.569000000000003</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183</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4" t="s">
        <v>226</v>
      </c>
      <c r="D428" s="223"/>
      <c r="E428" s="224">
        <v>42.773000000000003</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183</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4" t="s">
        <v>227</v>
      </c>
      <c r="D429" s="223"/>
      <c r="E429" s="224">
        <v>-14.286</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183</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5" t="s">
        <v>228</v>
      </c>
      <c r="D430" s="225"/>
      <c r="E430" s="226">
        <v>79.055999999999997</v>
      </c>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183</v>
      </c>
      <c r="AH430" s="212">
        <v>1</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4" t="s">
        <v>286</v>
      </c>
      <c r="D431" s="223"/>
      <c r="E431" s="224"/>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183</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4" t="s">
        <v>230</v>
      </c>
      <c r="D432" s="223"/>
      <c r="E432" s="224"/>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183</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4" t="s">
        <v>278</v>
      </c>
      <c r="D433" s="223"/>
      <c r="E433" s="224"/>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183</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4" t="s">
        <v>393</v>
      </c>
      <c r="D434" s="223"/>
      <c r="E434" s="224"/>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183</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4" t="s">
        <v>280</v>
      </c>
      <c r="D435" s="223"/>
      <c r="E435" s="224"/>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183</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4" t="s">
        <v>281</v>
      </c>
      <c r="D436" s="223"/>
      <c r="E436" s="224"/>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183</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4" t="s">
        <v>280</v>
      </c>
      <c r="D437" s="223"/>
      <c r="E437" s="224"/>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183</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4" t="s">
        <v>287</v>
      </c>
      <c r="D438" s="223"/>
      <c r="E438" s="224">
        <v>60.444000000000003</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183</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4" t="s">
        <v>288</v>
      </c>
      <c r="D439" s="223"/>
      <c r="E439" s="224">
        <v>78.216999999999999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183</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4" t="s">
        <v>289</v>
      </c>
      <c r="D440" s="223"/>
      <c r="E440" s="224"/>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183</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4" t="s">
        <v>290</v>
      </c>
      <c r="D441" s="223"/>
      <c r="E441" s="224">
        <v>-2.82</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183</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4" t="s">
        <v>291</v>
      </c>
      <c r="D442" s="223"/>
      <c r="E442" s="224">
        <v>-17.468499999999999</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183</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4" t="s">
        <v>292</v>
      </c>
      <c r="D443" s="223"/>
      <c r="E443" s="224">
        <v>-34.936999999999998</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183</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4" t="s">
        <v>293</v>
      </c>
      <c r="D444" s="223"/>
      <c r="E444" s="224">
        <v>-2.82</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183</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5" t="s">
        <v>228</v>
      </c>
      <c r="D445" s="225"/>
      <c r="E445" s="226">
        <v>80.615499999999997</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183</v>
      </c>
      <c r="AH445" s="212">
        <v>1</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4" t="s">
        <v>325</v>
      </c>
      <c r="D446" s="223"/>
      <c r="E446" s="224"/>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183</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4" t="s">
        <v>230</v>
      </c>
      <c r="D447" s="223"/>
      <c r="E447" s="224"/>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183</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4" t="s">
        <v>278</v>
      </c>
      <c r="D448" s="223"/>
      <c r="E448" s="224"/>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183</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4" t="s">
        <v>393</v>
      </c>
      <c r="D449" s="223"/>
      <c r="E449" s="224"/>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183</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4" t="s">
        <v>280</v>
      </c>
      <c r="D450" s="223"/>
      <c r="E450" s="224"/>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183</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4" t="s">
        <v>281</v>
      </c>
      <c r="D451" s="223"/>
      <c r="E451" s="224"/>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183</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4" t="s">
        <v>280</v>
      </c>
      <c r="D452" s="223"/>
      <c r="E452" s="224"/>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183</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4" t="s">
        <v>326</v>
      </c>
      <c r="D453" s="223"/>
      <c r="E453" s="224"/>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183</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ht="22.5" outlineLevel="3" x14ac:dyDescent="0.2">
      <c r="A454" s="219"/>
      <c r="B454" s="220"/>
      <c r="C454" s="254" t="s">
        <v>327</v>
      </c>
      <c r="D454" s="223"/>
      <c r="E454" s="224">
        <v>81.98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183</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4" t="s">
        <v>328</v>
      </c>
      <c r="D455" s="223"/>
      <c r="E455" s="224">
        <v>49.5</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183</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5" t="s">
        <v>228</v>
      </c>
      <c r="D456" s="225"/>
      <c r="E456" s="226">
        <v>131.47999999999999</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183</v>
      </c>
      <c r="AH456" s="212">
        <v>1</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4" t="s">
        <v>394</v>
      </c>
      <c r="D457" s="223"/>
      <c r="E457" s="224"/>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183</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4" t="s">
        <v>395</v>
      </c>
      <c r="D458" s="223"/>
      <c r="E458" s="224">
        <v>-90.804000000000002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183</v>
      </c>
      <c r="AH458" s="212">
        <v>5</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5" t="s">
        <v>228</v>
      </c>
      <c r="D459" s="225"/>
      <c r="E459" s="226">
        <v>-90.804000000000002</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183</v>
      </c>
      <c r="AH459" s="212">
        <v>1</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ht="22.5" outlineLevel="1" x14ac:dyDescent="0.2">
      <c r="A460" s="240">
        <v>20</v>
      </c>
      <c r="B460" s="241" t="s">
        <v>396</v>
      </c>
      <c r="C460" s="252" t="s">
        <v>397</v>
      </c>
      <c r="D460" s="242" t="s">
        <v>191</v>
      </c>
      <c r="E460" s="243">
        <v>1721.046</v>
      </c>
      <c r="F460" s="244"/>
      <c r="G460" s="245">
        <f>ROUND(E460*F460,2)</f>
        <v>0</v>
      </c>
      <c r="H460" s="244"/>
      <c r="I460" s="245">
        <f>ROUND(E460*H460,2)</f>
        <v>0</v>
      </c>
      <c r="J460" s="244"/>
      <c r="K460" s="245">
        <f>ROUND(E460*J460,2)</f>
        <v>0</v>
      </c>
      <c r="L460" s="245">
        <v>21</v>
      </c>
      <c r="M460" s="245">
        <f>G460*(1+L460/100)</f>
        <v>0</v>
      </c>
      <c r="N460" s="243">
        <v>2.7150000000000001E-2</v>
      </c>
      <c r="O460" s="243">
        <f>ROUND(E460*N460,2)</f>
        <v>46.73</v>
      </c>
      <c r="P460" s="243">
        <v>0</v>
      </c>
      <c r="Q460" s="243">
        <f>ROUND(E460*P460,2)</f>
        <v>0</v>
      </c>
      <c r="R460" s="245" t="s">
        <v>220</v>
      </c>
      <c r="S460" s="245" t="s">
        <v>175</v>
      </c>
      <c r="T460" s="246" t="s">
        <v>176</v>
      </c>
      <c r="U460" s="222">
        <v>0.877</v>
      </c>
      <c r="V460" s="222">
        <f>ROUND(E460*U460,2)</f>
        <v>1509.36</v>
      </c>
      <c r="W460" s="222"/>
      <c r="X460" s="222" t="s">
        <v>177</v>
      </c>
      <c r="Y460" s="222" t="s">
        <v>178</v>
      </c>
      <c r="Z460" s="212"/>
      <c r="AA460" s="212"/>
      <c r="AB460" s="212"/>
      <c r="AC460" s="212"/>
      <c r="AD460" s="212"/>
      <c r="AE460" s="212"/>
      <c r="AF460" s="212"/>
      <c r="AG460" s="212" t="s">
        <v>179</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33.75" outlineLevel="2" x14ac:dyDescent="0.2">
      <c r="A461" s="219"/>
      <c r="B461" s="220"/>
      <c r="C461" s="253" t="s">
        <v>375</v>
      </c>
      <c r="D461" s="247"/>
      <c r="E461" s="247"/>
      <c r="F461" s="247"/>
      <c r="G461" s="247"/>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181</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48" t="str">
        <f>C461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61" s="212"/>
      <c r="BC461" s="212"/>
      <c r="BD461" s="212"/>
      <c r="BE461" s="212"/>
      <c r="BF461" s="212"/>
      <c r="BG461" s="212"/>
      <c r="BH461" s="212"/>
    </row>
    <row r="462" spans="1:60" outlineLevel="2" x14ac:dyDescent="0.2">
      <c r="A462" s="219"/>
      <c r="B462" s="220"/>
      <c r="C462" s="257" t="s">
        <v>392</v>
      </c>
      <c r="D462" s="250"/>
      <c r="E462" s="250"/>
      <c r="F462" s="250"/>
      <c r="G462" s="250"/>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359</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4" t="s">
        <v>204</v>
      </c>
      <c r="D463" s="223"/>
      <c r="E463" s="224"/>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183</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4" t="s">
        <v>205</v>
      </c>
      <c r="D464" s="223"/>
      <c r="E464" s="224"/>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183</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4" t="s">
        <v>237</v>
      </c>
      <c r="D465" s="223"/>
      <c r="E465" s="224"/>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183</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4" t="s">
        <v>230</v>
      </c>
      <c r="D466" s="223"/>
      <c r="E466" s="224"/>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183</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4" t="s">
        <v>278</v>
      </c>
      <c r="D467" s="223"/>
      <c r="E467" s="224"/>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183</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4" t="s">
        <v>398</v>
      </c>
      <c r="D468" s="223"/>
      <c r="E468" s="224"/>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183</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4" t="s">
        <v>280</v>
      </c>
      <c r="D469" s="223"/>
      <c r="E469" s="224"/>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183</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4" t="s">
        <v>281</v>
      </c>
      <c r="D470" s="223"/>
      <c r="E470" s="224"/>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183</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4" t="s">
        <v>280</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183</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4" t="s">
        <v>238</v>
      </c>
      <c r="D472" s="223"/>
      <c r="E472" s="224"/>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183</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4" t="s">
        <v>239</v>
      </c>
      <c r="D473" s="223"/>
      <c r="E473" s="224">
        <v>27</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183</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4" t="s">
        <v>240</v>
      </c>
      <c r="D474" s="223"/>
      <c r="E474" s="224">
        <v>5.4</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183</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4" t="s">
        <v>241</v>
      </c>
      <c r="D475" s="223"/>
      <c r="E475" s="224">
        <v>62.64</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183</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4" t="s">
        <v>242</v>
      </c>
      <c r="D476" s="223"/>
      <c r="E476" s="224">
        <v>71.28</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183</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4" t="s">
        <v>240</v>
      </c>
      <c r="D477" s="223"/>
      <c r="E477" s="224">
        <v>5.4</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183</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4" t="s">
        <v>243</v>
      </c>
      <c r="D478" s="223"/>
      <c r="E478" s="224">
        <v>79.92</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183</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4" t="s">
        <v>244</v>
      </c>
      <c r="D479" s="223"/>
      <c r="E479" s="224">
        <v>62.64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183</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4" t="s">
        <v>240</v>
      </c>
      <c r="D480" s="223"/>
      <c r="E480" s="224">
        <v>5.4</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183</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4" t="s">
        <v>245</v>
      </c>
      <c r="D481" s="223"/>
      <c r="E481" s="224">
        <v>125.28</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183</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4" t="s">
        <v>240</v>
      </c>
      <c r="D482" s="223"/>
      <c r="E482" s="224">
        <v>5.4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183</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4" t="s">
        <v>246</v>
      </c>
      <c r="D483" s="223"/>
      <c r="E483" s="224">
        <v>62.64</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183</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4" t="s">
        <v>247</v>
      </c>
      <c r="D484" s="223"/>
      <c r="E484" s="224"/>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183</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54" t="s">
        <v>239</v>
      </c>
      <c r="D485" s="223"/>
      <c r="E485" s="224">
        <v>27</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183</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4" t="s">
        <v>248</v>
      </c>
      <c r="D486" s="223"/>
      <c r="E486" s="224">
        <v>9.5399999999999991</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183</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4" t="s">
        <v>241</v>
      </c>
      <c r="D487" s="223"/>
      <c r="E487" s="224">
        <v>62.64</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183</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4" t="s">
        <v>242</v>
      </c>
      <c r="D488" s="223"/>
      <c r="E488" s="224">
        <v>71.28</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183</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4" t="s">
        <v>248</v>
      </c>
      <c r="D489" s="223"/>
      <c r="E489" s="224">
        <v>9.5399999999999991</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183</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4" t="s">
        <v>243</v>
      </c>
      <c r="D490" s="223"/>
      <c r="E490" s="224">
        <v>79.92</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183</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4" t="s">
        <v>244</v>
      </c>
      <c r="D491" s="223"/>
      <c r="E491" s="224">
        <v>62.64</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183</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54" t="s">
        <v>248</v>
      </c>
      <c r="D492" s="223"/>
      <c r="E492" s="224">
        <v>9.5399999999999991</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183</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4" t="s">
        <v>245</v>
      </c>
      <c r="D493" s="223"/>
      <c r="E493" s="224">
        <v>125.28</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183</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4" t="s">
        <v>248</v>
      </c>
      <c r="D494" s="223"/>
      <c r="E494" s="224">
        <v>9.5399999999999991</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183</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4" t="s">
        <v>246</v>
      </c>
      <c r="D495" s="223"/>
      <c r="E495" s="224">
        <v>62.64</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183</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5" t="s">
        <v>228</v>
      </c>
      <c r="D496" s="225"/>
      <c r="E496" s="226">
        <v>1042.56</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183</v>
      </c>
      <c r="AH496" s="212">
        <v>1</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4" t="s">
        <v>204</v>
      </c>
      <c r="D497" s="223"/>
      <c r="E497" s="224"/>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183</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4" t="s">
        <v>205</v>
      </c>
      <c r="D498" s="223"/>
      <c r="E498" s="224"/>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183</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4" t="s">
        <v>206</v>
      </c>
      <c r="D499" s="223"/>
      <c r="E499" s="224"/>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183</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4" t="s">
        <v>249</v>
      </c>
      <c r="D500" s="223"/>
      <c r="E500" s="224"/>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183</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4" t="s">
        <v>230</v>
      </c>
      <c r="D501" s="223"/>
      <c r="E501" s="224"/>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183</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4" t="s">
        <v>278</v>
      </c>
      <c r="D502" s="223"/>
      <c r="E502" s="224"/>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183</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4" t="s">
        <v>398</v>
      </c>
      <c r="D503" s="223"/>
      <c r="E503" s="224"/>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183</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4" t="s">
        <v>280</v>
      </c>
      <c r="D504" s="223"/>
      <c r="E504" s="224"/>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183</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4" t="s">
        <v>281</v>
      </c>
      <c r="D505" s="223"/>
      <c r="E505" s="224"/>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183</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4" t="s">
        <v>280</v>
      </c>
      <c r="D506" s="223"/>
      <c r="E506" s="224"/>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183</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4" t="s">
        <v>250</v>
      </c>
      <c r="D507" s="223"/>
      <c r="E507" s="224">
        <v>73.702500000000001</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183</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4" t="s">
        <v>251</v>
      </c>
      <c r="D508" s="223"/>
      <c r="E508" s="224">
        <v>73.702500000000001</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183</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4" t="s">
        <v>252</v>
      </c>
      <c r="D509" s="223"/>
      <c r="E509" s="224">
        <v>162.61500000000001</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183</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4" t="s">
        <v>253</v>
      </c>
      <c r="D510" s="223"/>
      <c r="E510" s="224">
        <v>303.96199999999999</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183</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5" t="s">
        <v>228</v>
      </c>
      <c r="D511" s="225"/>
      <c r="E511" s="226">
        <v>613.98199999999997</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183</v>
      </c>
      <c r="AH511" s="212">
        <v>1</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4" t="s">
        <v>268</v>
      </c>
      <c r="D512" s="223"/>
      <c r="E512" s="224"/>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183</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4" t="s">
        <v>269</v>
      </c>
      <c r="D513" s="223"/>
      <c r="E513" s="224"/>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183</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4" t="s">
        <v>270</v>
      </c>
      <c r="D514" s="223"/>
      <c r="E514" s="224"/>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183</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4" t="s">
        <v>230</v>
      </c>
      <c r="D515" s="223"/>
      <c r="E515" s="224"/>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183</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4" t="s">
        <v>278</v>
      </c>
      <c r="D516" s="223"/>
      <c r="E516" s="224"/>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183</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4" t="s">
        <v>398</v>
      </c>
      <c r="D517" s="223"/>
      <c r="E517" s="224"/>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183</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4" t="s">
        <v>280</v>
      </c>
      <c r="D518" s="223"/>
      <c r="E518" s="224"/>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183</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4" t="s">
        <v>281</v>
      </c>
      <c r="D519" s="223"/>
      <c r="E519" s="224"/>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183</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4" t="s">
        <v>280</v>
      </c>
      <c r="D520" s="223"/>
      <c r="E520" s="224"/>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183</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4" t="s">
        <v>271</v>
      </c>
      <c r="D521" s="223"/>
      <c r="E521" s="224"/>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183</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4" t="s">
        <v>272</v>
      </c>
      <c r="D522" s="223"/>
      <c r="E522" s="224">
        <v>16.38</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183</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4" t="s">
        <v>273</v>
      </c>
      <c r="D523" s="223"/>
      <c r="E523" s="224">
        <v>-6.62</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183</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4" t="s">
        <v>274</v>
      </c>
      <c r="D524" s="223"/>
      <c r="E524" s="224"/>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183</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4" t="s">
        <v>275</v>
      </c>
      <c r="D525" s="223"/>
      <c r="E525" s="224">
        <v>17.16</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183</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4" t="s">
        <v>276</v>
      </c>
      <c r="D526" s="223"/>
      <c r="E526" s="224"/>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183</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55" t="s">
        <v>228</v>
      </c>
      <c r="D527" s="225"/>
      <c r="E527" s="226">
        <v>26.92</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183</v>
      </c>
      <c r="AH527" s="212">
        <v>1</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4" t="s">
        <v>269</v>
      </c>
      <c r="D528" s="223"/>
      <c r="E528" s="224"/>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183</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4" t="s">
        <v>303</v>
      </c>
      <c r="D529" s="223"/>
      <c r="E529" s="224"/>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183</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54" t="s">
        <v>304</v>
      </c>
      <c r="D530" s="223"/>
      <c r="E530" s="224"/>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183</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4" t="s">
        <v>230</v>
      </c>
      <c r="D531" s="223"/>
      <c r="E531" s="224"/>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183</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4" t="s">
        <v>278</v>
      </c>
      <c r="D532" s="223"/>
      <c r="E532" s="224"/>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183</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54" t="s">
        <v>398</v>
      </c>
      <c r="D533" s="223"/>
      <c r="E533" s="224"/>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183</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54" t="s">
        <v>280</v>
      </c>
      <c r="D534" s="223"/>
      <c r="E534" s="224"/>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183</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4" t="s">
        <v>281</v>
      </c>
      <c r="D535" s="223"/>
      <c r="E535" s="224"/>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183</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4" t="s">
        <v>280</v>
      </c>
      <c r="D536" s="223"/>
      <c r="E536" s="224"/>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183</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4" t="s">
        <v>305</v>
      </c>
      <c r="D537" s="223"/>
      <c r="E537" s="224">
        <v>31.584</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183</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4" t="s">
        <v>306</v>
      </c>
      <c r="D538" s="223"/>
      <c r="E538" s="224">
        <v>6</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183</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5" t="s">
        <v>228</v>
      </c>
      <c r="D539" s="225"/>
      <c r="E539" s="226">
        <v>37.584000000000003</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183</v>
      </c>
      <c r="AH539" s="212">
        <v>1</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ht="22.5" outlineLevel="1" x14ac:dyDescent="0.2">
      <c r="A540" s="240">
        <v>21</v>
      </c>
      <c r="B540" s="241" t="s">
        <v>399</v>
      </c>
      <c r="C540" s="252" t="s">
        <v>400</v>
      </c>
      <c r="D540" s="242" t="s">
        <v>191</v>
      </c>
      <c r="E540" s="243">
        <v>39.404000000000003</v>
      </c>
      <c r="F540" s="244"/>
      <c r="G540" s="245">
        <f>ROUND(E540*F540,2)</f>
        <v>0</v>
      </c>
      <c r="H540" s="244"/>
      <c r="I540" s="245">
        <f>ROUND(E540*H540,2)</f>
        <v>0</v>
      </c>
      <c r="J540" s="244"/>
      <c r="K540" s="245">
        <f>ROUND(E540*J540,2)</f>
        <v>0</v>
      </c>
      <c r="L540" s="245">
        <v>21</v>
      </c>
      <c r="M540" s="245">
        <f>G540*(1+L540/100)</f>
        <v>0</v>
      </c>
      <c r="N540" s="243">
        <v>3.0609999999999998E-2</v>
      </c>
      <c r="O540" s="243">
        <f>ROUND(E540*N540,2)</f>
        <v>1.21</v>
      </c>
      <c r="P540" s="243">
        <v>0</v>
      </c>
      <c r="Q540" s="243">
        <f>ROUND(E540*P540,2)</f>
        <v>0</v>
      </c>
      <c r="R540" s="245" t="s">
        <v>220</v>
      </c>
      <c r="S540" s="245" t="s">
        <v>175</v>
      </c>
      <c r="T540" s="246" t="s">
        <v>176</v>
      </c>
      <c r="U540" s="222">
        <v>0.88</v>
      </c>
      <c r="V540" s="222">
        <f>ROUND(E540*U540,2)</f>
        <v>34.68</v>
      </c>
      <c r="W540" s="222"/>
      <c r="X540" s="222" t="s">
        <v>177</v>
      </c>
      <c r="Y540" s="222" t="s">
        <v>178</v>
      </c>
      <c r="Z540" s="212"/>
      <c r="AA540" s="212"/>
      <c r="AB540" s="212"/>
      <c r="AC540" s="212"/>
      <c r="AD540" s="212"/>
      <c r="AE540" s="212"/>
      <c r="AF540" s="212"/>
      <c r="AG540" s="212" t="s">
        <v>179</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ht="33.75" outlineLevel="2" x14ac:dyDescent="0.2">
      <c r="A541" s="219"/>
      <c r="B541" s="220"/>
      <c r="C541" s="253" t="s">
        <v>375</v>
      </c>
      <c r="D541" s="247"/>
      <c r="E541" s="247"/>
      <c r="F541" s="247"/>
      <c r="G541" s="247"/>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181</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48" t="str">
        <f>C541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41" s="212"/>
      <c r="BC541" s="212"/>
      <c r="BD541" s="212"/>
      <c r="BE541" s="212"/>
      <c r="BF541" s="212"/>
      <c r="BG541" s="212"/>
      <c r="BH541" s="212"/>
    </row>
    <row r="542" spans="1:60" outlineLevel="2" x14ac:dyDescent="0.2">
      <c r="A542" s="219"/>
      <c r="B542" s="220"/>
      <c r="C542" s="257" t="s">
        <v>392</v>
      </c>
      <c r="D542" s="250"/>
      <c r="E542" s="250"/>
      <c r="F542" s="250"/>
      <c r="G542" s="250"/>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359</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54" t="s">
        <v>222</v>
      </c>
      <c r="D543" s="223"/>
      <c r="E543" s="224"/>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183</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4" t="s">
        <v>229</v>
      </c>
      <c r="D544" s="223"/>
      <c r="E544" s="224"/>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183</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4" t="s">
        <v>230</v>
      </c>
      <c r="D545" s="223"/>
      <c r="E545" s="224"/>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183</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4" t="s">
        <v>278</v>
      </c>
      <c r="D546" s="223"/>
      <c r="E546" s="224"/>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183</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4" t="s">
        <v>401</v>
      </c>
      <c r="D547" s="223"/>
      <c r="E547" s="224"/>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183</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4" t="s">
        <v>280</v>
      </c>
      <c r="D548" s="223"/>
      <c r="E548" s="224"/>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183</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4" t="s">
        <v>281</v>
      </c>
      <c r="D549" s="223"/>
      <c r="E549" s="224"/>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183</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4" t="s">
        <v>280</v>
      </c>
      <c r="D550" s="223"/>
      <c r="E550" s="224"/>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183</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4" t="s">
        <v>231</v>
      </c>
      <c r="D551" s="223"/>
      <c r="E551" s="224">
        <v>41.451999999999998</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183</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4" t="s">
        <v>232</v>
      </c>
      <c r="D552" s="223"/>
      <c r="E552" s="224">
        <v>-17.388000000000002</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183</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5" t="s">
        <v>228</v>
      </c>
      <c r="D553" s="225"/>
      <c r="E553" s="226">
        <v>24.064</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183</v>
      </c>
      <c r="AH553" s="212">
        <v>1</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54" t="s">
        <v>222</v>
      </c>
      <c r="D554" s="223"/>
      <c r="E554" s="224"/>
      <c r="F554" s="222"/>
      <c r="G554" s="222"/>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183</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54" t="s">
        <v>233</v>
      </c>
      <c r="D555" s="223"/>
      <c r="E555" s="224"/>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183</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4" t="s">
        <v>230</v>
      </c>
      <c r="D556" s="223"/>
      <c r="E556" s="224"/>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183</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4" t="s">
        <v>278</v>
      </c>
      <c r="D557" s="223"/>
      <c r="E557" s="224"/>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183</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4" t="s">
        <v>401</v>
      </c>
      <c r="D558" s="223"/>
      <c r="E558" s="224"/>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183</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4" t="s">
        <v>280</v>
      </c>
      <c r="D559" s="223"/>
      <c r="E559" s="224"/>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183</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4" t="s">
        <v>281</v>
      </c>
      <c r="D560" s="223"/>
      <c r="E560" s="224"/>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183</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4" t="s">
        <v>280</v>
      </c>
      <c r="D561" s="223"/>
      <c r="E561" s="224"/>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183</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4" t="s">
        <v>234</v>
      </c>
      <c r="D562" s="223"/>
      <c r="E562" s="224">
        <v>5.0519999999999996</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183</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5" t="s">
        <v>228</v>
      </c>
      <c r="D563" s="225"/>
      <c r="E563" s="226">
        <v>5.0519999999999996</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183</v>
      </c>
      <c r="AH563" s="212">
        <v>1</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4" t="s">
        <v>222</v>
      </c>
      <c r="D564" s="223"/>
      <c r="E564" s="224"/>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183</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4" t="s">
        <v>235</v>
      </c>
      <c r="D565" s="223"/>
      <c r="E565" s="224"/>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183</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4" t="s">
        <v>230</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183</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4" t="s">
        <v>278</v>
      </c>
      <c r="D567" s="223"/>
      <c r="E567" s="224"/>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183</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4" t="s">
        <v>401</v>
      </c>
      <c r="D568" s="223"/>
      <c r="E568" s="224"/>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183</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4" t="s">
        <v>280</v>
      </c>
      <c r="D569" s="223"/>
      <c r="E569" s="224"/>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183</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4" t="s">
        <v>281</v>
      </c>
      <c r="D570" s="223"/>
      <c r="E570" s="224"/>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183</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4" t="s">
        <v>280</v>
      </c>
      <c r="D571" s="223"/>
      <c r="E571" s="224"/>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183</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4" t="s">
        <v>236</v>
      </c>
      <c r="D572" s="223"/>
      <c r="E572" s="224">
        <v>10.288</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183</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5" t="s">
        <v>228</v>
      </c>
      <c r="D573" s="225"/>
      <c r="E573" s="226">
        <v>10.288</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183</v>
      </c>
      <c r="AH573" s="212">
        <v>1</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ht="22.5" outlineLevel="1" x14ac:dyDescent="0.2">
      <c r="A574" s="240">
        <v>22</v>
      </c>
      <c r="B574" s="241" t="s">
        <v>402</v>
      </c>
      <c r="C574" s="252" t="s">
        <v>403</v>
      </c>
      <c r="D574" s="242" t="s">
        <v>191</v>
      </c>
      <c r="E574" s="243">
        <v>7.5810000000000004</v>
      </c>
      <c r="F574" s="244"/>
      <c r="G574" s="245">
        <f>ROUND(E574*F574,2)</f>
        <v>0</v>
      </c>
      <c r="H574" s="244"/>
      <c r="I574" s="245">
        <f>ROUND(E574*H574,2)</f>
        <v>0</v>
      </c>
      <c r="J574" s="244"/>
      <c r="K574" s="245">
        <f>ROUND(E574*J574,2)</f>
        <v>0</v>
      </c>
      <c r="L574" s="245">
        <v>21</v>
      </c>
      <c r="M574" s="245">
        <f>G574*(1+L574/100)</f>
        <v>0</v>
      </c>
      <c r="N574" s="243">
        <v>1.6400000000000001E-2</v>
      </c>
      <c r="O574" s="243">
        <f>ROUND(E574*N574,2)</f>
        <v>0.12</v>
      </c>
      <c r="P574" s="243">
        <v>0</v>
      </c>
      <c r="Q574" s="243">
        <f>ROUND(E574*P574,2)</f>
        <v>0</v>
      </c>
      <c r="R574" s="245" t="s">
        <v>220</v>
      </c>
      <c r="S574" s="245" t="s">
        <v>175</v>
      </c>
      <c r="T574" s="246" t="s">
        <v>176</v>
      </c>
      <c r="U574" s="222">
        <v>2.4</v>
      </c>
      <c r="V574" s="222">
        <f>ROUND(E574*U574,2)</f>
        <v>18.190000000000001</v>
      </c>
      <c r="W574" s="222"/>
      <c r="X574" s="222" t="s">
        <v>177</v>
      </c>
      <c r="Y574" s="222" t="s">
        <v>178</v>
      </c>
      <c r="Z574" s="212"/>
      <c r="AA574" s="212"/>
      <c r="AB574" s="212"/>
      <c r="AC574" s="212"/>
      <c r="AD574" s="212"/>
      <c r="AE574" s="212"/>
      <c r="AF574" s="212"/>
      <c r="AG574" s="212" t="s">
        <v>179</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ht="33.75" outlineLevel="2" x14ac:dyDescent="0.2">
      <c r="A575" s="219"/>
      <c r="B575" s="220"/>
      <c r="C575" s="253" t="s">
        <v>404</v>
      </c>
      <c r="D575" s="247"/>
      <c r="E575" s="247"/>
      <c r="F575" s="247"/>
      <c r="G575" s="247"/>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181</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48" t="str">
        <f>C575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75" s="212"/>
      <c r="BC575" s="212"/>
      <c r="BD575" s="212"/>
      <c r="BE575" s="212"/>
      <c r="BF575" s="212"/>
      <c r="BG575" s="212"/>
      <c r="BH575" s="212"/>
    </row>
    <row r="576" spans="1:60" outlineLevel="2" x14ac:dyDescent="0.2">
      <c r="A576" s="219"/>
      <c r="B576" s="220"/>
      <c r="C576" s="254" t="s">
        <v>204</v>
      </c>
      <c r="D576" s="223"/>
      <c r="E576" s="224"/>
      <c r="F576" s="222"/>
      <c r="G576" s="222"/>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183</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54" t="s">
        <v>205</v>
      </c>
      <c r="D577" s="223"/>
      <c r="E577" s="224"/>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183</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4" t="s">
        <v>206</v>
      </c>
      <c r="D578" s="223"/>
      <c r="E578" s="224"/>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183</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4" t="s">
        <v>277</v>
      </c>
      <c r="D579" s="223"/>
      <c r="E579" s="224"/>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183</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4" t="s">
        <v>405</v>
      </c>
      <c r="D580" s="223"/>
      <c r="E580" s="224">
        <v>3.3250000000000002</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183</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4" t="s">
        <v>406</v>
      </c>
      <c r="D581" s="223"/>
      <c r="E581" s="224">
        <v>2.9260000000000002</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183</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4" t="s">
        <v>407</v>
      </c>
      <c r="D582" s="223"/>
      <c r="E582" s="224">
        <v>1.33</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183</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ht="22.5" outlineLevel="1" x14ac:dyDescent="0.2">
      <c r="A583" s="240">
        <v>23</v>
      </c>
      <c r="B583" s="241" t="s">
        <v>408</v>
      </c>
      <c r="C583" s="252" t="s">
        <v>409</v>
      </c>
      <c r="D583" s="242" t="s">
        <v>191</v>
      </c>
      <c r="E583" s="243">
        <v>133.51499999999999</v>
      </c>
      <c r="F583" s="244"/>
      <c r="G583" s="245">
        <f>ROUND(E583*F583,2)</f>
        <v>0</v>
      </c>
      <c r="H583" s="244"/>
      <c r="I583" s="245">
        <f>ROUND(E583*H583,2)</f>
        <v>0</v>
      </c>
      <c r="J583" s="244"/>
      <c r="K583" s="245">
        <f>ROUND(E583*J583,2)</f>
        <v>0</v>
      </c>
      <c r="L583" s="245">
        <v>21</v>
      </c>
      <c r="M583" s="245">
        <f>G583*(1+L583/100)</f>
        <v>0</v>
      </c>
      <c r="N583" s="243">
        <v>1.8270000000000002E-2</v>
      </c>
      <c r="O583" s="243">
        <f>ROUND(E583*N583,2)</f>
        <v>2.44</v>
      </c>
      <c r="P583" s="243">
        <v>0</v>
      </c>
      <c r="Q583" s="243">
        <f>ROUND(E583*P583,2)</f>
        <v>0</v>
      </c>
      <c r="R583" s="245" t="s">
        <v>220</v>
      </c>
      <c r="S583" s="245" t="s">
        <v>175</v>
      </c>
      <c r="T583" s="246" t="s">
        <v>176</v>
      </c>
      <c r="U583" s="222">
        <v>2.4900000000000002</v>
      </c>
      <c r="V583" s="222">
        <f>ROUND(E583*U583,2)</f>
        <v>332.45</v>
      </c>
      <c r="W583" s="222"/>
      <c r="X583" s="222" t="s">
        <v>177</v>
      </c>
      <c r="Y583" s="222" t="s">
        <v>178</v>
      </c>
      <c r="Z583" s="212"/>
      <c r="AA583" s="212"/>
      <c r="AB583" s="212"/>
      <c r="AC583" s="212"/>
      <c r="AD583" s="212"/>
      <c r="AE583" s="212"/>
      <c r="AF583" s="212"/>
      <c r="AG583" s="212" t="s">
        <v>179</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ht="33.75" outlineLevel="2" x14ac:dyDescent="0.2">
      <c r="A584" s="219"/>
      <c r="B584" s="220"/>
      <c r="C584" s="253" t="s">
        <v>404</v>
      </c>
      <c r="D584" s="247"/>
      <c r="E584" s="247"/>
      <c r="F584" s="247"/>
      <c r="G584" s="247"/>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181</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48" t="str">
        <f>C584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84" s="212"/>
      <c r="BC584" s="212"/>
      <c r="BD584" s="212"/>
      <c r="BE584" s="212"/>
      <c r="BF584" s="212"/>
      <c r="BG584" s="212"/>
      <c r="BH584" s="212"/>
    </row>
    <row r="585" spans="1:60" outlineLevel="2" x14ac:dyDescent="0.2">
      <c r="A585" s="219"/>
      <c r="B585" s="220"/>
      <c r="C585" s="257" t="s">
        <v>392</v>
      </c>
      <c r="D585" s="250"/>
      <c r="E585" s="250"/>
      <c r="F585" s="250"/>
      <c r="G585" s="250"/>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359</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2" x14ac:dyDescent="0.2">
      <c r="A586" s="219"/>
      <c r="B586" s="220"/>
      <c r="C586" s="254" t="s">
        <v>222</v>
      </c>
      <c r="D586" s="223"/>
      <c r="E586" s="224"/>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183</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4" t="s">
        <v>223</v>
      </c>
      <c r="D587" s="223"/>
      <c r="E587" s="224"/>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183</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4" t="s">
        <v>410</v>
      </c>
      <c r="D588" s="223"/>
      <c r="E588" s="224">
        <v>13.105</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183</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5" t="s">
        <v>228</v>
      </c>
      <c r="D589" s="225"/>
      <c r="E589" s="226">
        <v>13.105</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183</v>
      </c>
      <c r="AH589" s="212">
        <v>1</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4" t="s">
        <v>411</v>
      </c>
      <c r="D590" s="223"/>
      <c r="E590" s="224">
        <v>1.51</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183</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4" t="s">
        <v>412</v>
      </c>
      <c r="D591" s="223"/>
      <c r="E591" s="224">
        <v>0.2</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183</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4" t="s">
        <v>413</v>
      </c>
      <c r="D592" s="223"/>
      <c r="E592" s="224">
        <v>117.04</v>
      </c>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183</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4" t="s">
        <v>414</v>
      </c>
      <c r="D593" s="223"/>
      <c r="E593" s="224">
        <v>0.83</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183</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4" t="s">
        <v>415</v>
      </c>
      <c r="D594" s="223"/>
      <c r="E594" s="224">
        <v>0.83</v>
      </c>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183</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5" t="s">
        <v>228</v>
      </c>
      <c r="D595" s="225"/>
      <c r="E595" s="226">
        <v>120.41</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183</v>
      </c>
      <c r="AH595" s="212">
        <v>1</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40">
        <v>24</v>
      </c>
      <c r="B596" s="241" t="s">
        <v>416</v>
      </c>
      <c r="C596" s="252" t="s">
        <v>417</v>
      </c>
      <c r="D596" s="242" t="s">
        <v>191</v>
      </c>
      <c r="E596" s="243">
        <v>108.7702</v>
      </c>
      <c r="F596" s="244"/>
      <c r="G596" s="245">
        <f>ROUND(E596*F596,2)</f>
        <v>0</v>
      </c>
      <c r="H596" s="244"/>
      <c r="I596" s="245">
        <f>ROUND(E596*H596,2)</f>
        <v>0</v>
      </c>
      <c r="J596" s="244"/>
      <c r="K596" s="245">
        <f>ROUND(E596*J596,2)</f>
        <v>0</v>
      </c>
      <c r="L596" s="245">
        <v>21</v>
      </c>
      <c r="M596" s="245">
        <f>G596*(1+L596/100)</f>
        <v>0</v>
      </c>
      <c r="N596" s="243">
        <v>1.694E-2</v>
      </c>
      <c r="O596" s="243">
        <f>ROUND(E596*N596,2)</f>
        <v>1.84</v>
      </c>
      <c r="P596" s="243">
        <v>0</v>
      </c>
      <c r="Q596" s="243">
        <f>ROUND(E596*P596,2)</f>
        <v>0</v>
      </c>
      <c r="R596" s="245" t="s">
        <v>220</v>
      </c>
      <c r="S596" s="245" t="s">
        <v>175</v>
      </c>
      <c r="T596" s="246" t="s">
        <v>176</v>
      </c>
      <c r="U596" s="222">
        <v>1.58</v>
      </c>
      <c r="V596" s="222">
        <f>ROUND(E596*U596,2)</f>
        <v>171.86</v>
      </c>
      <c r="W596" s="222"/>
      <c r="X596" s="222" t="s">
        <v>177</v>
      </c>
      <c r="Y596" s="222" t="s">
        <v>178</v>
      </c>
      <c r="Z596" s="212"/>
      <c r="AA596" s="212"/>
      <c r="AB596" s="212"/>
      <c r="AC596" s="212"/>
      <c r="AD596" s="212"/>
      <c r="AE596" s="212"/>
      <c r="AF596" s="212"/>
      <c r="AG596" s="212" t="s">
        <v>179</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ht="22.5" outlineLevel="2" x14ac:dyDescent="0.2">
      <c r="A597" s="219"/>
      <c r="B597" s="220"/>
      <c r="C597" s="253" t="s">
        <v>418</v>
      </c>
      <c r="D597" s="247"/>
      <c r="E597" s="247"/>
      <c r="F597" s="247"/>
      <c r="G597" s="247"/>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181</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48" t="str">
        <f>C597</f>
        <v>nanesení lepicího tmelu na izolační desky, nalepení desek, natažení stěrky, vtlačení výztužné tkaniny a přehlazení stěrky. Včetně parapetních lišt.</v>
      </c>
      <c r="BB597" s="212"/>
      <c r="BC597" s="212"/>
      <c r="BD597" s="212"/>
      <c r="BE597" s="212"/>
      <c r="BF597" s="212"/>
      <c r="BG597" s="212"/>
      <c r="BH597" s="212"/>
    </row>
    <row r="598" spans="1:60" outlineLevel="2" x14ac:dyDescent="0.2">
      <c r="A598" s="219"/>
      <c r="B598" s="220"/>
      <c r="C598" s="254" t="s">
        <v>222</v>
      </c>
      <c r="D598" s="223"/>
      <c r="E598" s="224"/>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183</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4" t="s">
        <v>223</v>
      </c>
      <c r="D599" s="223"/>
      <c r="E599" s="224"/>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183</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4" t="s">
        <v>419</v>
      </c>
      <c r="D600" s="223"/>
      <c r="E600" s="224">
        <v>11.904999999999999</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183</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5" t="s">
        <v>228</v>
      </c>
      <c r="D601" s="225"/>
      <c r="E601" s="226">
        <v>11.904999999999999</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183</v>
      </c>
      <c r="AH601" s="212">
        <v>1</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4" t="s">
        <v>204</v>
      </c>
      <c r="D602" s="223"/>
      <c r="E602" s="224"/>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183</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4" t="s">
        <v>205</v>
      </c>
      <c r="D603" s="223"/>
      <c r="E603" s="224"/>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183</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4" t="s">
        <v>206</v>
      </c>
      <c r="D604" s="223"/>
      <c r="E604" s="224"/>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183</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4" t="s">
        <v>420</v>
      </c>
      <c r="D605" s="223"/>
      <c r="E605" s="224">
        <v>0.504</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183</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4" t="s">
        <v>421</v>
      </c>
      <c r="D606" s="223"/>
      <c r="E606" s="224">
        <v>8.4000000000000005E-2</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183</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4" t="s">
        <v>422</v>
      </c>
      <c r="D607" s="223"/>
      <c r="E607" s="224">
        <v>50.16</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183</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4" t="s">
        <v>423</v>
      </c>
      <c r="D608" s="223"/>
      <c r="E608" s="224"/>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183</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4" t="s">
        <v>424</v>
      </c>
      <c r="D609" s="223"/>
      <c r="E609" s="224"/>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183</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4" t="s">
        <v>425</v>
      </c>
      <c r="D610" s="223"/>
      <c r="E610" s="224">
        <v>0.65800000000000003</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183</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4" t="s">
        <v>426</v>
      </c>
      <c r="D611" s="223"/>
      <c r="E611" s="224">
        <v>0.65800000000000003</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183</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4" t="s">
        <v>427</v>
      </c>
      <c r="D612" s="223"/>
      <c r="E612" s="224">
        <v>1.1408</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183</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4" t="s">
        <v>428</v>
      </c>
      <c r="D613" s="223"/>
      <c r="E613" s="224">
        <v>2.3039999999999998</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183</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4" t="s">
        <v>429</v>
      </c>
      <c r="D614" s="223"/>
      <c r="E614" s="224">
        <v>5.1920000000000002</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183</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4" t="s">
        <v>430</v>
      </c>
      <c r="D615" s="223"/>
      <c r="E615" s="224">
        <v>0.52800000000000002</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183</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5" t="s">
        <v>228</v>
      </c>
      <c r="D616" s="225"/>
      <c r="E616" s="226">
        <v>61.2288</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183</v>
      </c>
      <c r="AH616" s="212">
        <v>1</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4" t="s">
        <v>204</v>
      </c>
      <c r="D617" s="223"/>
      <c r="E617" s="224"/>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183</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4" t="s">
        <v>205</v>
      </c>
      <c r="D618" s="223"/>
      <c r="E618" s="224"/>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183</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4" t="s">
        <v>254</v>
      </c>
      <c r="D619" s="223"/>
      <c r="E619" s="224"/>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183</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4" t="s">
        <v>238</v>
      </c>
      <c r="D620" s="223"/>
      <c r="E620" s="224"/>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183</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4" t="s">
        <v>431</v>
      </c>
      <c r="D621" s="223"/>
      <c r="E621" s="224">
        <v>0.48</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183</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4" t="s">
        <v>432</v>
      </c>
      <c r="D622" s="223"/>
      <c r="E622" s="224">
        <v>0.57599999999999996</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183</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4" t="s">
        <v>433</v>
      </c>
      <c r="D623" s="223"/>
      <c r="E623" s="224">
        <v>0.57599999999999996</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183</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4" t="s">
        <v>434</v>
      </c>
      <c r="D624" s="223"/>
      <c r="E624" s="224">
        <v>0.67200000000000004</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183</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4" t="s">
        <v>435</v>
      </c>
      <c r="D625" s="223"/>
      <c r="E625" s="224">
        <v>0.67200000000000004</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183</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4" t="s">
        <v>436</v>
      </c>
      <c r="D626" s="223"/>
      <c r="E626" s="224">
        <v>0.76800000000000002</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183</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4" t="s">
        <v>437</v>
      </c>
      <c r="D627" s="223"/>
      <c r="E627" s="224">
        <v>0.76800000000000002</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183</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4" t="s">
        <v>438</v>
      </c>
      <c r="D628" s="223"/>
      <c r="E628" s="224">
        <v>0.57599999999999996</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183</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4" t="s">
        <v>439</v>
      </c>
      <c r="D629" s="223"/>
      <c r="E629" s="224">
        <v>0.57599999999999996</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183</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4" t="s">
        <v>440</v>
      </c>
      <c r="D630" s="223"/>
      <c r="E630" s="224">
        <v>0.57599999999999996</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183</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4" t="s">
        <v>441</v>
      </c>
      <c r="D631" s="223"/>
      <c r="E631" s="224">
        <v>1.728</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183</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4" t="s">
        <v>442</v>
      </c>
      <c r="D632" s="223"/>
      <c r="E632" s="224">
        <v>0.57599999999999996</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183</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4" t="s">
        <v>443</v>
      </c>
      <c r="D633" s="223"/>
      <c r="E633" s="224">
        <v>0.57599999999999996</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183</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4" t="s">
        <v>247</v>
      </c>
      <c r="D634" s="223"/>
      <c r="E634" s="224"/>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183</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4" t="s">
        <v>431</v>
      </c>
      <c r="D635" s="223"/>
      <c r="E635" s="224">
        <v>0.48</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183</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4" t="s">
        <v>432</v>
      </c>
      <c r="D636" s="223"/>
      <c r="E636" s="224">
        <v>0.57599999999999996</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183</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4" t="s">
        <v>433</v>
      </c>
      <c r="D637" s="223"/>
      <c r="E637" s="224">
        <v>0.57599999999999996</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183</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4" t="s">
        <v>434</v>
      </c>
      <c r="D638" s="223"/>
      <c r="E638" s="224">
        <v>0.67200000000000004</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183</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4" t="s">
        <v>435</v>
      </c>
      <c r="D639" s="223"/>
      <c r="E639" s="224">
        <v>0.67200000000000004</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183</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4" t="s">
        <v>436</v>
      </c>
      <c r="D640" s="223"/>
      <c r="E640" s="224">
        <v>0.76800000000000002</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183</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4" t="s">
        <v>437</v>
      </c>
      <c r="D641" s="223"/>
      <c r="E641" s="224">
        <v>0.76800000000000002</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183</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54" t="s">
        <v>438</v>
      </c>
      <c r="D642" s="223"/>
      <c r="E642" s="224">
        <v>0.57599999999999996</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183</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54" t="s">
        <v>439</v>
      </c>
      <c r="D643" s="223"/>
      <c r="E643" s="224">
        <v>0.57599999999999996</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183</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4" t="s">
        <v>440</v>
      </c>
      <c r="D644" s="223"/>
      <c r="E644" s="224">
        <v>0.57599999999999996</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183</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4" t="s">
        <v>441</v>
      </c>
      <c r="D645" s="223"/>
      <c r="E645" s="224">
        <v>1.728</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183</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4" t="s">
        <v>442</v>
      </c>
      <c r="D646" s="223"/>
      <c r="E646" s="224">
        <v>0.57599999999999996</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183</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4" t="s">
        <v>443</v>
      </c>
      <c r="D647" s="223"/>
      <c r="E647" s="224">
        <v>0.57599999999999996</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183</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5" t="s">
        <v>228</v>
      </c>
      <c r="D648" s="225"/>
      <c r="E648" s="226">
        <v>18.239999999999998</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183</v>
      </c>
      <c r="AH648" s="212">
        <v>1</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4" t="s">
        <v>204</v>
      </c>
      <c r="D649" s="223"/>
      <c r="E649" s="224"/>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183</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4" t="s">
        <v>205</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183</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4" t="s">
        <v>206</v>
      </c>
      <c r="D651" s="223"/>
      <c r="E651" s="224"/>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183</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4" t="s">
        <v>277</v>
      </c>
      <c r="D652" s="223"/>
      <c r="E652" s="224"/>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183</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4" t="s">
        <v>444</v>
      </c>
      <c r="D653" s="223"/>
      <c r="E653" s="224">
        <v>7.63</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183</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4" t="s">
        <v>445</v>
      </c>
      <c r="D654" s="223"/>
      <c r="E654" s="224">
        <v>6.7144000000000004</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183</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4" t="s">
        <v>446</v>
      </c>
      <c r="D655" s="223"/>
      <c r="E655" s="224">
        <v>3.052</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183</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5" t="s">
        <v>228</v>
      </c>
      <c r="D656" s="225"/>
      <c r="E656" s="226">
        <v>17.3964</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183</v>
      </c>
      <c r="AH656" s="212">
        <v>1</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40">
        <v>25</v>
      </c>
      <c r="B657" s="241" t="s">
        <v>447</v>
      </c>
      <c r="C657" s="252" t="s">
        <v>448</v>
      </c>
      <c r="D657" s="242" t="s">
        <v>215</v>
      </c>
      <c r="E657" s="243">
        <v>144.16</v>
      </c>
      <c r="F657" s="244"/>
      <c r="G657" s="245">
        <f>ROUND(E657*F657,2)</f>
        <v>0</v>
      </c>
      <c r="H657" s="244"/>
      <c r="I657" s="245">
        <f>ROUND(E657*H657,2)</f>
        <v>0</v>
      </c>
      <c r="J657" s="244"/>
      <c r="K657" s="245">
        <f>ROUND(E657*J657,2)</f>
        <v>0</v>
      </c>
      <c r="L657" s="245">
        <v>21</v>
      </c>
      <c r="M657" s="245">
        <f>G657*(1+L657/100)</f>
        <v>0</v>
      </c>
      <c r="N657" s="243">
        <v>4.4000000000000002E-4</v>
      </c>
      <c r="O657" s="243">
        <f>ROUND(E657*N657,2)</f>
        <v>0.06</v>
      </c>
      <c r="P657" s="243">
        <v>0</v>
      </c>
      <c r="Q657" s="243">
        <f>ROUND(E657*P657,2)</f>
        <v>0</v>
      </c>
      <c r="R657" s="245" t="s">
        <v>220</v>
      </c>
      <c r="S657" s="245" t="s">
        <v>175</v>
      </c>
      <c r="T657" s="246" t="s">
        <v>176</v>
      </c>
      <c r="U657" s="222">
        <v>0.32</v>
      </c>
      <c r="V657" s="222">
        <f>ROUND(E657*U657,2)</f>
        <v>46.13</v>
      </c>
      <c r="W657" s="222"/>
      <c r="X657" s="222" t="s">
        <v>177</v>
      </c>
      <c r="Y657" s="222" t="s">
        <v>178</v>
      </c>
      <c r="Z657" s="212"/>
      <c r="AA657" s="212"/>
      <c r="AB657" s="212"/>
      <c r="AC657" s="212"/>
      <c r="AD657" s="212"/>
      <c r="AE657" s="212"/>
      <c r="AF657" s="212"/>
      <c r="AG657" s="212" t="s">
        <v>179</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56" t="s">
        <v>449</v>
      </c>
      <c r="D658" s="249"/>
      <c r="E658" s="249"/>
      <c r="F658" s="249"/>
      <c r="G658" s="249"/>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359</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54" t="s">
        <v>204</v>
      </c>
      <c r="D659" s="223"/>
      <c r="E659" s="224"/>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183</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54" t="s">
        <v>205</v>
      </c>
      <c r="D660" s="223"/>
      <c r="E660" s="224"/>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183</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54" t="s">
        <v>237</v>
      </c>
      <c r="D661" s="223"/>
      <c r="E661" s="224"/>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183</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54" t="s">
        <v>238</v>
      </c>
      <c r="D662" s="223"/>
      <c r="E662" s="224"/>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183</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4" t="s">
        <v>450</v>
      </c>
      <c r="D663" s="223"/>
      <c r="E663" s="224">
        <v>3.6</v>
      </c>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183</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54" t="s">
        <v>451</v>
      </c>
      <c r="D664" s="223"/>
      <c r="E664" s="224">
        <v>7.2</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183</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54" t="s">
        <v>452</v>
      </c>
      <c r="D665" s="223"/>
      <c r="E665" s="224">
        <v>7.2</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183</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54" t="s">
        <v>453</v>
      </c>
      <c r="D666" s="223"/>
      <c r="E666" s="224">
        <v>7.2</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183</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4" t="s">
        <v>454</v>
      </c>
      <c r="D667" s="223"/>
      <c r="E667" s="224">
        <v>7.2</v>
      </c>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183</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54" t="s">
        <v>455</v>
      </c>
      <c r="D668" s="223"/>
      <c r="E668" s="224">
        <v>14.4</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183</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54" t="s">
        <v>456</v>
      </c>
      <c r="D669" s="223"/>
      <c r="E669" s="224">
        <v>7.2</v>
      </c>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183</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54" t="s">
        <v>247</v>
      </c>
      <c r="D670" s="223"/>
      <c r="E670" s="224"/>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183</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4" t="s">
        <v>450</v>
      </c>
      <c r="D671" s="223"/>
      <c r="E671" s="224">
        <v>3.6</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183</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54" t="s">
        <v>451</v>
      </c>
      <c r="D672" s="223"/>
      <c r="E672" s="224">
        <v>7.2</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183</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54" t="s">
        <v>452</v>
      </c>
      <c r="D673" s="223"/>
      <c r="E673" s="224">
        <v>7.2</v>
      </c>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183</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54" t="s">
        <v>453</v>
      </c>
      <c r="D674" s="223"/>
      <c r="E674" s="224">
        <v>7.2</v>
      </c>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183</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4" t="s">
        <v>454</v>
      </c>
      <c r="D675" s="223"/>
      <c r="E675" s="224">
        <v>7.2</v>
      </c>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183</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4" t="s">
        <v>455</v>
      </c>
      <c r="D676" s="223"/>
      <c r="E676" s="224">
        <v>14.4</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183</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54" t="s">
        <v>456</v>
      </c>
      <c r="D677" s="223"/>
      <c r="E677" s="224">
        <v>7.2</v>
      </c>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183</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55" t="s">
        <v>228</v>
      </c>
      <c r="D678" s="225"/>
      <c r="E678" s="226">
        <v>108</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183</v>
      </c>
      <c r="AH678" s="212">
        <v>1</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4" t="s">
        <v>204</v>
      </c>
      <c r="D679" s="223"/>
      <c r="E679" s="224"/>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183</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4" t="s">
        <v>205</v>
      </c>
      <c r="D680" s="223"/>
      <c r="E680" s="224"/>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183</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4" t="s">
        <v>206</v>
      </c>
      <c r="D681" s="223"/>
      <c r="E681" s="224"/>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183</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54" t="s">
        <v>249</v>
      </c>
      <c r="D682" s="223"/>
      <c r="E682" s="224"/>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183</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54" t="s">
        <v>457</v>
      </c>
      <c r="D683" s="223"/>
      <c r="E683" s="224"/>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183</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4" t="s">
        <v>458</v>
      </c>
      <c r="D684" s="223"/>
      <c r="E684" s="224">
        <v>4.7549999999999999</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183</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4" t="s">
        <v>459</v>
      </c>
      <c r="D685" s="223"/>
      <c r="E685" s="224">
        <v>4.7549999999999999</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183</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4" t="s">
        <v>460</v>
      </c>
      <c r="D686" s="223"/>
      <c r="E686" s="224">
        <v>9.81</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183</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4" t="s">
        <v>461</v>
      </c>
      <c r="D687" s="223"/>
      <c r="E687" s="224">
        <v>16.84</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183</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5" t="s">
        <v>228</v>
      </c>
      <c r="D688" s="225"/>
      <c r="E688" s="226">
        <v>36.159999999999997</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183</v>
      </c>
      <c r="AH688" s="212">
        <v>1</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40">
        <v>26</v>
      </c>
      <c r="B689" s="241" t="s">
        <v>462</v>
      </c>
      <c r="C689" s="252" t="s">
        <v>463</v>
      </c>
      <c r="D689" s="242" t="s">
        <v>215</v>
      </c>
      <c r="E689" s="243">
        <v>48</v>
      </c>
      <c r="F689" s="244"/>
      <c r="G689" s="245">
        <f>ROUND(E689*F689,2)</f>
        <v>0</v>
      </c>
      <c r="H689" s="244"/>
      <c r="I689" s="245">
        <f>ROUND(E689*H689,2)</f>
        <v>0</v>
      </c>
      <c r="J689" s="244"/>
      <c r="K689" s="245">
        <f>ROUND(E689*J689,2)</f>
        <v>0</v>
      </c>
      <c r="L689" s="245">
        <v>21</v>
      </c>
      <c r="M689" s="245">
        <f>G689*(1+L689/100)</f>
        <v>0</v>
      </c>
      <c r="N689" s="243">
        <v>5.1000000000000004E-4</v>
      </c>
      <c r="O689" s="243">
        <f>ROUND(E689*N689,2)</f>
        <v>0.02</v>
      </c>
      <c r="P689" s="243">
        <v>0</v>
      </c>
      <c r="Q689" s="243">
        <f>ROUND(E689*P689,2)</f>
        <v>0</v>
      </c>
      <c r="R689" s="245" t="s">
        <v>220</v>
      </c>
      <c r="S689" s="245" t="s">
        <v>175</v>
      </c>
      <c r="T689" s="246" t="s">
        <v>176</v>
      </c>
      <c r="U689" s="222">
        <v>0.16</v>
      </c>
      <c r="V689" s="222">
        <f>ROUND(E689*U689,2)</f>
        <v>7.68</v>
      </c>
      <c r="W689" s="222"/>
      <c r="X689" s="222" t="s">
        <v>177</v>
      </c>
      <c r="Y689" s="222" t="s">
        <v>178</v>
      </c>
      <c r="Z689" s="212"/>
      <c r="AA689" s="212"/>
      <c r="AB689" s="212"/>
      <c r="AC689" s="212"/>
      <c r="AD689" s="212"/>
      <c r="AE689" s="212"/>
      <c r="AF689" s="212"/>
      <c r="AG689" s="212" t="s">
        <v>179</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54" t="s">
        <v>464</v>
      </c>
      <c r="D690" s="223"/>
      <c r="E690" s="224">
        <v>23.8</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183</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54" t="s">
        <v>465</v>
      </c>
      <c r="D691" s="223"/>
      <c r="E691" s="224">
        <v>24.2</v>
      </c>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183</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ht="22.5" outlineLevel="1" x14ac:dyDescent="0.2">
      <c r="A692" s="240">
        <v>27</v>
      </c>
      <c r="B692" s="241" t="s">
        <v>466</v>
      </c>
      <c r="C692" s="252" t="s">
        <v>467</v>
      </c>
      <c r="D692" s="242" t="s">
        <v>191</v>
      </c>
      <c r="E692" s="243">
        <v>90.804000000000002</v>
      </c>
      <c r="F692" s="244"/>
      <c r="G692" s="245">
        <f>ROUND(E692*F692,2)</f>
        <v>0</v>
      </c>
      <c r="H692" s="244"/>
      <c r="I692" s="245">
        <f>ROUND(E692*H692,2)</f>
        <v>0</v>
      </c>
      <c r="J692" s="244"/>
      <c r="K692" s="245">
        <f>ROUND(E692*J692,2)</f>
        <v>0</v>
      </c>
      <c r="L692" s="245">
        <v>21</v>
      </c>
      <c r="M692" s="245">
        <f>G692*(1+L692/100)</f>
        <v>0</v>
      </c>
      <c r="N692" s="243">
        <v>3.6800000000000001E-3</v>
      </c>
      <c r="O692" s="243">
        <f>ROUND(E692*N692,2)</f>
        <v>0.33</v>
      </c>
      <c r="P692" s="243">
        <v>0</v>
      </c>
      <c r="Q692" s="243">
        <f>ROUND(E692*P692,2)</f>
        <v>0</v>
      </c>
      <c r="R692" s="245" t="s">
        <v>220</v>
      </c>
      <c r="S692" s="245" t="s">
        <v>175</v>
      </c>
      <c r="T692" s="246" t="s">
        <v>176</v>
      </c>
      <c r="U692" s="222">
        <v>0.46</v>
      </c>
      <c r="V692" s="222">
        <f>ROUND(E692*U692,2)</f>
        <v>41.77</v>
      </c>
      <c r="W692" s="222"/>
      <c r="X692" s="222" t="s">
        <v>177</v>
      </c>
      <c r="Y692" s="222" t="s">
        <v>178</v>
      </c>
      <c r="Z692" s="212"/>
      <c r="AA692" s="212"/>
      <c r="AB692" s="212"/>
      <c r="AC692" s="212"/>
      <c r="AD692" s="212"/>
      <c r="AE692" s="212"/>
      <c r="AF692" s="212"/>
      <c r="AG692" s="212" t="s">
        <v>179</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54" t="s">
        <v>370</v>
      </c>
      <c r="D693" s="223"/>
      <c r="E693" s="224">
        <v>41.262</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183</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54" t="s">
        <v>371</v>
      </c>
      <c r="D694" s="223"/>
      <c r="E694" s="224">
        <v>41.262</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183</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54" t="s">
        <v>372</v>
      </c>
      <c r="D695" s="223"/>
      <c r="E695" s="224">
        <v>8.2799999999999994</v>
      </c>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183</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ht="22.5" outlineLevel="1" x14ac:dyDescent="0.2">
      <c r="A696" s="240">
        <v>28</v>
      </c>
      <c r="B696" s="241" t="s">
        <v>468</v>
      </c>
      <c r="C696" s="252" t="s">
        <v>469</v>
      </c>
      <c r="D696" s="242" t="s">
        <v>191</v>
      </c>
      <c r="E696" s="243">
        <v>93.6</v>
      </c>
      <c r="F696" s="244"/>
      <c r="G696" s="245">
        <f>ROUND(E696*F696,2)</f>
        <v>0</v>
      </c>
      <c r="H696" s="244"/>
      <c r="I696" s="245">
        <f>ROUND(E696*H696,2)</f>
        <v>0</v>
      </c>
      <c r="J696" s="244"/>
      <c r="K696" s="245">
        <f>ROUND(E696*J696,2)</f>
        <v>0</v>
      </c>
      <c r="L696" s="245">
        <v>21</v>
      </c>
      <c r="M696" s="245">
        <f>G696*(1+L696/100)</f>
        <v>0</v>
      </c>
      <c r="N696" s="243">
        <v>4.9100000000000003E-3</v>
      </c>
      <c r="O696" s="243">
        <f>ROUND(E696*N696,2)</f>
        <v>0.46</v>
      </c>
      <c r="P696" s="243">
        <v>0</v>
      </c>
      <c r="Q696" s="243">
        <f>ROUND(E696*P696,2)</f>
        <v>0</v>
      </c>
      <c r="R696" s="245" t="s">
        <v>220</v>
      </c>
      <c r="S696" s="245" t="s">
        <v>175</v>
      </c>
      <c r="T696" s="246" t="s">
        <v>176</v>
      </c>
      <c r="U696" s="222">
        <v>0.36199999999999999</v>
      </c>
      <c r="V696" s="222">
        <f>ROUND(E696*U696,2)</f>
        <v>33.880000000000003</v>
      </c>
      <c r="W696" s="222"/>
      <c r="X696" s="222" t="s">
        <v>177</v>
      </c>
      <c r="Y696" s="222" t="s">
        <v>178</v>
      </c>
      <c r="Z696" s="212"/>
      <c r="AA696" s="212"/>
      <c r="AB696" s="212"/>
      <c r="AC696" s="212"/>
      <c r="AD696" s="212"/>
      <c r="AE696" s="212"/>
      <c r="AF696" s="212"/>
      <c r="AG696" s="212" t="s">
        <v>179</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54" t="s">
        <v>269</v>
      </c>
      <c r="D697" s="223"/>
      <c r="E697" s="224"/>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183</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54" t="s">
        <v>206</v>
      </c>
      <c r="D698" s="223"/>
      <c r="E698" s="224"/>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183</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54" t="s">
        <v>323</v>
      </c>
      <c r="D699" s="223"/>
      <c r="E699" s="224"/>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183</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54" t="s">
        <v>324</v>
      </c>
      <c r="D700" s="223"/>
      <c r="E700" s="224">
        <v>93.6</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183</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1" x14ac:dyDescent="0.2">
      <c r="A701" s="240">
        <v>29</v>
      </c>
      <c r="B701" s="241" t="s">
        <v>470</v>
      </c>
      <c r="C701" s="252" t="s">
        <v>471</v>
      </c>
      <c r="D701" s="242" t="s">
        <v>191</v>
      </c>
      <c r="E701" s="243">
        <v>3440.8630199999998</v>
      </c>
      <c r="F701" s="244"/>
      <c r="G701" s="245">
        <f>ROUND(E701*F701,2)</f>
        <v>0</v>
      </c>
      <c r="H701" s="244"/>
      <c r="I701" s="245">
        <f>ROUND(E701*H701,2)</f>
        <v>0</v>
      </c>
      <c r="J701" s="244"/>
      <c r="K701" s="245">
        <f>ROUND(E701*J701,2)</f>
        <v>0</v>
      </c>
      <c r="L701" s="245">
        <v>21</v>
      </c>
      <c r="M701" s="245">
        <f>G701*(1+L701/100)</f>
        <v>0</v>
      </c>
      <c r="N701" s="243">
        <v>2.0000000000000002E-5</v>
      </c>
      <c r="O701" s="243">
        <f>ROUND(E701*N701,2)</f>
        <v>7.0000000000000007E-2</v>
      </c>
      <c r="P701" s="243">
        <v>0</v>
      </c>
      <c r="Q701" s="243">
        <f>ROUND(E701*P701,2)</f>
        <v>0</v>
      </c>
      <c r="R701" s="245" t="s">
        <v>220</v>
      </c>
      <c r="S701" s="245" t="s">
        <v>175</v>
      </c>
      <c r="T701" s="246" t="s">
        <v>176</v>
      </c>
      <c r="U701" s="222">
        <v>0.11</v>
      </c>
      <c r="V701" s="222">
        <f>ROUND(E701*U701,2)</f>
        <v>378.49</v>
      </c>
      <c r="W701" s="222"/>
      <c r="X701" s="222" t="s">
        <v>177</v>
      </c>
      <c r="Y701" s="222" t="s">
        <v>178</v>
      </c>
      <c r="Z701" s="212"/>
      <c r="AA701" s="212"/>
      <c r="AB701" s="212"/>
      <c r="AC701" s="212"/>
      <c r="AD701" s="212"/>
      <c r="AE701" s="212"/>
      <c r="AF701" s="212"/>
      <c r="AG701" s="212" t="s">
        <v>179</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2" x14ac:dyDescent="0.2">
      <c r="A702" s="219"/>
      <c r="B702" s="220"/>
      <c r="C702" s="254" t="s">
        <v>472</v>
      </c>
      <c r="D702" s="223"/>
      <c r="E702" s="224"/>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183</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54" t="s">
        <v>340</v>
      </c>
      <c r="D703" s="223"/>
      <c r="E703" s="224">
        <v>3178.98702</v>
      </c>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183</v>
      </c>
      <c r="AH703" s="212">
        <v>5</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54" t="s">
        <v>473</v>
      </c>
      <c r="D704" s="223"/>
      <c r="E704" s="224">
        <v>171.072</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183</v>
      </c>
      <c r="AH704" s="212">
        <v>5</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4" t="s">
        <v>474</v>
      </c>
      <c r="D705" s="223"/>
      <c r="E705" s="224">
        <v>90.804000000000002</v>
      </c>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183</v>
      </c>
      <c r="AH705" s="212">
        <v>5</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ht="22.5" outlineLevel="1" x14ac:dyDescent="0.2">
      <c r="A706" s="240">
        <v>30</v>
      </c>
      <c r="B706" s="241" t="s">
        <v>475</v>
      </c>
      <c r="C706" s="252" t="s">
        <v>476</v>
      </c>
      <c r="D706" s="242" t="s">
        <v>191</v>
      </c>
      <c r="E706" s="243">
        <v>57.741759999999999</v>
      </c>
      <c r="F706" s="244"/>
      <c r="G706" s="245">
        <f>ROUND(E706*F706,2)</f>
        <v>0</v>
      </c>
      <c r="H706" s="244"/>
      <c r="I706" s="245">
        <f>ROUND(E706*H706,2)</f>
        <v>0</v>
      </c>
      <c r="J706" s="244"/>
      <c r="K706" s="245">
        <f>ROUND(E706*J706,2)</f>
        <v>0</v>
      </c>
      <c r="L706" s="245">
        <v>21</v>
      </c>
      <c r="M706" s="245">
        <f>G706*(1+L706/100)</f>
        <v>0</v>
      </c>
      <c r="N706" s="243">
        <v>1.549E-2</v>
      </c>
      <c r="O706" s="243">
        <f>ROUND(E706*N706,2)</f>
        <v>0.89</v>
      </c>
      <c r="P706" s="243">
        <v>0</v>
      </c>
      <c r="Q706" s="243">
        <f>ROUND(E706*P706,2)</f>
        <v>0</v>
      </c>
      <c r="R706" s="245"/>
      <c r="S706" s="245" t="s">
        <v>477</v>
      </c>
      <c r="T706" s="246" t="s">
        <v>478</v>
      </c>
      <c r="U706" s="222">
        <v>0.88</v>
      </c>
      <c r="V706" s="222">
        <f>ROUND(E706*U706,2)</f>
        <v>50.81</v>
      </c>
      <c r="W706" s="222"/>
      <c r="X706" s="222" t="s">
        <v>177</v>
      </c>
      <c r="Y706" s="222" t="s">
        <v>178</v>
      </c>
      <c r="Z706" s="212"/>
      <c r="AA706" s="212"/>
      <c r="AB706" s="212"/>
      <c r="AC706" s="212"/>
      <c r="AD706" s="212"/>
      <c r="AE706" s="212"/>
      <c r="AF706" s="212"/>
      <c r="AG706" s="212" t="s">
        <v>179</v>
      </c>
      <c r="AH706" s="212"/>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2" x14ac:dyDescent="0.2">
      <c r="A707" s="219"/>
      <c r="B707" s="220"/>
      <c r="C707" s="254" t="s">
        <v>269</v>
      </c>
      <c r="D707" s="223"/>
      <c r="E707" s="224"/>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183</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4" t="s">
        <v>310</v>
      </c>
      <c r="D708" s="223"/>
      <c r="E708" s="224"/>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183</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54" t="s">
        <v>311</v>
      </c>
      <c r="D709" s="223"/>
      <c r="E709" s="224"/>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183</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4" t="s">
        <v>312</v>
      </c>
      <c r="D710" s="223"/>
      <c r="E710" s="224"/>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183</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4" t="s">
        <v>313</v>
      </c>
      <c r="D711" s="223"/>
      <c r="E711" s="224"/>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183</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4" t="s">
        <v>314</v>
      </c>
      <c r="D712" s="223"/>
      <c r="E712" s="224"/>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183</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54" t="s">
        <v>204</v>
      </c>
      <c r="D713" s="223"/>
      <c r="E713" s="224"/>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183</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54" t="s">
        <v>205</v>
      </c>
      <c r="D714" s="223"/>
      <c r="E714" s="224"/>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183</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54" t="s">
        <v>206</v>
      </c>
      <c r="D715" s="223"/>
      <c r="E715" s="224"/>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183</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54" t="s">
        <v>319</v>
      </c>
      <c r="D716" s="223"/>
      <c r="E716" s="224"/>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183</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54" t="s">
        <v>320</v>
      </c>
      <c r="D717" s="223"/>
      <c r="E717" s="224">
        <v>25.6096</v>
      </c>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183</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4" t="s">
        <v>321</v>
      </c>
      <c r="D718" s="223"/>
      <c r="E718" s="224">
        <v>27.25216</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183</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54" t="s">
        <v>322</v>
      </c>
      <c r="D719" s="223"/>
      <c r="E719" s="224">
        <v>4.88</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183</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40">
        <v>31</v>
      </c>
      <c r="B720" s="241" t="s">
        <v>479</v>
      </c>
      <c r="C720" s="252" t="s">
        <v>480</v>
      </c>
      <c r="D720" s="242" t="s">
        <v>481</v>
      </c>
      <c r="E720" s="243">
        <v>157</v>
      </c>
      <c r="F720" s="244"/>
      <c r="G720" s="245">
        <f>ROUND(E720*F720,2)</f>
        <v>0</v>
      </c>
      <c r="H720" s="244"/>
      <c r="I720" s="245">
        <f>ROUND(E720*H720,2)</f>
        <v>0</v>
      </c>
      <c r="J720" s="244"/>
      <c r="K720" s="245">
        <f>ROUND(E720*J720,2)</f>
        <v>0</v>
      </c>
      <c r="L720" s="245">
        <v>21</v>
      </c>
      <c r="M720" s="245">
        <f>G720*(1+L720/100)</f>
        <v>0</v>
      </c>
      <c r="N720" s="243">
        <v>0</v>
      </c>
      <c r="O720" s="243">
        <f>ROUND(E720*N720,2)</f>
        <v>0</v>
      </c>
      <c r="P720" s="243">
        <v>0</v>
      </c>
      <c r="Q720" s="243">
        <f>ROUND(E720*P720,2)</f>
        <v>0</v>
      </c>
      <c r="R720" s="245"/>
      <c r="S720" s="245" t="s">
        <v>477</v>
      </c>
      <c r="T720" s="246" t="s">
        <v>478</v>
      </c>
      <c r="U720" s="222">
        <v>0</v>
      </c>
      <c r="V720" s="222">
        <f>ROUND(E720*U720,2)</f>
        <v>0</v>
      </c>
      <c r="W720" s="222"/>
      <c r="X720" s="222" t="s">
        <v>177</v>
      </c>
      <c r="Y720" s="222" t="s">
        <v>178</v>
      </c>
      <c r="Z720" s="212"/>
      <c r="AA720" s="212"/>
      <c r="AB720" s="212"/>
      <c r="AC720" s="212"/>
      <c r="AD720" s="212"/>
      <c r="AE720" s="212"/>
      <c r="AF720" s="212"/>
      <c r="AG720" s="212" t="s">
        <v>179</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54" t="s">
        <v>482</v>
      </c>
      <c r="D721" s="223"/>
      <c r="E721" s="224"/>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183</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ht="22.5" outlineLevel="3" x14ac:dyDescent="0.2">
      <c r="A722" s="219"/>
      <c r="B722" s="220"/>
      <c r="C722" s="254" t="s">
        <v>483</v>
      </c>
      <c r="D722" s="223"/>
      <c r="E722" s="224">
        <v>65</v>
      </c>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183</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4" t="s">
        <v>484</v>
      </c>
      <c r="D723" s="223"/>
      <c r="E723" s="224">
        <v>84</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183</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54" t="s">
        <v>485</v>
      </c>
      <c r="D724" s="223"/>
      <c r="E724" s="224">
        <v>8</v>
      </c>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183</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ht="22.5" outlineLevel="1" x14ac:dyDescent="0.2">
      <c r="A725" s="240">
        <v>32</v>
      </c>
      <c r="B725" s="241" t="s">
        <v>486</v>
      </c>
      <c r="C725" s="252" t="s">
        <v>487</v>
      </c>
      <c r="D725" s="242" t="s">
        <v>481</v>
      </c>
      <c r="E725" s="243">
        <v>5</v>
      </c>
      <c r="F725" s="244"/>
      <c r="G725" s="245">
        <f>ROUND(E725*F725,2)</f>
        <v>0</v>
      </c>
      <c r="H725" s="244"/>
      <c r="I725" s="245">
        <f>ROUND(E725*H725,2)</f>
        <v>0</v>
      </c>
      <c r="J725" s="244"/>
      <c r="K725" s="245">
        <f>ROUND(E725*J725,2)</f>
        <v>0</v>
      </c>
      <c r="L725" s="245">
        <v>21</v>
      </c>
      <c r="M725" s="245">
        <f>G725*(1+L725/100)</f>
        <v>0</v>
      </c>
      <c r="N725" s="243">
        <v>0</v>
      </c>
      <c r="O725" s="243">
        <f>ROUND(E725*N725,2)</f>
        <v>0</v>
      </c>
      <c r="P725" s="243">
        <v>0</v>
      </c>
      <c r="Q725" s="243">
        <f>ROUND(E725*P725,2)</f>
        <v>0</v>
      </c>
      <c r="R725" s="245"/>
      <c r="S725" s="245" t="s">
        <v>477</v>
      </c>
      <c r="T725" s="246" t="s">
        <v>478</v>
      </c>
      <c r="U725" s="222">
        <v>0</v>
      </c>
      <c r="V725" s="222">
        <f>ROUND(E725*U725,2)</f>
        <v>0</v>
      </c>
      <c r="W725" s="222"/>
      <c r="X725" s="222" t="s">
        <v>198</v>
      </c>
      <c r="Y725" s="222" t="s">
        <v>178</v>
      </c>
      <c r="Z725" s="212"/>
      <c r="AA725" s="212"/>
      <c r="AB725" s="212"/>
      <c r="AC725" s="212"/>
      <c r="AD725" s="212"/>
      <c r="AE725" s="212"/>
      <c r="AF725" s="212"/>
      <c r="AG725" s="212" t="s">
        <v>199</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2" x14ac:dyDescent="0.2">
      <c r="A726" s="219"/>
      <c r="B726" s="220"/>
      <c r="C726" s="254" t="s">
        <v>204</v>
      </c>
      <c r="D726" s="223"/>
      <c r="E726" s="224"/>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183</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4" t="s">
        <v>205</v>
      </c>
      <c r="D727" s="223"/>
      <c r="E727" s="224"/>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183</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54" t="s">
        <v>206</v>
      </c>
      <c r="D728" s="223"/>
      <c r="E728" s="224"/>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183</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54" t="s">
        <v>488</v>
      </c>
      <c r="D729" s="223"/>
      <c r="E729" s="224">
        <v>5</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183</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1" x14ac:dyDescent="0.2">
      <c r="A730" s="240">
        <v>33</v>
      </c>
      <c r="B730" s="241" t="s">
        <v>489</v>
      </c>
      <c r="C730" s="252" t="s">
        <v>490</v>
      </c>
      <c r="D730" s="242" t="s">
        <v>481</v>
      </c>
      <c r="E730" s="243">
        <v>18</v>
      </c>
      <c r="F730" s="244"/>
      <c r="G730" s="245">
        <f>ROUND(E730*F730,2)</f>
        <v>0</v>
      </c>
      <c r="H730" s="244"/>
      <c r="I730" s="245">
        <f>ROUND(E730*H730,2)</f>
        <v>0</v>
      </c>
      <c r="J730" s="244"/>
      <c r="K730" s="245">
        <f>ROUND(E730*J730,2)</f>
        <v>0</v>
      </c>
      <c r="L730" s="245">
        <v>21</v>
      </c>
      <c r="M730" s="245">
        <f>G730*(1+L730/100)</f>
        <v>0</v>
      </c>
      <c r="N730" s="243">
        <v>0</v>
      </c>
      <c r="O730" s="243">
        <f>ROUND(E730*N730,2)</f>
        <v>0</v>
      </c>
      <c r="P730" s="243">
        <v>0</v>
      </c>
      <c r="Q730" s="243">
        <f>ROUND(E730*P730,2)</f>
        <v>0</v>
      </c>
      <c r="R730" s="245"/>
      <c r="S730" s="245" t="s">
        <v>477</v>
      </c>
      <c r="T730" s="246" t="s">
        <v>478</v>
      </c>
      <c r="U730" s="222">
        <v>0</v>
      </c>
      <c r="V730" s="222">
        <f>ROUND(E730*U730,2)</f>
        <v>0</v>
      </c>
      <c r="W730" s="222"/>
      <c r="X730" s="222" t="s">
        <v>198</v>
      </c>
      <c r="Y730" s="222" t="s">
        <v>178</v>
      </c>
      <c r="Z730" s="212"/>
      <c r="AA730" s="212"/>
      <c r="AB730" s="212"/>
      <c r="AC730" s="212"/>
      <c r="AD730" s="212"/>
      <c r="AE730" s="212"/>
      <c r="AF730" s="212"/>
      <c r="AG730" s="212" t="s">
        <v>199</v>
      </c>
      <c r="AH730" s="212"/>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
      <c r="A731" s="219"/>
      <c r="B731" s="220"/>
      <c r="C731" s="254" t="s">
        <v>204</v>
      </c>
      <c r="D731" s="223"/>
      <c r="E731" s="224"/>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183</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4" t="s">
        <v>205</v>
      </c>
      <c r="D732" s="223"/>
      <c r="E732" s="224"/>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183</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4" t="s">
        <v>206</v>
      </c>
      <c r="D733" s="223"/>
      <c r="E733" s="224"/>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183</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4" t="s">
        <v>491</v>
      </c>
      <c r="D734" s="223"/>
      <c r="E734" s="224">
        <v>18</v>
      </c>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183</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x14ac:dyDescent="0.2">
      <c r="A735" s="233" t="s">
        <v>169</v>
      </c>
      <c r="B735" s="234" t="s">
        <v>101</v>
      </c>
      <c r="C735" s="251" t="s">
        <v>102</v>
      </c>
      <c r="D735" s="235"/>
      <c r="E735" s="236"/>
      <c r="F735" s="237"/>
      <c r="G735" s="237">
        <f>SUMIF(AG736:AG748,"&lt;&gt;NOR",G736:G748)</f>
        <v>0</v>
      </c>
      <c r="H735" s="237"/>
      <c r="I735" s="237">
        <f>SUM(I736:I748)</f>
        <v>0</v>
      </c>
      <c r="J735" s="237"/>
      <c r="K735" s="237">
        <f>SUM(K736:K748)</f>
        <v>0</v>
      </c>
      <c r="L735" s="237"/>
      <c r="M735" s="237">
        <f>SUM(M736:M748)</f>
        <v>0</v>
      </c>
      <c r="N735" s="236"/>
      <c r="O735" s="236">
        <f>SUM(O736:O748)</f>
        <v>7.69</v>
      </c>
      <c r="P735" s="236"/>
      <c r="Q735" s="236">
        <f>SUM(Q736:Q748)</f>
        <v>0</v>
      </c>
      <c r="R735" s="237"/>
      <c r="S735" s="237"/>
      <c r="T735" s="238"/>
      <c r="U735" s="232"/>
      <c r="V735" s="232">
        <f>SUM(V736:V748)</f>
        <v>83.84</v>
      </c>
      <c r="W735" s="232"/>
      <c r="X735" s="232"/>
      <c r="Y735" s="232"/>
      <c r="AG735" t="s">
        <v>170</v>
      </c>
    </row>
    <row r="736" spans="1:60" ht="22.5" outlineLevel="1" x14ac:dyDescent="0.2">
      <c r="A736" s="240">
        <v>34</v>
      </c>
      <c r="B736" s="241" t="s">
        <v>492</v>
      </c>
      <c r="C736" s="252" t="s">
        <v>493</v>
      </c>
      <c r="D736" s="242" t="s">
        <v>191</v>
      </c>
      <c r="E736" s="243">
        <v>187.572</v>
      </c>
      <c r="F736" s="244"/>
      <c r="G736" s="245">
        <f>ROUND(E736*F736,2)</f>
        <v>0</v>
      </c>
      <c r="H736" s="244"/>
      <c r="I736" s="245">
        <f>ROUND(E736*H736,2)</f>
        <v>0</v>
      </c>
      <c r="J736" s="244"/>
      <c r="K736" s="245">
        <f>ROUND(E736*J736,2)</f>
        <v>0</v>
      </c>
      <c r="L736" s="245">
        <v>21</v>
      </c>
      <c r="M736" s="245">
        <f>G736*(1+L736/100)</f>
        <v>0</v>
      </c>
      <c r="N736" s="243">
        <v>4.0980000000000003E-2</v>
      </c>
      <c r="O736" s="243">
        <f>ROUND(E736*N736,2)</f>
        <v>7.69</v>
      </c>
      <c r="P736" s="243">
        <v>0</v>
      </c>
      <c r="Q736" s="243">
        <f>ROUND(E736*P736,2)</f>
        <v>0</v>
      </c>
      <c r="R736" s="245" t="s">
        <v>220</v>
      </c>
      <c r="S736" s="245" t="s">
        <v>175</v>
      </c>
      <c r="T736" s="246" t="s">
        <v>176</v>
      </c>
      <c r="U736" s="222">
        <v>0.44700000000000001</v>
      </c>
      <c r="V736" s="222">
        <f>ROUND(E736*U736,2)</f>
        <v>83.84</v>
      </c>
      <c r="W736" s="222"/>
      <c r="X736" s="222" t="s">
        <v>177</v>
      </c>
      <c r="Y736" s="222" t="s">
        <v>178</v>
      </c>
      <c r="Z736" s="212"/>
      <c r="AA736" s="212"/>
      <c r="AB736" s="212"/>
      <c r="AC736" s="212"/>
      <c r="AD736" s="212"/>
      <c r="AE736" s="212"/>
      <c r="AF736" s="212"/>
      <c r="AG736" s="212" t="s">
        <v>179</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
      <c r="A737" s="219"/>
      <c r="B737" s="220"/>
      <c r="C737" s="253" t="s">
        <v>494</v>
      </c>
      <c r="D737" s="247"/>
      <c r="E737" s="247"/>
      <c r="F737" s="247"/>
      <c r="G737" s="247"/>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181</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2" x14ac:dyDescent="0.2">
      <c r="A738" s="219"/>
      <c r="B738" s="220"/>
      <c r="C738" s="257" t="s">
        <v>495</v>
      </c>
      <c r="D738" s="250"/>
      <c r="E738" s="250"/>
      <c r="F738" s="250"/>
      <c r="G738" s="250"/>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359</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2" x14ac:dyDescent="0.2">
      <c r="A739" s="219"/>
      <c r="B739" s="220"/>
      <c r="C739" s="254" t="s">
        <v>310</v>
      </c>
      <c r="D739" s="223"/>
      <c r="E739" s="224"/>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183</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54" t="s">
        <v>204</v>
      </c>
      <c r="D740" s="223"/>
      <c r="E740" s="224"/>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183</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4" t="s">
        <v>205</v>
      </c>
      <c r="D741" s="223"/>
      <c r="E741" s="224"/>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183</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54" t="s">
        <v>206</v>
      </c>
      <c r="D742" s="223"/>
      <c r="E742" s="224"/>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183</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54" t="s">
        <v>360</v>
      </c>
      <c r="D743" s="223"/>
      <c r="E743" s="224"/>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183</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4" t="s">
        <v>496</v>
      </c>
      <c r="D744" s="223"/>
      <c r="E744" s="224"/>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183</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4" t="s">
        <v>282</v>
      </c>
      <c r="D745" s="223"/>
      <c r="E745" s="224"/>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183</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4" t="s">
        <v>497</v>
      </c>
      <c r="D746" s="223"/>
      <c r="E746" s="224">
        <v>75.900000000000006</v>
      </c>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183</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4" t="s">
        <v>498</v>
      </c>
      <c r="D747" s="223"/>
      <c r="E747" s="224">
        <v>81.311999999999998</v>
      </c>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183</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54" t="s">
        <v>499</v>
      </c>
      <c r="D748" s="223"/>
      <c r="E748" s="224">
        <v>30.36</v>
      </c>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183</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x14ac:dyDescent="0.2">
      <c r="A749" s="233" t="s">
        <v>169</v>
      </c>
      <c r="B749" s="234" t="s">
        <v>105</v>
      </c>
      <c r="C749" s="251" t="s">
        <v>106</v>
      </c>
      <c r="D749" s="235"/>
      <c r="E749" s="236"/>
      <c r="F749" s="237"/>
      <c r="G749" s="237">
        <f>SUMIF(AG750:AG797,"&lt;&gt;NOR",G750:G797)</f>
        <v>0</v>
      </c>
      <c r="H749" s="237"/>
      <c r="I749" s="237">
        <f>SUM(I750:I797)</f>
        <v>0</v>
      </c>
      <c r="J749" s="237"/>
      <c r="K749" s="237">
        <f>SUM(K750:K797)</f>
        <v>0</v>
      </c>
      <c r="L749" s="237"/>
      <c r="M749" s="237">
        <f>SUM(M750:M797)</f>
        <v>0</v>
      </c>
      <c r="N749" s="236"/>
      <c r="O749" s="236">
        <f>SUM(O750:O797)</f>
        <v>88.470000000000013</v>
      </c>
      <c r="P749" s="236"/>
      <c r="Q749" s="236">
        <f>SUM(Q750:Q797)</f>
        <v>0</v>
      </c>
      <c r="R749" s="237"/>
      <c r="S749" s="237"/>
      <c r="T749" s="238"/>
      <c r="U749" s="232"/>
      <c r="V749" s="232">
        <f>SUM(V750:V797)</f>
        <v>2491.6799999999998</v>
      </c>
      <c r="W749" s="232"/>
      <c r="X749" s="232"/>
      <c r="Y749" s="232"/>
      <c r="AG749" t="s">
        <v>170</v>
      </c>
    </row>
    <row r="750" spans="1:60" ht="22.5" outlineLevel="1" x14ac:dyDescent="0.2">
      <c r="A750" s="240">
        <v>35</v>
      </c>
      <c r="B750" s="241" t="s">
        <v>500</v>
      </c>
      <c r="C750" s="252" t="s">
        <v>501</v>
      </c>
      <c r="D750" s="242" t="s">
        <v>191</v>
      </c>
      <c r="E750" s="243">
        <v>4779.8599999999997</v>
      </c>
      <c r="F750" s="244"/>
      <c r="G750" s="245">
        <f>ROUND(E750*F750,2)</f>
        <v>0</v>
      </c>
      <c r="H750" s="244"/>
      <c r="I750" s="245">
        <f>ROUND(E750*H750,2)</f>
        <v>0</v>
      </c>
      <c r="J750" s="244"/>
      <c r="K750" s="245">
        <f>ROUND(E750*J750,2)</f>
        <v>0</v>
      </c>
      <c r="L750" s="245">
        <v>21</v>
      </c>
      <c r="M750" s="245">
        <f>G750*(1+L750/100)</f>
        <v>0</v>
      </c>
      <c r="N750" s="243">
        <v>1.8380000000000001E-2</v>
      </c>
      <c r="O750" s="243">
        <f>ROUND(E750*N750,2)</f>
        <v>87.85</v>
      </c>
      <c r="P750" s="243">
        <v>0</v>
      </c>
      <c r="Q750" s="243">
        <f>ROUND(E750*P750,2)</f>
        <v>0</v>
      </c>
      <c r="R750" s="245" t="s">
        <v>502</v>
      </c>
      <c r="S750" s="245" t="s">
        <v>175</v>
      </c>
      <c r="T750" s="246" t="s">
        <v>176</v>
      </c>
      <c r="U750" s="222">
        <v>0.12</v>
      </c>
      <c r="V750" s="222">
        <f>ROUND(E750*U750,2)</f>
        <v>573.58000000000004</v>
      </c>
      <c r="W750" s="222"/>
      <c r="X750" s="222" t="s">
        <v>177</v>
      </c>
      <c r="Y750" s="222" t="s">
        <v>178</v>
      </c>
      <c r="Z750" s="212"/>
      <c r="AA750" s="212"/>
      <c r="AB750" s="212"/>
      <c r="AC750" s="212"/>
      <c r="AD750" s="212"/>
      <c r="AE750" s="212"/>
      <c r="AF750" s="212"/>
      <c r="AG750" s="212" t="s">
        <v>503</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53" t="s">
        <v>504</v>
      </c>
      <c r="D751" s="247"/>
      <c r="E751" s="247"/>
      <c r="F751" s="247"/>
      <c r="G751" s="247"/>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181</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57" t="s">
        <v>505</v>
      </c>
      <c r="D752" s="250"/>
      <c r="E752" s="250"/>
      <c r="F752" s="250"/>
      <c r="G752" s="250"/>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359</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2" x14ac:dyDescent="0.2">
      <c r="A753" s="219"/>
      <c r="B753" s="220"/>
      <c r="C753" s="254" t="s">
        <v>204</v>
      </c>
      <c r="D753" s="223"/>
      <c r="E753" s="224"/>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183</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4" t="s">
        <v>506</v>
      </c>
      <c r="D754" s="223"/>
      <c r="E754" s="224">
        <v>1713.838</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183</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4" t="s">
        <v>205</v>
      </c>
      <c r="D755" s="223"/>
      <c r="E755" s="224"/>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183</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54" t="s">
        <v>507</v>
      </c>
      <c r="D756" s="223"/>
      <c r="E756" s="224">
        <v>1725.2619999999999</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183</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54" t="s">
        <v>508</v>
      </c>
      <c r="D757" s="223"/>
      <c r="E757" s="224">
        <v>717.3</v>
      </c>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183</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8" t="s">
        <v>509</v>
      </c>
      <c r="D758" s="230"/>
      <c r="E758" s="231">
        <v>623.46</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183</v>
      </c>
      <c r="AH758" s="212">
        <v>4</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ht="22.5" outlineLevel="1" x14ac:dyDescent="0.2">
      <c r="A759" s="240">
        <v>36</v>
      </c>
      <c r="B759" s="241" t="s">
        <v>510</v>
      </c>
      <c r="C759" s="252" t="s">
        <v>501</v>
      </c>
      <c r="D759" s="242" t="s">
        <v>191</v>
      </c>
      <c r="E759" s="243">
        <v>9559.7199999999993</v>
      </c>
      <c r="F759" s="244"/>
      <c r="G759" s="245">
        <f>ROUND(E759*F759,2)</f>
        <v>0</v>
      </c>
      <c r="H759" s="244"/>
      <c r="I759" s="245">
        <f>ROUND(E759*H759,2)</f>
        <v>0</v>
      </c>
      <c r="J759" s="244"/>
      <c r="K759" s="245">
        <f>ROUND(E759*J759,2)</f>
        <v>0</v>
      </c>
      <c r="L759" s="245">
        <v>21</v>
      </c>
      <c r="M759" s="245">
        <f>G759*(1+L759/100)</f>
        <v>0</v>
      </c>
      <c r="N759" s="243">
        <v>0</v>
      </c>
      <c r="O759" s="243">
        <f>ROUND(E759*N759,2)</f>
        <v>0</v>
      </c>
      <c r="P759" s="243">
        <v>0</v>
      </c>
      <c r="Q759" s="243">
        <f>ROUND(E759*P759,2)</f>
        <v>0</v>
      </c>
      <c r="R759" s="245" t="s">
        <v>502</v>
      </c>
      <c r="S759" s="245" t="s">
        <v>175</v>
      </c>
      <c r="T759" s="246" t="s">
        <v>176</v>
      </c>
      <c r="U759" s="222">
        <v>0.11</v>
      </c>
      <c r="V759" s="222">
        <f>ROUND(E759*U759,2)</f>
        <v>1051.57</v>
      </c>
      <c r="W759" s="222"/>
      <c r="X759" s="222" t="s">
        <v>177</v>
      </c>
      <c r="Y759" s="222" t="s">
        <v>178</v>
      </c>
      <c r="Z759" s="212"/>
      <c r="AA759" s="212"/>
      <c r="AB759" s="212"/>
      <c r="AC759" s="212"/>
      <c r="AD759" s="212"/>
      <c r="AE759" s="212"/>
      <c r="AF759" s="212"/>
      <c r="AG759" s="212" t="s">
        <v>503</v>
      </c>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53" t="s">
        <v>504</v>
      </c>
      <c r="D760" s="247"/>
      <c r="E760" s="247"/>
      <c r="F760" s="247"/>
      <c r="G760" s="247"/>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181</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57" t="s">
        <v>505</v>
      </c>
      <c r="D761" s="250"/>
      <c r="E761" s="250"/>
      <c r="F761" s="250"/>
      <c r="G761" s="250"/>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359</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57" t="s">
        <v>511</v>
      </c>
      <c r="D762" s="250"/>
      <c r="E762" s="250"/>
      <c r="F762" s="250"/>
      <c r="G762" s="250"/>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359</v>
      </c>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54" t="s">
        <v>512</v>
      </c>
      <c r="D763" s="223"/>
      <c r="E763" s="224">
        <v>9559.7199999999993</v>
      </c>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183</v>
      </c>
      <c r="AH763" s="212">
        <v>5</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ht="22.5" outlineLevel="1" x14ac:dyDescent="0.2">
      <c r="A764" s="240">
        <v>37</v>
      </c>
      <c r="B764" s="241" t="s">
        <v>513</v>
      </c>
      <c r="C764" s="252" t="s">
        <v>514</v>
      </c>
      <c r="D764" s="242" t="s">
        <v>191</v>
      </c>
      <c r="E764" s="243">
        <v>4779.8599999999997</v>
      </c>
      <c r="F764" s="244"/>
      <c r="G764" s="245">
        <f>ROUND(E764*F764,2)</f>
        <v>0</v>
      </c>
      <c r="H764" s="244"/>
      <c r="I764" s="245">
        <f>ROUND(E764*H764,2)</f>
        <v>0</v>
      </c>
      <c r="J764" s="244"/>
      <c r="K764" s="245">
        <f>ROUND(E764*J764,2)</f>
        <v>0</v>
      </c>
      <c r="L764" s="245">
        <v>21</v>
      </c>
      <c r="M764" s="245">
        <f>G764*(1+L764/100)</f>
        <v>0</v>
      </c>
      <c r="N764" s="243">
        <v>0</v>
      </c>
      <c r="O764" s="243">
        <f>ROUND(E764*N764,2)</f>
        <v>0</v>
      </c>
      <c r="P764" s="243">
        <v>0</v>
      </c>
      <c r="Q764" s="243">
        <f>ROUND(E764*P764,2)</f>
        <v>0</v>
      </c>
      <c r="R764" s="245" t="s">
        <v>502</v>
      </c>
      <c r="S764" s="245" t="s">
        <v>175</v>
      </c>
      <c r="T764" s="246" t="s">
        <v>176</v>
      </c>
      <c r="U764" s="222">
        <v>0.11</v>
      </c>
      <c r="V764" s="222">
        <f>ROUND(E764*U764,2)</f>
        <v>525.78</v>
      </c>
      <c r="W764" s="222"/>
      <c r="X764" s="222" t="s">
        <v>177</v>
      </c>
      <c r="Y764" s="222" t="s">
        <v>178</v>
      </c>
      <c r="Z764" s="212"/>
      <c r="AA764" s="212"/>
      <c r="AB764" s="212"/>
      <c r="AC764" s="212"/>
      <c r="AD764" s="212"/>
      <c r="AE764" s="212"/>
      <c r="AF764" s="212"/>
      <c r="AG764" s="212" t="s">
        <v>503</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2" x14ac:dyDescent="0.2">
      <c r="A765" s="219"/>
      <c r="B765" s="220"/>
      <c r="C765" s="254" t="s">
        <v>515</v>
      </c>
      <c r="D765" s="223"/>
      <c r="E765" s="224">
        <v>4779.8599999999997</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183</v>
      </c>
      <c r="AH765" s="212">
        <v>5</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40">
        <v>38</v>
      </c>
      <c r="B766" s="241" t="s">
        <v>516</v>
      </c>
      <c r="C766" s="252" t="s">
        <v>517</v>
      </c>
      <c r="D766" s="242" t="s">
        <v>191</v>
      </c>
      <c r="E766" s="243">
        <v>30.888000000000002</v>
      </c>
      <c r="F766" s="244"/>
      <c r="G766" s="245">
        <f>ROUND(E766*F766,2)</f>
        <v>0</v>
      </c>
      <c r="H766" s="244"/>
      <c r="I766" s="245">
        <f>ROUND(E766*H766,2)</f>
        <v>0</v>
      </c>
      <c r="J766" s="244"/>
      <c r="K766" s="245">
        <f>ROUND(E766*J766,2)</f>
        <v>0</v>
      </c>
      <c r="L766" s="245">
        <v>21</v>
      </c>
      <c r="M766" s="245">
        <f>G766*(1+L766/100)</f>
        <v>0</v>
      </c>
      <c r="N766" s="243">
        <v>1.2099999999999999E-3</v>
      </c>
      <c r="O766" s="243">
        <f>ROUND(E766*N766,2)</f>
        <v>0.04</v>
      </c>
      <c r="P766" s="243">
        <v>0</v>
      </c>
      <c r="Q766" s="243">
        <f>ROUND(E766*P766,2)</f>
        <v>0</v>
      </c>
      <c r="R766" s="245" t="s">
        <v>502</v>
      </c>
      <c r="S766" s="245" t="s">
        <v>175</v>
      </c>
      <c r="T766" s="246" t="s">
        <v>176</v>
      </c>
      <c r="U766" s="222">
        <v>0.17699999999999999</v>
      </c>
      <c r="V766" s="222">
        <f>ROUND(E766*U766,2)</f>
        <v>5.47</v>
      </c>
      <c r="W766" s="222"/>
      <c r="X766" s="222" t="s">
        <v>177</v>
      </c>
      <c r="Y766" s="222" t="s">
        <v>178</v>
      </c>
      <c r="Z766" s="212"/>
      <c r="AA766" s="212"/>
      <c r="AB766" s="212"/>
      <c r="AC766" s="212"/>
      <c r="AD766" s="212"/>
      <c r="AE766" s="212"/>
      <c r="AF766" s="212"/>
      <c r="AG766" s="212" t="s">
        <v>179</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54" t="s">
        <v>269</v>
      </c>
      <c r="D767" s="223"/>
      <c r="E767" s="224"/>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183</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54" t="s">
        <v>206</v>
      </c>
      <c r="D768" s="223"/>
      <c r="E768" s="224"/>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183</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54" t="s">
        <v>323</v>
      </c>
      <c r="D769" s="223"/>
      <c r="E769" s="224"/>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183</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ht="22.5" outlineLevel="3" x14ac:dyDescent="0.2">
      <c r="A770" s="219"/>
      <c r="B770" s="220"/>
      <c r="C770" s="254" t="s">
        <v>518</v>
      </c>
      <c r="D770" s="223"/>
      <c r="E770" s="224">
        <v>30.888000000000002</v>
      </c>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183</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40">
        <v>39</v>
      </c>
      <c r="B771" s="241" t="s">
        <v>519</v>
      </c>
      <c r="C771" s="252" t="s">
        <v>520</v>
      </c>
      <c r="D771" s="242" t="s">
        <v>191</v>
      </c>
      <c r="E771" s="243">
        <v>215.285</v>
      </c>
      <c r="F771" s="244"/>
      <c r="G771" s="245">
        <f>ROUND(E771*F771,2)</f>
        <v>0</v>
      </c>
      <c r="H771" s="244"/>
      <c r="I771" s="245">
        <f>ROUND(E771*H771,2)</f>
        <v>0</v>
      </c>
      <c r="J771" s="244"/>
      <c r="K771" s="245">
        <f>ROUND(E771*J771,2)</f>
        <v>0</v>
      </c>
      <c r="L771" s="245">
        <v>21</v>
      </c>
      <c r="M771" s="245">
        <f>G771*(1+L771/100)</f>
        <v>0</v>
      </c>
      <c r="N771" s="243">
        <v>1.58E-3</v>
      </c>
      <c r="O771" s="243">
        <f>ROUND(E771*N771,2)</f>
        <v>0.34</v>
      </c>
      <c r="P771" s="243">
        <v>0</v>
      </c>
      <c r="Q771" s="243">
        <f>ROUND(E771*P771,2)</f>
        <v>0</v>
      </c>
      <c r="R771" s="245" t="s">
        <v>502</v>
      </c>
      <c r="S771" s="245" t="s">
        <v>175</v>
      </c>
      <c r="T771" s="246" t="s">
        <v>176</v>
      </c>
      <c r="U771" s="222">
        <v>0.21</v>
      </c>
      <c r="V771" s="222">
        <f>ROUND(E771*U771,2)</f>
        <v>45.21</v>
      </c>
      <c r="W771" s="222"/>
      <c r="X771" s="222" t="s">
        <v>177</v>
      </c>
      <c r="Y771" s="222" t="s">
        <v>178</v>
      </c>
      <c r="Z771" s="212"/>
      <c r="AA771" s="212"/>
      <c r="AB771" s="212"/>
      <c r="AC771" s="212"/>
      <c r="AD771" s="212"/>
      <c r="AE771" s="212"/>
      <c r="AF771" s="212"/>
      <c r="AG771" s="212" t="s">
        <v>179</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2" x14ac:dyDescent="0.2">
      <c r="A772" s="219"/>
      <c r="B772" s="220"/>
      <c r="C772" s="254" t="s">
        <v>521</v>
      </c>
      <c r="D772" s="223"/>
      <c r="E772" s="224"/>
      <c r="F772" s="222"/>
      <c r="G772" s="222"/>
      <c r="H772" s="222"/>
      <c r="I772" s="222"/>
      <c r="J772" s="222"/>
      <c r="K772" s="222"/>
      <c r="L772" s="222"/>
      <c r="M772" s="222"/>
      <c r="N772" s="221"/>
      <c r="O772" s="221"/>
      <c r="P772" s="221"/>
      <c r="Q772" s="221"/>
      <c r="R772" s="222"/>
      <c r="S772" s="222"/>
      <c r="T772" s="222"/>
      <c r="U772" s="222"/>
      <c r="V772" s="222"/>
      <c r="W772" s="222"/>
      <c r="X772" s="222"/>
      <c r="Y772" s="222"/>
      <c r="Z772" s="212"/>
      <c r="AA772" s="212"/>
      <c r="AB772" s="212"/>
      <c r="AC772" s="212"/>
      <c r="AD772" s="212"/>
      <c r="AE772" s="212"/>
      <c r="AF772" s="212"/>
      <c r="AG772" s="212" t="s">
        <v>183</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54" t="s">
        <v>522</v>
      </c>
      <c r="D773" s="223"/>
      <c r="E773" s="224"/>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183</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54" t="s">
        <v>523</v>
      </c>
      <c r="D774" s="223"/>
      <c r="E774" s="224"/>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183</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54" t="s">
        <v>524</v>
      </c>
      <c r="D775" s="223"/>
      <c r="E775" s="224"/>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183</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54" t="s">
        <v>525</v>
      </c>
      <c r="D776" s="223"/>
      <c r="E776" s="224">
        <v>107.6425</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183</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5" t="s">
        <v>228</v>
      </c>
      <c r="D777" s="225"/>
      <c r="E777" s="226">
        <v>107.6425</v>
      </c>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183</v>
      </c>
      <c r="AH777" s="212">
        <v>1</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4" t="s">
        <v>269</v>
      </c>
      <c r="D778" s="223"/>
      <c r="E778" s="224"/>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183</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4" t="s">
        <v>303</v>
      </c>
      <c r="D779" s="223"/>
      <c r="E779" s="224"/>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183</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4" t="s">
        <v>523</v>
      </c>
      <c r="D780" s="223"/>
      <c r="E780" s="224"/>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183</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54" t="s">
        <v>526</v>
      </c>
      <c r="D781" s="223"/>
      <c r="E781" s="224">
        <v>107.6425</v>
      </c>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183</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55" t="s">
        <v>228</v>
      </c>
      <c r="D782" s="225"/>
      <c r="E782" s="226">
        <v>107.6425</v>
      </c>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183</v>
      </c>
      <c r="AH782" s="212">
        <v>1</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1" x14ac:dyDescent="0.2">
      <c r="A783" s="240">
        <v>40</v>
      </c>
      <c r="B783" s="241" t="s">
        <v>527</v>
      </c>
      <c r="C783" s="252" t="s">
        <v>528</v>
      </c>
      <c r="D783" s="242" t="s">
        <v>191</v>
      </c>
      <c r="E783" s="243">
        <v>4779.8599999999997</v>
      </c>
      <c r="F783" s="244"/>
      <c r="G783" s="245">
        <f>ROUND(E783*F783,2)</f>
        <v>0</v>
      </c>
      <c r="H783" s="244"/>
      <c r="I783" s="245">
        <f>ROUND(E783*H783,2)</f>
        <v>0</v>
      </c>
      <c r="J783" s="244"/>
      <c r="K783" s="245">
        <f>ROUND(E783*J783,2)</f>
        <v>0</v>
      </c>
      <c r="L783" s="245">
        <v>21</v>
      </c>
      <c r="M783" s="245">
        <f>G783*(1+L783/100)</f>
        <v>0</v>
      </c>
      <c r="N783" s="243">
        <v>0</v>
      </c>
      <c r="O783" s="243">
        <f>ROUND(E783*N783,2)</f>
        <v>0</v>
      </c>
      <c r="P783" s="243">
        <v>0</v>
      </c>
      <c r="Q783" s="243">
        <f>ROUND(E783*P783,2)</f>
        <v>0</v>
      </c>
      <c r="R783" s="245" t="s">
        <v>502</v>
      </c>
      <c r="S783" s="245" t="s">
        <v>175</v>
      </c>
      <c r="T783" s="246" t="s">
        <v>176</v>
      </c>
      <c r="U783" s="222">
        <v>0.04</v>
      </c>
      <c r="V783" s="222">
        <f>ROUND(E783*U783,2)</f>
        <v>191.19</v>
      </c>
      <c r="W783" s="222"/>
      <c r="X783" s="222" t="s">
        <v>177</v>
      </c>
      <c r="Y783" s="222" t="s">
        <v>178</v>
      </c>
      <c r="Z783" s="212"/>
      <c r="AA783" s="212"/>
      <c r="AB783" s="212"/>
      <c r="AC783" s="212"/>
      <c r="AD783" s="212"/>
      <c r="AE783" s="212"/>
      <c r="AF783" s="212"/>
      <c r="AG783" s="212" t="s">
        <v>179</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54" t="s">
        <v>515</v>
      </c>
      <c r="D784" s="223"/>
      <c r="E784" s="224">
        <v>4779.8599999999997</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183</v>
      </c>
      <c r="AH784" s="212">
        <v>5</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ht="22.5" outlineLevel="1" x14ac:dyDescent="0.2">
      <c r="A785" s="240">
        <v>41</v>
      </c>
      <c r="B785" s="241" t="s">
        <v>529</v>
      </c>
      <c r="C785" s="252" t="s">
        <v>530</v>
      </c>
      <c r="D785" s="242" t="s">
        <v>191</v>
      </c>
      <c r="E785" s="243">
        <v>9559.7199999999993</v>
      </c>
      <c r="F785" s="244"/>
      <c r="G785" s="245">
        <f>ROUND(E785*F785,2)</f>
        <v>0</v>
      </c>
      <c r="H785" s="244"/>
      <c r="I785" s="245">
        <f>ROUND(E785*H785,2)</f>
        <v>0</v>
      </c>
      <c r="J785" s="244"/>
      <c r="K785" s="245">
        <f>ROUND(E785*J785,2)</f>
        <v>0</v>
      </c>
      <c r="L785" s="245">
        <v>21</v>
      </c>
      <c r="M785" s="245">
        <f>G785*(1+L785/100)</f>
        <v>0</v>
      </c>
      <c r="N785" s="243">
        <v>0</v>
      </c>
      <c r="O785" s="243">
        <f>ROUND(E785*N785,2)</f>
        <v>0</v>
      </c>
      <c r="P785" s="243">
        <v>0</v>
      </c>
      <c r="Q785" s="243">
        <f>ROUND(E785*P785,2)</f>
        <v>0</v>
      </c>
      <c r="R785" s="245" t="s">
        <v>502</v>
      </c>
      <c r="S785" s="245" t="s">
        <v>175</v>
      </c>
      <c r="T785" s="246" t="s">
        <v>176</v>
      </c>
      <c r="U785" s="222">
        <v>0</v>
      </c>
      <c r="V785" s="222">
        <f>ROUND(E785*U785,2)</f>
        <v>0</v>
      </c>
      <c r="W785" s="222"/>
      <c r="X785" s="222" t="s">
        <v>177</v>
      </c>
      <c r="Y785" s="222" t="s">
        <v>178</v>
      </c>
      <c r="Z785" s="212"/>
      <c r="AA785" s="212"/>
      <c r="AB785" s="212"/>
      <c r="AC785" s="212"/>
      <c r="AD785" s="212"/>
      <c r="AE785" s="212"/>
      <c r="AF785" s="212"/>
      <c r="AG785" s="212" t="s">
        <v>179</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2" x14ac:dyDescent="0.2">
      <c r="A786" s="219"/>
      <c r="B786" s="220"/>
      <c r="C786" s="254" t="s">
        <v>531</v>
      </c>
      <c r="D786" s="223"/>
      <c r="E786" s="224">
        <v>9559.7199999999993</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183</v>
      </c>
      <c r="AH786" s="212">
        <v>5</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40">
        <v>42</v>
      </c>
      <c r="B787" s="241" t="s">
        <v>532</v>
      </c>
      <c r="C787" s="252" t="s">
        <v>533</v>
      </c>
      <c r="D787" s="242" t="s">
        <v>191</v>
      </c>
      <c r="E787" s="243">
        <v>4779.8599999999997</v>
      </c>
      <c r="F787" s="244"/>
      <c r="G787" s="245">
        <f>ROUND(E787*F787,2)</f>
        <v>0</v>
      </c>
      <c r="H787" s="244"/>
      <c r="I787" s="245">
        <f>ROUND(E787*H787,2)</f>
        <v>0</v>
      </c>
      <c r="J787" s="244"/>
      <c r="K787" s="245">
        <f>ROUND(E787*J787,2)</f>
        <v>0</v>
      </c>
      <c r="L787" s="245">
        <v>21</v>
      </c>
      <c r="M787" s="245">
        <f>G787*(1+L787/100)</f>
        <v>0</v>
      </c>
      <c r="N787" s="243">
        <v>0</v>
      </c>
      <c r="O787" s="243">
        <f>ROUND(E787*N787,2)</f>
        <v>0</v>
      </c>
      <c r="P787" s="243">
        <v>0</v>
      </c>
      <c r="Q787" s="243">
        <f>ROUND(E787*P787,2)</f>
        <v>0</v>
      </c>
      <c r="R787" s="245" t="s">
        <v>502</v>
      </c>
      <c r="S787" s="245" t="s">
        <v>175</v>
      </c>
      <c r="T787" s="246" t="s">
        <v>176</v>
      </c>
      <c r="U787" s="222">
        <v>0.02</v>
      </c>
      <c r="V787" s="222">
        <f>ROUND(E787*U787,2)</f>
        <v>95.6</v>
      </c>
      <c r="W787" s="222"/>
      <c r="X787" s="222" t="s">
        <v>177</v>
      </c>
      <c r="Y787" s="222" t="s">
        <v>178</v>
      </c>
      <c r="Z787" s="212"/>
      <c r="AA787" s="212"/>
      <c r="AB787" s="212"/>
      <c r="AC787" s="212"/>
      <c r="AD787" s="212"/>
      <c r="AE787" s="212"/>
      <c r="AF787" s="212"/>
      <c r="AG787" s="212" t="s">
        <v>179</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54" t="s">
        <v>534</v>
      </c>
      <c r="D788" s="223"/>
      <c r="E788" s="224">
        <v>4779.8599999999997</v>
      </c>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183</v>
      </c>
      <c r="AH788" s="212">
        <v>5</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1" x14ac:dyDescent="0.2">
      <c r="A789" s="240">
        <v>43</v>
      </c>
      <c r="B789" s="241" t="s">
        <v>535</v>
      </c>
      <c r="C789" s="252" t="s">
        <v>536</v>
      </c>
      <c r="D789" s="242" t="s">
        <v>215</v>
      </c>
      <c r="E789" s="243">
        <v>8</v>
      </c>
      <c r="F789" s="244"/>
      <c r="G789" s="245">
        <f>ROUND(E789*F789,2)</f>
        <v>0</v>
      </c>
      <c r="H789" s="244"/>
      <c r="I789" s="245">
        <f>ROUND(E789*H789,2)</f>
        <v>0</v>
      </c>
      <c r="J789" s="244"/>
      <c r="K789" s="245">
        <f>ROUND(E789*J789,2)</f>
        <v>0</v>
      </c>
      <c r="L789" s="245">
        <v>21</v>
      </c>
      <c r="M789" s="245">
        <f>G789*(1+L789/100)</f>
        <v>0</v>
      </c>
      <c r="N789" s="243">
        <v>2.4819999999999998E-2</v>
      </c>
      <c r="O789" s="243">
        <f>ROUND(E789*N789,2)</f>
        <v>0.2</v>
      </c>
      <c r="P789" s="243">
        <v>0</v>
      </c>
      <c r="Q789" s="243">
        <f>ROUND(E789*P789,2)</f>
        <v>0</v>
      </c>
      <c r="R789" s="245" t="s">
        <v>502</v>
      </c>
      <c r="S789" s="245" t="s">
        <v>175</v>
      </c>
      <c r="T789" s="246" t="s">
        <v>176</v>
      </c>
      <c r="U789" s="222">
        <v>0.24</v>
      </c>
      <c r="V789" s="222">
        <f>ROUND(E789*U789,2)</f>
        <v>1.92</v>
      </c>
      <c r="W789" s="222"/>
      <c r="X789" s="222" t="s">
        <v>177</v>
      </c>
      <c r="Y789" s="222" t="s">
        <v>178</v>
      </c>
      <c r="Z789" s="212"/>
      <c r="AA789" s="212"/>
      <c r="AB789" s="212"/>
      <c r="AC789" s="212"/>
      <c r="AD789" s="212"/>
      <c r="AE789" s="212"/>
      <c r="AF789" s="212"/>
      <c r="AG789" s="212" t="s">
        <v>179</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54" t="s">
        <v>537</v>
      </c>
      <c r="D790" s="223"/>
      <c r="E790" s="224">
        <v>4</v>
      </c>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183</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4" t="s">
        <v>538</v>
      </c>
      <c r="D791" s="223"/>
      <c r="E791" s="224">
        <v>4</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183</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ht="22.5" outlineLevel="1" x14ac:dyDescent="0.2">
      <c r="A792" s="240">
        <v>44</v>
      </c>
      <c r="B792" s="241" t="s">
        <v>539</v>
      </c>
      <c r="C792" s="252" t="s">
        <v>540</v>
      </c>
      <c r="D792" s="242" t="s">
        <v>215</v>
      </c>
      <c r="E792" s="243">
        <v>16</v>
      </c>
      <c r="F792" s="244"/>
      <c r="G792" s="245">
        <f>ROUND(E792*F792,2)</f>
        <v>0</v>
      </c>
      <c r="H792" s="244"/>
      <c r="I792" s="245">
        <f>ROUND(E792*H792,2)</f>
        <v>0</v>
      </c>
      <c r="J792" s="244"/>
      <c r="K792" s="245">
        <f>ROUND(E792*J792,2)</f>
        <v>0</v>
      </c>
      <c r="L792" s="245">
        <v>21</v>
      </c>
      <c r="M792" s="245">
        <f>G792*(1+L792/100)</f>
        <v>0</v>
      </c>
      <c r="N792" s="243">
        <v>2.2499999999999998E-3</v>
      </c>
      <c r="O792" s="243">
        <f>ROUND(E792*N792,2)</f>
        <v>0.04</v>
      </c>
      <c r="P792" s="243">
        <v>0</v>
      </c>
      <c r="Q792" s="243">
        <f>ROUND(E792*P792,2)</f>
        <v>0</v>
      </c>
      <c r="R792" s="245" t="s">
        <v>502</v>
      </c>
      <c r="S792" s="245" t="s">
        <v>175</v>
      </c>
      <c r="T792" s="246" t="s">
        <v>176</v>
      </c>
      <c r="U792" s="222">
        <v>0.01</v>
      </c>
      <c r="V792" s="222">
        <f>ROUND(E792*U792,2)</f>
        <v>0.16</v>
      </c>
      <c r="W792" s="222"/>
      <c r="X792" s="222" t="s">
        <v>177</v>
      </c>
      <c r="Y792" s="222" t="s">
        <v>178</v>
      </c>
      <c r="Z792" s="212"/>
      <c r="AA792" s="212"/>
      <c r="AB792" s="212"/>
      <c r="AC792" s="212"/>
      <c r="AD792" s="212"/>
      <c r="AE792" s="212"/>
      <c r="AF792" s="212"/>
      <c r="AG792" s="212" t="s">
        <v>179</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2" x14ac:dyDescent="0.2">
      <c r="A793" s="219"/>
      <c r="B793" s="220"/>
      <c r="C793" s="256" t="s">
        <v>511</v>
      </c>
      <c r="D793" s="249"/>
      <c r="E793" s="249"/>
      <c r="F793" s="249"/>
      <c r="G793" s="249"/>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359</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2" x14ac:dyDescent="0.2">
      <c r="A794" s="219"/>
      <c r="B794" s="220"/>
      <c r="C794" s="254" t="s">
        <v>541</v>
      </c>
      <c r="D794" s="223"/>
      <c r="E794" s="224">
        <v>16</v>
      </c>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183</v>
      </c>
      <c r="AH794" s="212">
        <v>5</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1" x14ac:dyDescent="0.2">
      <c r="A795" s="240">
        <v>45</v>
      </c>
      <c r="B795" s="241" t="s">
        <v>542</v>
      </c>
      <c r="C795" s="252" t="s">
        <v>543</v>
      </c>
      <c r="D795" s="242" t="s">
        <v>215</v>
      </c>
      <c r="E795" s="243">
        <v>8</v>
      </c>
      <c r="F795" s="244"/>
      <c r="G795" s="245">
        <f>ROUND(E795*F795,2)</f>
        <v>0</v>
      </c>
      <c r="H795" s="244"/>
      <c r="I795" s="245">
        <f>ROUND(E795*H795,2)</f>
        <v>0</v>
      </c>
      <c r="J795" s="244"/>
      <c r="K795" s="245">
        <f>ROUND(E795*J795,2)</f>
        <v>0</v>
      </c>
      <c r="L795" s="245">
        <v>21</v>
      </c>
      <c r="M795" s="245">
        <f>G795*(1+L795/100)</f>
        <v>0</v>
      </c>
      <c r="N795" s="243">
        <v>0</v>
      </c>
      <c r="O795" s="243">
        <f>ROUND(E795*N795,2)</f>
        <v>0</v>
      </c>
      <c r="P795" s="243">
        <v>0</v>
      </c>
      <c r="Q795" s="243">
        <f>ROUND(E795*P795,2)</f>
        <v>0</v>
      </c>
      <c r="R795" s="245" t="s">
        <v>502</v>
      </c>
      <c r="S795" s="245" t="s">
        <v>175</v>
      </c>
      <c r="T795" s="246" t="s">
        <v>176</v>
      </c>
      <c r="U795" s="222">
        <v>0.15</v>
      </c>
      <c r="V795" s="222">
        <f>ROUND(E795*U795,2)</f>
        <v>1.2</v>
      </c>
      <c r="W795" s="222"/>
      <c r="X795" s="222" t="s">
        <v>177</v>
      </c>
      <c r="Y795" s="222" t="s">
        <v>178</v>
      </c>
      <c r="Z795" s="212"/>
      <c r="AA795" s="212"/>
      <c r="AB795" s="212"/>
      <c r="AC795" s="212"/>
      <c r="AD795" s="212"/>
      <c r="AE795" s="212"/>
      <c r="AF795" s="212"/>
      <c r="AG795" s="212" t="s">
        <v>179</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2" x14ac:dyDescent="0.2">
      <c r="A796" s="219"/>
      <c r="B796" s="220"/>
      <c r="C796" s="253" t="s">
        <v>544</v>
      </c>
      <c r="D796" s="247"/>
      <c r="E796" s="247"/>
      <c r="F796" s="247"/>
      <c r="G796" s="247"/>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181</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54" t="s">
        <v>545</v>
      </c>
      <c r="D797" s="223"/>
      <c r="E797" s="224">
        <v>8</v>
      </c>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183</v>
      </c>
      <c r="AH797" s="212">
        <v>5</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x14ac:dyDescent="0.2">
      <c r="A798" s="233" t="s">
        <v>169</v>
      </c>
      <c r="B798" s="234" t="s">
        <v>107</v>
      </c>
      <c r="C798" s="251" t="s">
        <v>108</v>
      </c>
      <c r="D798" s="235"/>
      <c r="E798" s="236"/>
      <c r="F798" s="237"/>
      <c r="G798" s="237">
        <f>SUMIF(AG799:AG809,"&lt;&gt;NOR",G799:G809)</f>
        <v>0</v>
      </c>
      <c r="H798" s="237"/>
      <c r="I798" s="237">
        <f>SUM(I799:I809)</f>
        <v>0</v>
      </c>
      <c r="J798" s="237"/>
      <c r="K798" s="237">
        <f>SUM(K799:K809)</f>
        <v>0</v>
      </c>
      <c r="L798" s="237"/>
      <c r="M798" s="237">
        <f>SUM(M799:M809)</f>
        <v>0</v>
      </c>
      <c r="N798" s="236"/>
      <c r="O798" s="236">
        <f>SUM(O799:O809)</f>
        <v>0</v>
      </c>
      <c r="P798" s="236"/>
      <c r="Q798" s="236">
        <f>SUM(Q799:Q809)</f>
        <v>0</v>
      </c>
      <c r="R798" s="237"/>
      <c r="S798" s="237"/>
      <c r="T798" s="238"/>
      <c r="U798" s="232"/>
      <c r="V798" s="232">
        <f>SUM(V799:V809)</f>
        <v>210.29</v>
      </c>
      <c r="W798" s="232"/>
      <c r="X798" s="232"/>
      <c r="Y798" s="232"/>
      <c r="AG798" t="s">
        <v>170</v>
      </c>
    </row>
    <row r="799" spans="1:60" outlineLevel="1" x14ac:dyDescent="0.2">
      <c r="A799" s="240">
        <v>46</v>
      </c>
      <c r="B799" s="241" t="s">
        <v>546</v>
      </c>
      <c r="C799" s="252" t="s">
        <v>547</v>
      </c>
      <c r="D799" s="242" t="s">
        <v>548</v>
      </c>
      <c r="E799" s="243">
        <v>60</v>
      </c>
      <c r="F799" s="244"/>
      <c r="G799" s="245">
        <f>ROUND(E799*F799,2)</f>
        <v>0</v>
      </c>
      <c r="H799" s="244"/>
      <c r="I799" s="245">
        <f>ROUND(E799*H799,2)</f>
        <v>0</v>
      </c>
      <c r="J799" s="244"/>
      <c r="K799" s="245">
        <f>ROUND(E799*J799,2)</f>
        <v>0</v>
      </c>
      <c r="L799" s="245">
        <v>21</v>
      </c>
      <c r="M799" s="245">
        <f>G799*(1+L799/100)</f>
        <v>0</v>
      </c>
      <c r="N799" s="243">
        <v>0</v>
      </c>
      <c r="O799" s="243">
        <f>ROUND(E799*N799,2)</f>
        <v>0</v>
      </c>
      <c r="P799" s="243">
        <v>0</v>
      </c>
      <c r="Q799" s="243">
        <f>ROUND(E799*P799,2)</f>
        <v>0</v>
      </c>
      <c r="R799" s="245" t="s">
        <v>220</v>
      </c>
      <c r="S799" s="245" t="s">
        <v>175</v>
      </c>
      <c r="T799" s="246" t="s">
        <v>176</v>
      </c>
      <c r="U799" s="222">
        <v>1</v>
      </c>
      <c r="V799" s="222">
        <f>ROUND(E799*U799,2)</f>
        <v>60</v>
      </c>
      <c r="W799" s="222"/>
      <c r="X799" s="222" t="s">
        <v>177</v>
      </c>
      <c r="Y799" s="222" t="s">
        <v>178</v>
      </c>
      <c r="Z799" s="212"/>
      <c r="AA799" s="212"/>
      <c r="AB799" s="212"/>
      <c r="AC799" s="212"/>
      <c r="AD799" s="212"/>
      <c r="AE799" s="212"/>
      <c r="AF799" s="212"/>
      <c r="AG799" s="212" t="s">
        <v>179</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56" t="s">
        <v>549</v>
      </c>
      <c r="D800" s="249"/>
      <c r="E800" s="249"/>
      <c r="F800" s="249"/>
      <c r="G800" s="249"/>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359</v>
      </c>
      <c r="AH800" s="212"/>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57" t="s">
        <v>550</v>
      </c>
      <c r="D801" s="250"/>
      <c r="E801" s="250"/>
      <c r="F801" s="250"/>
      <c r="G801" s="250"/>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359</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57" t="s">
        <v>551</v>
      </c>
      <c r="D802" s="250"/>
      <c r="E802" s="250"/>
      <c r="F802" s="250"/>
      <c r="G802" s="250"/>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359</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57" t="s">
        <v>552</v>
      </c>
      <c r="D803" s="250"/>
      <c r="E803" s="250"/>
      <c r="F803" s="250"/>
      <c r="G803" s="250"/>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359</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54" t="s">
        <v>553</v>
      </c>
      <c r="D804" s="223"/>
      <c r="E804" s="224"/>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183</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54" t="s">
        <v>554</v>
      </c>
      <c r="D805" s="223"/>
      <c r="E805" s="224">
        <v>60</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183</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ht="33.75" outlineLevel="1" x14ac:dyDescent="0.2">
      <c r="A806" s="240">
        <v>47</v>
      </c>
      <c r="B806" s="241" t="s">
        <v>555</v>
      </c>
      <c r="C806" s="252" t="s">
        <v>556</v>
      </c>
      <c r="D806" s="242" t="s">
        <v>191</v>
      </c>
      <c r="E806" s="243">
        <v>1073.4849999999999</v>
      </c>
      <c r="F806" s="244"/>
      <c r="G806" s="245">
        <f>ROUND(E806*F806,2)</f>
        <v>0</v>
      </c>
      <c r="H806" s="244"/>
      <c r="I806" s="245">
        <f>ROUND(E806*H806,2)</f>
        <v>0</v>
      </c>
      <c r="J806" s="244"/>
      <c r="K806" s="245">
        <f>ROUND(E806*J806,2)</f>
        <v>0</v>
      </c>
      <c r="L806" s="245">
        <v>21</v>
      </c>
      <c r="M806" s="245">
        <f>G806*(1+L806/100)</f>
        <v>0</v>
      </c>
      <c r="N806" s="243">
        <v>0</v>
      </c>
      <c r="O806" s="243">
        <f>ROUND(E806*N806,2)</f>
        <v>0</v>
      </c>
      <c r="P806" s="243">
        <v>0</v>
      </c>
      <c r="Q806" s="243">
        <f>ROUND(E806*P806,2)</f>
        <v>0</v>
      </c>
      <c r="R806" s="245" t="s">
        <v>220</v>
      </c>
      <c r="S806" s="245" t="s">
        <v>175</v>
      </c>
      <c r="T806" s="246" t="s">
        <v>176</v>
      </c>
      <c r="U806" s="222">
        <v>0.14000000000000001</v>
      </c>
      <c r="V806" s="222">
        <f>ROUND(E806*U806,2)</f>
        <v>150.29</v>
      </c>
      <c r="W806" s="222"/>
      <c r="X806" s="222" t="s">
        <v>177</v>
      </c>
      <c r="Y806" s="222" t="s">
        <v>178</v>
      </c>
      <c r="Z806" s="212"/>
      <c r="AA806" s="212"/>
      <c r="AB806" s="212"/>
      <c r="AC806" s="212"/>
      <c r="AD806" s="212"/>
      <c r="AE806" s="212"/>
      <c r="AF806" s="212"/>
      <c r="AG806" s="212" t="s">
        <v>179</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54" t="s">
        <v>557</v>
      </c>
      <c r="D807" s="223"/>
      <c r="E807" s="224"/>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183</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54" t="s">
        <v>558</v>
      </c>
      <c r="D808" s="223"/>
      <c r="E808" s="224">
        <v>823.48500000000001</v>
      </c>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183</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54" t="s">
        <v>559</v>
      </c>
      <c r="D809" s="223"/>
      <c r="E809" s="224">
        <v>250</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183</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x14ac:dyDescent="0.2">
      <c r="A810" s="233" t="s">
        <v>169</v>
      </c>
      <c r="B810" s="234" t="s">
        <v>109</v>
      </c>
      <c r="C810" s="251" t="s">
        <v>110</v>
      </c>
      <c r="D810" s="235"/>
      <c r="E810" s="236"/>
      <c r="F810" s="237"/>
      <c r="G810" s="237">
        <f>SUMIF(AG811:AG898,"&lt;&gt;NOR",G811:G898)</f>
        <v>0</v>
      </c>
      <c r="H810" s="237"/>
      <c r="I810" s="237">
        <f>SUM(I811:I898)</f>
        <v>0</v>
      </c>
      <c r="J810" s="237"/>
      <c r="K810" s="237">
        <f>SUM(K811:K898)</f>
        <v>0</v>
      </c>
      <c r="L810" s="237"/>
      <c r="M810" s="237">
        <f>SUM(M811:M898)</f>
        <v>0</v>
      </c>
      <c r="N810" s="236"/>
      <c r="O810" s="236">
        <f>SUM(O811:O898)</f>
        <v>0.79</v>
      </c>
      <c r="P810" s="236"/>
      <c r="Q810" s="236">
        <f>SUM(Q811:Q898)</f>
        <v>100.97</v>
      </c>
      <c r="R810" s="237"/>
      <c r="S810" s="237"/>
      <c r="T810" s="238"/>
      <c r="U810" s="232"/>
      <c r="V810" s="232">
        <f>SUM(V811:V898)</f>
        <v>864.92000000000007</v>
      </c>
      <c r="W810" s="232"/>
      <c r="X810" s="232"/>
      <c r="Y810" s="232"/>
      <c r="AG810" t="s">
        <v>170</v>
      </c>
    </row>
    <row r="811" spans="1:60" ht="22.5" outlineLevel="1" x14ac:dyDescent="0.2">
      <c r="A811" s="240">
        <v>48</v>
      </c>
      <c r="B811" s="241" t="s">
        <v>560</v>
      </c>
      <c r="C811" s="252" t="s">
        <v>561</v>
      </c>
      <c r="D811" s="242" t="s">
        <v>173</v>
      </c>
      <c r="E811" s="243">
        <v>18.757200000000001</v>
      </c>
      <c r="F811" s="244"/>
      <c r="G811" s="245">
        <f>ROUND(E811*F811,2)</f>
        <v>0</v>
      </c>
      <c r="H811" s="244"/>
      <c r="I811" s="245">
        <f>ROUND(E811*H811,2)</f>
        <v>0</v>
      </c>
      <c r="J811" s="244"/>
      <c r="K811" s="245">
        <f>ROUND(E811*J811,2)</f>
        <v>0</v>
      </c>
      <c r="L811" s="245">
        <v>21</v>
      </c>
      <c r="M811" s="245">
        <f>G811*(1+L811/100)</f>
        <v>0</v>
      </c>
      <c r="N811" s="243">
        <v>0</v>
      </c>
      <c r="O811" s="243">
        <f>ROUND(E811*N811,2)</f>
        <v>0</v>
      </c>
      <c r="P811" s="243">
        <v>2.2000000000000002</v>
      </c>
      <c r="Q811" s="243">
        <f>ROUND(E811*P811,2)</f>
        <v>41.27</v>
      </c>
      <c r="R811" s="245" t="s">
        <v>562</v>
      </c>
      <c r="S811" s="245" t="s">
        <v>175</v>
      </c>
      <c r="T811" s="246" t="s">
        <v>176</v>
      </c>
      <c r="U811" s="222">
        <v>10.88</v>
      </c>
      <c r="V811" s="222">
        <f>ROUND(E811*U811,2)</f>
        <v>204.08</v>
      </c>
      <c r="W811" s="222"/>
      <c r="X811" s="222" t="s">
        <v>177</v>
      </c>
      <c r="Y811" s="222" t="s">
        <v>178</v>
      </c>
      <c r="Z811" s="212"/>
      <c r="AA811" s="212"/>
      <c r="AB811" s="212"/>
      <c r="AC811" s="212"/>
      <c r="AD811" s="212"/>
      <c r="AE811" s="212"/>
      <c r="AF811" s="212"/>
      <c r="AG811" s="212" t="s">
        <v>179</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54" t="s">
        <v>310</v>
      </c>
      <c r="D812" s="223"/>
      <c r="E812" s="224"/>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183</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54" t="s">
        <v>204</v>
      </c>
      <c r="D813" s="223"/>
      <c r="E813" s="224"/>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183</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54" t="s">
        <v>205</v>
      </c>
      <c r="D814" s="223"/>
      <c r="E814" s="224"/>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183</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54" t="s">
        <v>206</v>
      </c>
      <c r="D815" s="223"/>
      <c r="E815" s="224"/>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183</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54" t="s">
        <v>360</v>
      </c>
      <c r="D816" s="223"/>
      <c r="E816" s="224"/>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183</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54" t="s">
        <v>563</v>
      </c>
      <c r="D817" s="223"/>
      <c r="E817" s="224"/>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183</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54" t="s">
        <v>564</v>
      </c>
      <c r="D818" s="223"/>
      <c r="E818" s="224">
        <v>7.59</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183</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54" t="s">
        <v>565</v>
      </c>
      <c r="D819" s="223"/>
      <c r="E819" s="224">
        <v>8.1311999999999998</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183</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54" t="s">
        <v>566</v>
      </c>
      <c r="D820" s="223"/>
      <c r="E820" s="224">
        <v>3.036</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183</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1" x14ac:dyDescent="0.2">
      <c r="A821" s="240">
        <v>49</v>
      </c>
      <c r="B821" s="241" t="s">
        <v>567</v>
      </c>
      <c r="C821" s="252" t="s">
        <v>568</v>
      </c>
      <c r="D821" s="242" t="s">
        <v>191</v>
      </c>
      <c r="E821" s="243">
        <v>187.572</v>
      </c>
      <c r="F821" s="244"/>
      <c r="G821" s="245">
        <f>ROUND(E821*F821,2)</f>
        <v>0</v>
      </c>
      <c r="H821" s="244"/>
      <c r="I821" s="245">
        <f>ROUND(E821*H821,2)</f>
        <v>0</v>
      </c>
      <c r="J821" s="244"/>
      <c r="K821" s="245">
        <f>ROUND(E821*J821,2)</f>
        <v>0</v>
      </c>
      <c r="L821" s="245">
        <v>21</v>
      </c>
      <c r="M821" s="245">
        <f>G821*(1+L821/100)</f>
        <v>0</v>
      </c>
      <c r="N821" s="243">
        <v>0</v>
      </c>
      <c r="O821" s="243">
        <f>ROUND(E821*N821,2)</f>
        <v>0</v>
      </c>
      <c r="P821" s="243">
        <v>1.75E-3</v>
      </c>
      <c r="Q821" s="243">
        <f>ROUND(E821*P821,2)</f>
        <v>0.33</v>
      </c>
      <c r="R821" s="245" t="s">
        <v>562</v>
      </c>
      <c r="S821" s="245" t="s">
        <v>175</v>
      </c>
      <c r="T821" s="246" t="s">
        <v>176</v>
      </c>
      <c r="U821" s="222">
        <v>0.17</v>
      </c>
      <c r="V821" s="222">
        <f>ROUND(E821*U821,2)</f>
        <v>31.89</v>
      </c>
      <c r="W821" s="222"/>
      <c r="X821" s="222" t="s">
        <v>177</v>
      </c>
      <c r="Y821" s="222" t="s">
        <v>178</v>
      </c>
      <c r="Z821" s="212"/>
      <c r="AA821" s="212"/>
      <c r="AB821" s="212"/>
      <c r="AC821" s="212"/>
      <c r="AD821" s="212"/>
      <c r="AE821" s="212"/>
      <c r="AF821" s="212"/>
      <c r="AG821" s="212" t="s">
        <v>179</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2" x14ac:dyDescent="0.2">
      <c r="A822" s="219"/>
      <c r="B822" s="220"/>
      <c r="C822" s="254" t="s">
        <v>310</v>
      </c>
      <c r="D822" s="223"/>
      <c r="E822" s="224"/>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183</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54" t="s">
        <v>204</v>
      </c>
      <c r="D823" s="223"/>
      <c r="E823" s="224"/>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183</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54" t="s">
        <v>205</v>
      </c>
      <c r="D824" s="223"/>
      <c r="E824" s="224"/>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183</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54" t="s">
        <v>206</v>
      </c>
      <c r="D825" s="223"/>
      <c r="E825" s="224"/>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183</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54" t="s">
        <v>360</v>
      </c>
      <c r="D826" s="223"/>
      <c r="E826" s="224"/>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183</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54" t="s">
        <v>569</v>
      </c>
      <c r="D827" s="223"/>
      <c r="E827" s="224"/>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183</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54" t="s">
        <v>497</v>
      </c>
      <c r="D828" s="223"/>
      <c r="E828" s="224">
        <v>75.900000000000006</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183</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54" t="s">
        <v>498</v>
      </c>
      <c r="D829" s="223"/>
      <c r="E829" s="224">
        <v>81.311999999999998</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183</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54" t="s">
        <v>499</v>
      </c>
      <c r="D830" s="223"/>
      <c r="E830" s="224">
        <v>30.36</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183</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1" x14ac:dyDescent="0.2">
      <c r="A831" s="240">
        <v>50</v>
      </c>
      <c r="B831" s="241" t="s">
        <v>570</v>
      </c>
      <c r="C831" s="252" t="s">
        <v>571</v>
      </c>
      <c r="D831" s="242" t="s">
        <v>191</v>
      </c>
      <c r="E831" s="243">
        <v>4.32</v>
      </c>
      <c r="F831" s="244"/>
      <c r="G831" s="245">
        <f>ROUND(E831*F831,2)</f>
        <v>0</v>
      </c>
      <c r="H831" s="244"/>
      <c r="I831" s="245">
        <f>ROUND(E831*H831,2)</f>
        <v>0</v>
      </c>
      <c r="J831" s="244"/>
      <c r="K831" s="245">
        <f>ROUND(E831*J831,2)</f>
        <v>0</v>
      </c>
      <c r="L831" s="245">
        <v>21</v>
      </c>
      <c r="M831" s="245">
        <f>G831*(1+L831/100)</f>
        <v>0</v>
      </c>
      <c r="N831" s="243">
        <v>2.1900000000000001E-3</v>
      </c>
      <c r="O831" s="243">
        <f>ROUND(E831*N831,2)</f>
        <v>0.01</v>
      </c>
      <c r="P831" s="243">
        <v>0.01</v>
      </c>
      <c r="Q831" s="243">
        <f>ROUND(E831*P831,2)</f>
        <v>0.04</v>
      </c>
      <c r="R831" s="245" t="s">
        <v>562</v>
      </c>
      <c r="S831" s="245" t="s">
        <v>175</v>
      </c>
      <c r="T831" s="246" t="s">
        <v>176</v>
      </c>
      <c r="U831" s="222">
        <v>0.52</v>
      </c>
      <c r="V831" s="222">
        <f>ROUND(E831*U831,2)</f>
        <v>2.25</v>
      </c>
      <c r="W831" s="222"/>
      <c r="X831" s="222" t="s">
        <v>177</v>
      </c>
      <c r="Y831" s="222" t="s">
        <v>178</v>
      </c>
      <c r="Z831" s="212"/>
      <c r="AA831" s="212"/>
      <c r="AB831" s="212"/>
      <c r="AC831" s="212"/>
      <c r="AD831" s="212"/>
      <c r="AE831" s="212"/>
      <c r="AF831" s="212"/>
      <c r="AG831" s="212" t="s">
        <v>179</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54" t="s">
        <v>572</v>
      </c>
      <c r="D832" s="223"/>
      <c r="E832" s="224"/>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183</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54" t="s">
        <v>573</v>
      </c>
      <c r="D833" s="223"/>
      <c r="E833" s="224"/>
      <c r="F833" s="222"/>
      <c r="G833" s="222"/>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183</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19"/>
      <c r="B834" s="220"/>
      <c r="C834" s="254" t="s">
        <v>574</v>
      </c>
      <c r="D834" s="223"/>
      <c r="E834" s="224"/>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183</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54" t="s">
        <v>575</v>
      </c>
      <c r="D835" s="223"/>
      <c r="E835" s="224">
        <v>2.16</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183</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54" t="s">
        <v>576</v>
      </c>
      <c r="D836" s="223"/>
      <c r="E836" s="224">
        <v>0.24</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183</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54" t="s">
        <v>577</v>
      </c>
      <c r="D837" s="223"/>
      <c r="E837" s="224">
        <v>1.92</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183</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1" x14ac:dyDescent="0.2">
      <c r="A838" s="240">
        <v>51</v>
      </c>
      <c r="B838" s="241" t="s">
        <v>578</v>
      </c>
      <c r="C838" s="252" t="s">
        <v>579</v>
      </c>
      <c r="D838" s="242" t="s">
        <v>191</v>
      </c>
      <c r="E838" s="243">
        <v>735.24</v>
      </c>
      <c r="F838" s="244"/>
      <c r="G838" s="245">
        <f>ROUND(E838*F838,2)</f>
        <v>0</v>
      </c>
      <c r="H838" s="244"/>
      <c r="I838" s="245">
        <f>ROUND(E838*H838,2)</f>
        <v>0</v>
      </c>
      <c r="J838" s="244"/>
      <c r="K838" s="245">
        <f>ROUND(E838*J838,2)</f>
        <v>0</v>
      </c>
      <c r="L838" s="245">
        <v>21</v>
      </c>
      <c r="M838" s="245">
        <f>G838*(1+L838/100)</f>
        <v>0</v>
      </c>
      <c r="N838" s="243">
        <v>9.2000000000000003E-4</v>
      </c>
      <c r="O838" s="243">
        <f>ROUND(E838*N838,2)</f>
        <v>0.68</v>
      </c>
      <c r="P838" s="243">
        <v>0.04</v>
      </c>
      <c r="Q838" s="243">
        <f>ROUND(E838*P838,2)</f>
        <v>29.41</v>
      </c>
      <c r="R838" s="245" t="s">
        <v>562</v>
      </c>
      <c r="S838" s="245" t="s">
        <v>175</v>
      </c>
      <c r="T838" s="246" t="s">
        <v>176</v>
      </c>
      <c r="U838" s="222">
        <v>0.37</v>
      </c>
      <c r="V838" s="222">
        <f>ROUND(E838*U838,2)</f>
        <v>272.04000000000002</v>
      </c>
      <c r="W838" s="222"/>
      <c r="X838" s="222" t="s">
        <v>177</v>
      </c>
      <c r="Y838" s="222" t="s">
        <v>178</v>
      </c>
      <c r="Z838" s="212"/>
      <c r="AA838" s="212"/>
      <c r="AB838" s="212"/>
      <c r="AC838" s="212"/>
      <c r="AD838" s="212"/>
      <c r="AE838" s="212"/>
      <c r="AF838" s="212"/>
      <c r="AG838" s="212" t="s">
        <v>179</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54" t="s">
        <v>572</v>
      </c>
      <c r="D839" s="223"/>
      <c r="E839" s="224"/>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183</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54" t="s">
        <v>573</v>
      </c>
      <c r="D840" s="223"/>
      <c r="E840" s="224"/>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183</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54" t="s">
        <v>574</v>
      </c>
      <c r="D841" s="223"/>
      <c r="E841" s="224"/>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183</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54" t="s">
        <v>580</v>
      </c>
      <c r="D842" s="223"/>
      <c r="E842" s="224">
        <v>729.6</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183</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54" t="s">
        <v>581</v>
      </c>
      <c r="D843" s="223"/>
      <c r="E843" s="224">
        <v>2.82</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183</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4" t="s">
        <v>582</v>
      </c>
      <c r="D844" s="223"/>
      <c r="E844" s="224">
        <v>2.82</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183</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40">
        <v>52</v>
      </c>
      <c r="B845" s="241" t="s">
        <v>583</v>
      </c>
      <c r="C845" s="252" t="s">
        <v>584</v>
      </c>
      <c r="D845" s="242" t="s">
        <v>191</v>
      </c>
      <c r="E845" s="243">
        <v>3.645</v>
      </c>
      <c r="F845" s="244"/>
      <c r="G845" s="245">
        <f>ROUND(E845*F845,2)</f>
        <v>0</v>
      </c>
      <c r="H845" s="244"/>
      <c r="I845" s="245">
        <f>ROUND(E845*H845,2)</f>
        <v>0</v>
      </c>
      <c r="J845" s="244"/>
      <c r="K845" s="245">
        <f>ROUND(E845*J845,2)</f>
        <v>0</v>
      </c>
      <c r="L845" s="245">
        <v>21</v>
      </c>
      <c r="M845" s="245">
        <f>G845*(1+L845/100)</f>
        <v>0</v>
      </c>
      <c r="N845" s="243">
        <v>1E-3</v>
      </c>
      <c r="O845" s="243">
        <f>ROUND(E845*N845,2)</f>
        <v>0</v>
      </c>
      <c r="P845" s="243">
        <v>4.1200000000000001E-2</v>
      </c>
      <c r="Q845" s="243">
        <f>ROUND(E845*P845,2)</f>
        <v>0.15</v>
      </c>
      <c r="R845" s="245" t="s">
        <v>562</v>
      </c>
      <c r="S845" s="245" t="s">
        <v>175</v>
      </c>
      <c r="T845" s="246" t="s">
        <v>176</v>
      </c>
      <c r="U845" s="222">
        <v>0.5</v>
      </c>
      <c r="V845" s="222">
        <f>ROUND(E845*U845,2)</f>
        <v>1.82</v>
      </c>
      <c r="W845" s="222"/>
      <c r="X845" s="222" t="s">
        <v>177</v>
      </c>
      <c r="Y845" s="222" t="s">
        <v>178</v>
      </c>
      <c r="Z845" s="212"/>
      <c r="AA845" s="212"/>
      <c r="AB845" s="212"/>
      <c r="AC845" s="212"/>
      <c r="AD845" s="212"/>
      <c r="AE845" s="212"/>
      <c r="AF845" s="212"/>
      <c r="AG845" s="212" t="s">
        <v>179</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54" t="s">
        <v>573</v>
      </c>
      <c r="D846" s="223"/>
      <c r="E846" s="224"/>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183</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54" t="s">
        <v>572</v>
      </c>
      <c r="D847" s="223"/>
      <c r="E847" s="224"/>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183</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54" t="s">
        <v>585</v>
      </c>
      <c r="D848" s="223"/>
      <c r="E848" s="224">
        <v>3.645</v>
      </c>
      <c r="F848" s="222"/>
      <c r="G848" s="222"/>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183</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40">
        <v>53</v>
      </c>
      <c r="B849" s="241" t="s">
        <v>586</v>
      </c>
      <c r="C849" s="252" t="s">
        <v>587</v>
      </c>
      <c r="D849" s="242" t="s">
        <v>191</v>
      </c>
      <c r="E849" s="243">
        <v>193.8965</v>
      </c>
      <c r="F849" s="244"/>
      <c r="G849" s="245">
        <f>ROUND(E849*F849,2)</f>
        <v>0</v>
      </c>
      <c r="H849" s="244"/>
      <c r="I849" s="245">
        <f>ROUND(E849*H849,2)</f>
        <v>0</v>
      </c>
      <c r="J849" s="244"/>
      <c r="K849" s="245">
        <f>ROUND(E849*J849,2)</f>
        <v>0</v>
      </c>
      <c r="L849" s="245">
        <v>21</v>
      </c>
      <c r="M849" s="245">
        <f>G849*(1+L849/100)</f>
        <v>0</v>
      </c>
      <c r="N849" s="243">
        <v>4.8999999999999998E-4</v>
      </c>
      <c r="O849" s="243">
        <f>ROUND(E849*N849,2)</f>
        <v>0.1</v>
      </c>
      <c r="P849" s="243">
        <v>5.5E-2</v>
      </c>
      <c r="Q849" s="243">
        <f>ROUND(E849*P849,2)</f>
        <v>10.66</v>
      </c>
      <c r="R849" s="245" t="s">
        <v>562</v>
      </c>
      <c r="S849" s="245" t="s">
        <v>175</v>
      </c>
      <c r="T849" s="246" t="s">
        <v>176</v>
      </c>
      <c r="U849" s="222">
        <v>0.26</v>
      </c>
      <c r="V849" s="222">
        <f>ROUND(E849*U849,2)</f>
        <v>50.41</v>
      </c>
      <c r="W849" s="222"/>
      <c r="X849" s="222" t="s">
        <v>177</v>
      </c>
      <c r="Y849" s="222" t="s">
        <v>178</v>
      </c>
      <c r="Z849" s="212"/>
      <c r="AA849" s="212"/>
      <c r="AB849" s="212"/>
      <c r="AC849" s="212"/>
      <c r="AD849" s="212"/>
      <c r="AE849" s="212"/>
      <c r="AF849" s="212"/>
      <c r="AG849" s="212" t="s">
        <v>179</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54" t="s">
        <v>573</v>
      </c>
      <c r="D850" s="223"/>
      <c r="E850" s="224"/>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183</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4" t="s">
        <v>572</v>
      </c>
      <c r="D851" s="223"/>
      <c r="E851" s="224"/>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183</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54" t="s">
        <v>588</v>
      </c>
      <c r="D852" s="223"/>
      <c r="E852" s="224">
        <v>34.936999999999998</v>
      </c>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183</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54" t="s">
        <v>589</v>
      </c>
      <c r="D853" s="223"/>
      <c r="E853" s="224">
        <v>29.7</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183</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54" t="s">
        <v>590</v>
      </c>
      <c r="D854" s="223"/>
      <c r="E854" s="224">
        <v>17.468499999999999</v>
      </c>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183</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54" t="s">
        <v>591</v>
      </c>
      <c r="D855" s="223"/>
      <c r="E855" s="224">
        <v>34.56</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183</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54" t="s">
        <v>592</v>
      </c>
      <c r="D856" s="223"/>
      <c r="E856" s="224">
        <v>77.230999999999995</v>
      </c>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183</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1" x14ac:dyDescent="0.2">
      <c r="A857" s="240">
        <v>54</v>
      </c>
      <c r="B857" s="241" t="s">
        <v>593</v>
      </c>
      <c r="C857" s="252" t="s">
        <v>594</v>
      </c>
      <c r="D857" s="242" t="s">
        <v>215</v>
      </c>
      <c r="E857" s="243">
        <v>472.8</v>
      </c>
      <c r="F857" s="244"/>
      <c r="G857" s="245">
        <f>ROUND(E857*F857,2)</f>
        <v>0</v>
      </c>
      <c r="H857" s="244"/>
      <c r="I857" s="245">
        <f>ROUND(E857*H857,2)</f>
        <v>0</v>
      </c>
      <c r="J857" s="244"/>
      <c r="K857" s="245">
        <f>ROUND(E857*J857,2)</f>
        <v>0</v>
      </c>
      <c r="L857" s="245">
        <v>21</v>
      </c>
      <c r="M857" s="245">
        <f>G857*(1+L857/100)</f>
        <v>0</v>
      </c>
      <c r="N857" s="243">
        <v>0</v>
      </c>
      <c r="O857" s="243">
        <f>ROUND(E857*N857,2)</f>
        <v>0</v>
      </c>
      <c r="P857" s="243">
        <v>1.1129999999999999E-2</v>
      </c>
      <c r="Q857" s="243">
        <f>ROUND(E857*P857,2)</f>
        <v>5.26</v>
      </c>
      <c r="R857" s="245" t="s">
        <v>562</v>
      </c>
      <c r="S857" s="245" t="s">
        <v>175</v>
      </c>
      <c r="T857" s="246" t="s">
        <v>176</v>
      </c>
      <c r="U857" s="222">
        <v>0.08</v>
      </c>
      <c r="V857" s="222">
        <f>ROUND(E857*U857,2)</f>
        <v>37.82</v>
      </c>
      <c r="W857" s="222"/>
      <c r="X857" s="222" t="s">
        <v>177</v>
      </c>
      <c r="Y857" s="222" t="s">
        <v>178</v>
      </c>
      <c r="Z857" s="212"/>
      <c r="AA857" s="212"/>
      <c r="AB857" s="212"/>
      <c r="AC857" s="212"/>
      <c r="AD857" s="212"/>
      <c r="AE857" s="212"/>
      <c r="AF857" s="212"/>
      <c r="AG857" s="212" t="s">
        <v>179</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2" x14ac:dyDescent="0.2">
      <c r="A858" s="219"/>
      <c r="B858" s="220"/>
      <c r="C858" s="254" t="s">
        <v>572</v>
      </c>
      <c r="D858" s="223"/>
      <c r="E858" s="224"/>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183</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54" t="s">
        <v>573</v>
      </c>
      <c r="D859" s="223"/>
      <c r="E859" s="224"/>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183</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54" t="s">
        <v>574</v>
      </c>
      <c r="D860" s="223"/>
      <c r="E860" s="224"/>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183</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54" t="s">
        <v>595</v>
      </c>
      <c r="D861" s="223"/>
      <c r="E861" s="224">
        <v>3.6</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183</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54" t="s">
        <v>596</v>
      </c>
      <c r="D862" s="223"/>
      <c r="E862" s="224">
        <v>0.6</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183</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4" t="s">
        <v>597</v>
      </c>
      <c r="D863" s="223"/>
      <c r="E863" s="224">
        <v>456</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183</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54" t="s">
        <v>598</v>
      </c>
      <c r="D864" s="223"/>
      <c r="E864" s="224">
        <v>4.7</v>
      </c>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183</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54" t="s">
        <v>599</v>
      </c>
      <c r="D865" s="223"/>
      <c r="E865" s="224">
        <v>4.7</v>
      </c>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183</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54" t="s">
        <v>600</v>
      </c>
      <c r="D866" s="223"/>
      <c r="E866" s="224">
        <v>3.2</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183</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ht="22.5" outlineLevel="1" x14ac:dyDescent="0.2">
      <c r="A867" s="240">
        <v>55</v>
      </c>
      <c r="B867" s="241" t="s">
        <v>601</v>
      </c>
      <c r="C867" s="252" t="s">
        <v>602</v>
      </c>
      <c r="D867" s="242" t="s">
        <v>191</v>
      </c>
      <c r="E867" s="243">
        <v>1102.56</v>
      </c>
      <c r="F867" s="244"/>
      <c r="G867" s="245">
        <f>ROUND(E867*F867,2)</f>
        <v>0</v>
      </c>
      <c r="H867" s="244"/>
      <c r="I867" s="245">
        <f>ROUND(E867*H867,2)</f>
        <v>0</v>
      </c>
      <c r="J867" s="244"/>
      <c r="K867" s="245">
        <f>ROUND(E867*J867,2)</f>
        <v>0</v>
      </c>
      <c r="L867" s="245">
        <v>21</v>
      </c>
      <c r="M867" s="245">
        <f>G867*(1+L867/100)</f>
        <v>0</v>
      </c>
      <c r="N867" s="243">
        <v>0</v>
      </c>
      <c r="O867" s="243">
        <f>ROUND(E867*N867,2)</f>
        <v>0</v>
      </c>
      <c r="P867" s="243">
        <v>1.256E-2</v>
      </c>
      <c r="Q867" s="243">
        <f>ROUND(E867*P867,2)</f>
        <v>13.85</v>
      </c>
      <c r="R867" s="245" t="s">
        <v>562</v>
      </c>
      <c r="S867" s="245" t="s">
        <v>175</v>
      </c>
      <c r="T867" s="246" t="s">
        <v>176</v>
      </c>
      <c r="U867" s="222">
        <v>0.24</v>
      </c>
      <c r="V867" s="222">
        <f>ROUND(E867*U867,2)</f>
        <v>264.61</v>
      </c>
      <c r="W867" s="222"/>
      <c r="X867" s="222" t="s">
        <v>177</v>
      </c>
      <c r="Y867" s="222" t="s">
        <v>178</v>
      </c>
      <c r="Z867" s="212"/>
      <c r="AA867" s="212"/>
      <c r="AB867" s="212"/>
      <c r="AC867" s="212"/>
      <c r="AD867" s="212"/>
      <c r="AE867" s="212"/>
      <c r="AF867" s="212"/>
      <c r="AG867" s="212" t="s">
        <v>179</v>
      </c>
      <c r="AH867" s="212"/>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2" x14ac:dyDescent="0.2">
      <c r="A868" s="219"/>
      <c r="B868" s="220"/>
      <c r="C868" s="254" t="s">
        <v>603</v>
      </c>
      <c r="D868" s="223"/>
      <c r="E868" s="224"/>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183</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4" t="s">
        <v>604</v>
      </c>
      <c r="D869" s="223"/>
      <c r="E869" s="224"/>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183</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4" t="s">
        <v>237</v>
      </c>
      <c r="D870" s="223"/>
      <c r="E870" s="224"/>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183</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4" t="s">
        <v>605</v>
      </c>
      <c r="D871" s="223"/>
      <c r="E871" s="224"/>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183</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4" t="s">
        <v>238</v>
      </c>
      <c r="D872" s="223"/>
      <c r="E872" s="224"/>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183</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54" t="s">
        <v>239</v>
      </c>
      <c r="D873" s="223"/>
      <c r="E873" s="224">
        <v>27</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183</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54" t="s">
        <v>240</v>
      </c>
      <c r="D874" s="223"/>
      <c r="E874" s="224">
        <v>5.4</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183</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54" t="s">
        <v>241</v>
      </c>
      <c r="D875" s="223"/>
      <c r="E875" s="224">
        <v>62.64</v>
      </c>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183</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4" t="s">
        <v>242</v>
      </c>
      <c r="D876" s="223"/>
      <c r="E876" s="224">
        <v>71.28</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183</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54" t="s">
        <v>240</v>
      </c>
      <c r="D877" s="223"/>
      <c r="E877" s="224">
        <v>5.4</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183</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54" t="s">
        <v>243</v>
      </c>
      <c r="D878" s="223"/>
      <c r="E878" s="224">
        <v>79.92</v>
      </c>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183</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54" t="s">
        <v>244</v>
      </c>
      <c r="D879" s="223"/>
      <c r="E879" s="224">
        <v>62.64</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183</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4" t="s">
        <v>240</v>
      </c>
      <c r="D880" s="223"/>
      <c r="E880" s="224">
        <v>5.4</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183</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4" t="s">
        <v>245</v>
      </c>
      <c r="D881" s="223"/>
      <c r="E881" s="224">
        <v>125.28</v>
      </c>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183</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54" t="s">
        <v>240</v>
      </c>
      <c r="D882" s="223"/>
      <c r="E882" s="224">
        <v>5.4</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183</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54" t="s">
        <v>246</v>
      </c>
      <c r="D883" s="223"/>
      <c r="E883" s="224">
        <v>62.64</v>
      </c>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183</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54" t="s">
        <v>247</v>
      </c>
      <c r="D884" s="223"/>
      <c r="E884" s="224"/>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183</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54" t="s">
        <v>239</v>
      </c>
      <c r="D885" s="223"/>
      <c r="E885" s="224">
        <v>27</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183</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54" t="s">
        <v>248</v>
      </c>
      <c r="D886" s="223"/>
      <c r="E886" s="224">
        <v>9.5399999999999991</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183</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4" t="s">
        <v>241</v>
      </c>
      <c r="D887" s="223"/>
      <c r="E887" s="224">
        <v>62.64</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183</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54" t="s">
        <v>242</v>
      </c>
      <c r="D888" s="223"/>
      <c r="E888" s="224">
        <v>71.28</v>
      </c>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183</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54" t="s">
        <v>248</v>
      </c>
      <c r="D889" s="223"/>
      <c r="E889" s="224">
        <v>9.5399999999999991</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183</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54" t="s">
        <v>243</v>
      </c>
      <c r="D890" s="223"/>
      <c r="E890" s="224">
        <v>79.92</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183</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54" t="s">
        <v>244</v>
      </c>
      <c r="D891" s="223"/>
      <c r="E891" s="224">
        <v>62.64</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183</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54" t="s">
        <v>248</v>
      </c>
      <c r="D892" s="223"/>
      <c r="E892" s="224">
        <v>9.5399999999999991</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183</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4" t="s">
        <v>245</v>
      </c>
      <c r="D893" s="223"/>
      <c r="E893" s="224">
        <v>125.28</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183</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54" t="s">
        <v>248</v>
      </c>
      <c r="D894" s="223"/>
      <c r="E894" s="224">
        <v>9.5399999999999991</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183</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54" t="s">
        <v>246</v>
      </c>
      <c r="D895" s="223"/>
      <c r="E895" s="224">
        <v>62.64</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183</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5" t="s">
        <v>228</v>
      </c>
      <c r="D896" s="225"/>
      <c r="E896" s="226">
        <v>1042.56</v>
      </c>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183</v>
      </c>
      <c r="AH896" s="212">
        <v>1</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4" t="s">
        <v>606</v>
      </c>
      <c r="D897" s="223"/>
      <c r="E897" s="224">
        <v>60</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183</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55" t="s">
        <v>228</v>
      </c>
      <c r="D898" s="225"/>
      <c r="E898" s="226">
        <v>60</v>
      </c>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183</v>
      </c>
      <c r="AH898" s="212">
        <v>1</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x14ac:dyDescent="0.2">
      <c r="A899" s="233" t="s">
        <v>169</v>
      </c>
      <c r="B899" s="234" t="s">
        <v>111</v>
      </c>
      <c r="C899" s="251" t="s">
        <v>112</v>
      </c>
      <c r="D899" s="235"/>
      <c r="E899" s="236"/>
      <c r="F899" s="237"/>
      <c r="G899" s="237">
        <f>SUMIF(AG900:AG905,"&lt;&gt;NOR",G900:G905)</f>
        <v>0</v>
      </c>
      <c r="H899" s="237"/>
      <c r="I899" s="237">
        <f>SUM(I900:I905)</f>
        <v>0</v>
      </c>
      <c r="J899" s="237"/>
      <c r="K899" s="237">
        <f>SUM(K900:K905)</f>
        <v>0</v>
      </c>
      <c r="L899" s="237"/>
      <c r="M899" s="237">
        <f>SUM(M900:M905)</f>
        <v>0</v>
      </c>
      <c r="N899" s="236"/>
      <c r="O899" s="236">
        <f>SUM(O900:O905)</f>
        <v>0</v>
      </c>
      <c r="P899" s="236"/>
      <c r="Q899" s="236">
        <f>SUM(Q900:Q905)</f>
        <v>0</v>
      </c>
      <c r="R899" s="237"/>
      <c r="S899" s="237"/>
      <c r="T899" s="238"/>
      <c r="U899" s="232"/>
      <c r="V899" s="232">
        <f>SUM(V900:V905)</f>
        <v>564.39</v>
      </c>
      <c r="W899" s="232"/>
      <c r="X899" s="232"/>
      <c r="Y899" s="232"/>
      <c r="AG899" t="s">
        <v>170</v>
      </c>
    </row>
    <row r="900" spans="1:60" ht="22.5" outlineLevel="1" x14ac:dyDescent="0.2">
      <c r="A900" s="240">
        <v>56</v>
      </c>
      <c r="B900" s="241" t="s">
        <v>607</v>
      </c>
      <c r="C900" s="252" t="s">
        <v>608</v>
      </c>
      <c r="D900" s="242" t="s">
        <v>609</v>
      </c>
      <c r="E900" s="243">
        <v>289.43038000000001</v>
      </c>
      <c r="F900" s="244"/>
      <c r="G900" s="245">
        <f>ROUND(E900*F900,2)</f>
        <v>0</v>
      </c>
      <c r="H900" s="244"/>
      <c r="I900" s="245">
        <f>ROUND(E900*H900,2)</f>
        <v>0</v>
      </c>
      <c r="J900" s="244"/>
      <c r="K900" s="245">
        <f>ROUND(E900*J900,2)</f>
        <v>0</v>
      </c>
      <c r="L900" s="245">
        <v>21</v>
      </c>
      <c r="M900" s="245">
        <f>G900*(1+L900/100)</f>
        <v>0</v>
      </c>
      <c r="N900" s="243">
        <v>0</v>
      </c>
      <c r="O900" s="243">
        <f>ROUND(E900*N900,2)</f>
        <v>0</v>
      </c>
      <c r="P900" s="243">
        <v>0</v>
      </c>
      <c r="Q900" s="243">
        <f>ROUND(E900*P900,2)</f>
        <v>0</v>
      </c>
      <c r="R900" s="245" t="s">
        <v>610</v>
      </c>
      <c r="S900" s="245" t="s">
        <v>175</v>
      </c>
      <c r="T900" s="246" t="s">
        <v>176</v>
      </c>
      <c r="U900" s="222">
        <v>1.95</v>
      </c>
      <c r="V900" s="222">
        <f>ROUND(E900*U900,2)</f>
        <v>564.39</v>
      </c>
      <c r="W900" s="222"/>
      <c r="X900" s="222" t="s">
        <v>611</v>
      </c>
      <c r="Y900" s="222" t="s">
        <v>178</v>
      </c>
      <c r="Z900" s="212"/>
      <c r="AA900" s="212"/>
      <c r="AB900" s="212"/>
      <c r="AC900" s="212"/>
      <c r="AD900" s="212"/>
      <c r="AE900" s="212"/>
      <c r="AF900" s="212"/>
      <c r="AG900" s="212" t="s">
        <v>612</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2" x14ac:dyDescent="0.2">
      <c r="A901" s="219"/>
      <c r="B901" s="220"/>
      <c r="C901" s="253" t="s">
        <v>613</v>
      </c>
      <c r="D901" s="247"/>
      <c r="E901" s="247"/>
      <c r="F901" s="247"/>
      <c r="G901" s="247"/>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181</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54" t="s">
        <v>614</v>
      </c>
      <c r="D902" s="223"/>
      <c r="E902" s="224"/>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183</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ht="22.5" outlineLevel="3" x14ac:dyDescent="0.2">
      <c r="A903" s="219"/>
      <c r="B903" s="220"/>
      <c r="C903" s="254" t="s">
        <v>615</v>
      </c>
      <c r="D903" s="223"/>
      <c r="E903" s="224"/>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183</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54" t="s">
        <v>616</v>
      </c>
      <c r="D904" s="223"/>
      <c r="E904" s="224"/>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183</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54" t="s">
        <v>617</v>
      </c>
      <c r="D905" s="223"/>
      <c r="E905" s="224">
        <v>289.43038000000001</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183</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x14ac:dyDescent="0.2">
      <c r="A906" s="233" t="s">
        <v>169</v>
      </c>
      <c r="B906" s="234" t="s">
        <v>113</v>
      </c>
      <c r="C906" s="251" t="s">
        <v>114</v>
      </c>
      <c r="D906" s="235"/>
      <c r="E906" s="236"/>
      <c r="F906" s="237"/>
      <c r="G906" s="237">
        <f>SUMIF(AG907:AG938,"&lt;&gt;NOR",G907:G938)</f>
        <v>0</v>
      </c>
      <c r="H906" s="237"/>
      <c r="I906" s="237">
        <f>SUM(I907:I938)</f>
        <v>0</v>
      </c>
      <c r="J906" s="237"/>
      <c r="K906" s="237">
        <f>SUM(K907:K938)</f>
        <v>0</v>
      </c>
      <c r="L906" s="237"/>
      <c r="M906" s="237">
        <f>SUM(M907:M938)</f>
        <v>0</v>
      </c>
      <c r="N906" s="236"/>
      <c r="O906" s="236">
        <f>SUM(O907:O938)</f>
        <v>0.71</v>
      </c>
      <c r="P906" s="236"/>
      <c r="Q906" s="236">
        <f>SUM(Q907:Q938)</f>
        <v>0</v>
      </c>
      <c r="R906" s="237"/>
      <c r="S906" s="237"/>
      <c r="T906" s="238"/>
      <c r="U906" s="232"/>
      <c r="V906" s="232">
        <f>SUM(V907:V938)</f>
        <v>125.17</v>
      </c>
      <c r="W906" s="232"/>
      <c r="X906" s="232"/>
      <c r="Y906" s="232"/>
      <c r="AG906" t="s">
        <v>170</v>
      </c>
    </row>
    <row r="907" spans="1:60" outlineLevel="1" x14ac:dyDescent="0.2">
      <c r="A907" s="240">
        <v>57</v>
      </c>
      <c r="B907" s="241" t="s">
        <v>618</v>
      </c>
      <c r="C907" s="252" t="s">
        <v>619</v>
      </c>
      <c r="D907" s="242" t="s">
        <v>191</v>
      </c>
      <c r="E907" s="243">
        <v>232.839</v>
      </c>
      <c r="F907" s="244"/>
      <c r="G907" s="245">
        <f>ROUND(E907*F907,2)</f>
        <v>0</v>
      </c>
      <c r="H907" s="244"/>
      <c r="I907" s="245">
        <f>ROUND(E907*H907,2)</f>
        <v>0</v>
      </c>
      <c r="J907" s="244"/>
      <c r="K907" s="245">
        <f>ROUND(E907*J907,2)</f>
        <v>0</v>
      </c>
      <c r="L907" s="245">
        <v>21</v>
      </c>
      <c r="M907" s="245">
        <f>G907*(1+L907/100)</f>
        <v>0</v>
      </c>
      <c r="N907" s="243">
        <v>2.63E-3</v>
      </c>
      <c r="O907" s="243">
        <f>ROUND(E907*N907,2)</f>
        <v>0.61</v>
      </c>
      <c r="P907" s="243">
        <v>0</v>
      </c>
      <c r="Q907" s="243">
        <f>ROUND(E907*P907,2)</f>
        <v>0</v>
      </c>
      <c r="R907" s="245" t="s">
        <v>620</v>
      </c>
      <c r="S907" s="245" t="s">
        <v>175</v>
      </c>
      <c r="T907" s="246" t="s">
        <v>176</v>
      </c>
      <c r="U907" s="222">
        <v>0.39</v>
      </c>
      <c r="V907" s="222">
        <f>ROUND(E907*U907,2)</f>
        <v>90.81</v>
      </c>
      <c r="W907" s="222"/>
      <c r="X907" s="222" t="s">
        <v>177</v>
      </c>
      <c r="Y907" s="222" t="s">
        <v>178</v>
      </c>
      <c r="Z907" s="212"/>
      <c r="AA907" s="212"/>
      <c r="AB907" s="212"/>
      <c r="AC907" s="212"/>
      <c r="AD907" s="212"/>
      <c r="AE907" s="212"/>
      <c r="AF907" s="212"/>
      <c r="AG907" s="212" t="s">
        <v>179</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56" t="s">
        <v>621</v>
      </c>
      <c r="D908" s="249"/>
      <c r="E908" s="249"/>
      <c r="F908" s="249"/>
      <c r="G908" s="249"/>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359</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
      <c r="A909" s="219"/>
      <c r="B909" s="220"/>
      <c r="C909" s="254" t="s">
        <v>310</v>
      </c>
      <c r="D909" s="223"/>
      <c r="E909" s="224"/>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183</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54" t="s">
        <v>204</v>
      </c>
      <c r="D910" s="223"/>
      <c r="E910" s="224"/>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183</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54" t="s">
        <v>205</v>
      </c>
      <c r="D911" s="223"/>
      <c r="E911" s="224"/>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183</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54" t="s">
        <v>206</v>
      </c>
      <c r="D912" s="223"/>
      <c r="E912" s="224"/>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183</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54" t="s">
        <v>360</v>
      </c>
      <c r="D913" s="223"/>
      <c r="E913" s="224"/>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183</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54" t="s">
        <v>622</v>
      </c>
      <c r="D914" s="223"/>
      <c r="E914" s="224"/>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183</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54" t="s">
        <v>282</v>
      </c>
      <c r="D915" s="223"/>
      <c r="E915" s="224"/>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183</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54" t="s">
        <v>497</v>
      </c>
      <c r="D916" s="223"/>
      <c r="E916" s="224">
        <v>75.900000000000006</v>
      </c>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183</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54" t="s">
        <v>498</v>
      </c>
      <c r="D917" s="223"/>
      <c r="E917" s="224">
        <v>81.311999999999998</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183</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54" t="s">
        <v>499</v>
      </c>
      <c r="D918" s="223"/>
      <c r="E918" s="224">
        <v>30.36</v>
      </c>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183</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54" t="s">
        <v>623</v>
      </c>
      <c r="D919" s="223"/>
      <c r="E919" s="224"/>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183</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54" t="s">
        <v>624</v>
      </c>
      <c r="D920" s="223"/>
      <c r="E920" s="224">
        <v>19.274999999999999</v>
      </c>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183</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54" t="s">
        <v>625</v>
      </c>
      <c r="D921" s="223"/>
      <c r="E921" s="224">
        <v>18.282</v>
      </c>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183</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54" t="s">
        <v>626</v>
      </c>
      <c r="D922" s="223"/>
      <c r="E922" s="224">
        <v>7.71</v>
      </c>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183</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1" x14ac:dyDescent="0.2">
      <c r="A923" s="240">
        <v>58</v>
      </c>
      <c r="B923" s="241" t="s">
        <v>627</v>
      </c>
      <c r="C923" s="252" t="s">
        <v>628</v>
      </c>
      <c r="D923" s="242" t="s">
        <v>215</v>
      </c>
      <c r="E923" s="243">
        <v>301.77999999999997</v>
      </c>
      <c r="F923" s="244"/>
      <c r="G923" s="245">
        <f>ROUND(E923*F923,2)</f>
        <v>0</v>
      </c>
      <c r="H923" s="244"/>
      <c r="I923" s="245">
        <f>ROUND(E923*H923,2)</f>
        <v>0</v>
      </c>
      <c r="J923" s="244"/>
      <c r="K923" s="245">
        <f>ROUND(E923*J923,2)</f>
        <v>0</v>
      </c>
      <c r="L923" s="245">
        <v>21</v>
      </c>
      <c r="M923" s="245">
        <f>G923*(1+L923/100)</f>
        <v>0</v>
      </c>
      <c r="N923" s="243">
        <v>3.2000000000000003E-4</v>
      </c>
      <c r="O923" s="243">
        <f>ROUND(E923*N923,2)</f>
        <v>0.1</v>
      </c>
      <c r="P923" s="243">
        <v>0</v>
      </c>
      <c r="Q923" s="243">
        <f>ROUND(E923*P923,2)</f>
        <v>0</v>
      </c>
      <c r="R923" s="245" t="s">
        <v>620</v>
      </c>
      <c r="S923" s="245" t="s">
        <v>175</v>
      </c>
      <c r="T923" s="246" t="s">
        <v>176</v>
      </c>
      <c r="U923" s="222">
        <v>0.11</v>
      </c>
      <c r="V923" s="222">
        <f>ROUND(E923*U923,2)</f>
        <v>33.200000000000003</v>
      </c>
      <c r="W923" s="222"/>
      <c r="X923" s="222" t="s">
        <v>177</v>
      </c>
      <c r="Y923" s="222" t="s">
        <v>178</v>
      </c>
      <c r="Z923" s="212"/>
      <c r="AA923" s="212"/>
      <c r="AB923" s="212"/>
      <c r="AC923" s="212"/>
      <c r="AD923" s="212"/>
      <c r="AE923" s="212"/>
      <c r="AF923" s="212"/>
      <c r="AG923" s="212" t="s">
        <v>179</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2" x14ac:dyDescent="0.2">
      <c r="A924" s="219"/>
      <c r="B924" s="220"/>
      <c r="C924" s="254" t="s">
        <v>310</v>
      </c>
      <c r="D924" s="223"/>
      <c r="E924" s="224"/>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183</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54" t="s">
        <v>204</v>
      </c>
      <c r="D925" s="223"/>
      <c r="E925" s="224"/>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183</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4" t="s">
        <v>205</v>
      </c>
      <c r="D926" s="223"/>
      <c r="E926" s="224"/>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183</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54" t="s">
        <v>206</v>
      </c>
      <c r="D927" s="223"/>
      <c r="E927" s="224"/>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183</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54" t="s">
        <v>360</v>
      </c>
      <c r="D928" s="223"/>
      <c r="E928" s="224"/>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183</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54" t="s">
        <v>622</v>
      </c>
      <c r="D929" s="223"/>
      <c r="E929" s="224"/>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183</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54" t="s">
        <v>629</v>
      </c>
      <c r="D930" s="223"/>
      <c r="E930" s="224"/>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183</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54" t="s">
        <v>630</v>
      </c>
      <c r="D931" s="223"/>
      <c r="E931" s="224">
        <v>128.5</v>
      </c>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183</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54" t="s">
        <v>631</v>
      </c>
      <c r="D932" s="223"/>
      <c r="E932" s="224">
        <v>121.88</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183</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54" t="s">
        <v>632</v>
      </c>
      <c r="D933" s="223"/>
      <c r="E933" s="224">
        <v>51.4</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183</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40">
        <v>59</v>
      </c>
      <c r="B934" s="241" t="s">
        <v>633</v>
      </c>
      <c r="C934" s="252" t="s">
        <v>634</v>
      </c>
      <c r="D934" s="242" t="s">
        <v>609</v>
      </c>
      <c r="E934" s="243">
        <v>0.70894000000000001</v>
      </c>
      <c r="F934" s="244"/>
      <c r="G934" s="245">
        <f>ROUND(E934*F934,2)</f>
        <v>0</v>
      </c>
      <c r="H934" s="244"/>
      <c r="I934" s="245">
        <f>ROUND(E934*H934,2)</f>
        <v>0</v>
      </c>
      <c r="J934" s="244"/>
      <c r="K934" s="245">
        <f>ROUND(E934*J934,2)</f>
        <v>0</v>
      </c>
      <c r="L934" s="245">
        <v>21</v>
      </c>
      <c r="M934" s="245">
        <f>G934*(1+L934/100)</f>
        <v>0</v>
      </c>
      <c r="N934" s="243">
        <v>0</v>
      </c>
      <c r="O934" s="243">
        <f>ROUND(E934*N934,2)</f>
        <v>0</v>
      </c>
      <c r="P934" s="243">
        <v>0</v>
      </c>
      <c r="Q934" s="243">
        <f>ROUND(E934*P934,2)</f>
        <v>0</v>
      </c>
      <c r="R934" s="245" t="s">
        <v>620</v>
      </c>
      <c r="S934" s="245" t="s">
        <v>175</v>
      </c>
      <c r="T934" s="246" t="s">
        <v>176</v>
      </c>
      <c r="U934" s="222">
        <v>1.637</v>
      </c>
      <c r="V934" s="222">
        <f>ROUND(E934*U934,2)</f>
        <v>1.1599999999999999</v>
      </c>
      <c r="W934" s="222"/>
      <c r="X934" s="222" t="s">
        <v>611</v>
      </c>
      <c r="Y934" s="222" t="s">
        <v>178</v>
      </c>
      <c r="Z934" s="212"/>
      <c r="AA934" s="212"/>
      <c r="AB934" s="212"/>
      <c r="AC934" s="212"/>
      <c r="AD934" s="212"/>
      <c r="AE934" s="212"/>
      <c r="AF934" s="212"/>
      <c r="AG934" s="212" t="s">
        <v>612</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53" t="s">
        <v>635</v>
      </c>
      <c r="D935" s="247"/>
      <c r="E935" s="247"/>
      <c r="F935" s="247"/>
      <c r="G935" s="247"/>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181</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2" x14ac:dyDescent="0.2">
      <c r="A936" s="219"/>
      <c r="B936" s="220"/>
      <c r="C936" s="254" t="s">
        <v>614</v>
      </c>
      <c r="D936" s="223"/>
      <c r="E936" s="224"/>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183</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54" t="s">
        <v>636</v>
      </c>
      <c r="D937" s="223"/>
      <c r="E937" s="224"/>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183</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54" t="s">
        <v>637</v>
      </c>
      <c r="D938" s="223"/>
      <c r="E938" s="224">
        <v>0.70894000000000001</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183</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x14ac:dyDescent="0.2">
      <c r="A939" s="233" t="s">
        <v>169</v>
      </c>
      <c r="B939" s="234" t="s">
        <v>115</v>
      </c>
      <c r="C939" s="251" t="s">
        <v>116</v>
      </c>
      <c r="D939" s="235"/>
      <c r="E939" s="236"/>
      <c r="F939" s="237"/>
      <c r="G939" s="237">
        <f>SUMIF(AG940:AG985,"&lt;&gt;NOR",G940:G985)</f>
        <v>0</v>
      </c>
      <c r="H939" s="237"/>
      <c r="I939" s="237">
        <f>SUM(I940:I985)</f>
        <v>0</v>
      </c>
      <c r="J939" s="237"/>
      <c r="K939" s="237">
        <f>SUM(K940:K985)</f>
        <v>0</v>
      </c>
      <c r="L939" s="237"/>
      <c r="M939" s="237">
        <f>SUM(M940:M985)</f>
        <v>0</v>
      </c>
      <c r="N939" s="236"/>
      <c r="O939" s="236">
        <f>SUM(O940:O985)</f>
        <v>0.06</v>
      </c>
      <c r="P939" s="236"/>
      <c r="Q939" s="236">
        <f>SUM(Q940:Q985)</f>
        <v>0.15</v>
      </c>
      <c r="R939" s="237"/>
      <c r="S939" s="237"/>
      <c r="T939" s="238"/>
      <c r="U939" s="232"/>
      <c r="V939" s="232">
        <f>SUM(V940:V985)</f>
        <v>17.61</v>
      </c>
      <c r="W939" s="232"/>
      <c r="X939" s="232"/>
      <c r="Y939" s="232"/>
      <c r="AG939" t="s">
        <v>170</v>
      </c>
    </row>
    <row r="940" spans="1:60" ht="22.5" outlineLevel="1" x14ac:dyDescent="0.2">
      <c r="A940" s="240">
        <v>60</v>
      </c>
      <c r="B940" s="241" t="s">
        <v>638</v>
      </c>
      <c r="C940" s="252" t="s">
        <v>639</v>
      </c>
      <c r="D940" s="242" t="s">
        <v>191</v>
      </c>
      <c r="E940" s="243">
        <v>14.5723</v>
      </c>
      <c r="F940" s="244"/>
      <c r="G940" s="245">
        <f>ROUND(E940*F940,2)</f>
        <v>0</v>
      </c>
      <c r="H940" s="244"/>
      <c r="I940" s="245">
        <f>ROUND(E940*H940,2)</f>
        <v>0</v>
      </c>
      <c r="J940" s="244"/>
      <c r="K940" s="245">
        <f>ROUND(E940*J940,2)</f>
        <v>0</v>
      </c>
      <c r="L940" s="245">
        <v>21</v>
      </c>
      <c r="M940" s="245">
        <f>G940*(1+L940/100)</f>
        <v>0</v>
      </c>
      <c r="N940" s="243">
        <v>0</v>
      </c>
      <c r="O940" s="243">
        <f>ROUND(E940*N940,2)</f>
        <v>0</v>
      </c>
      <c r="P940" s="243">
        <v>0.01</v>
      </c>
      <c r="Q940" s="243">
        <f>ROUND(E940*P940,2)</f>
        <v>0.15</v>
      </c>
      <c r="R940" s="245" t="s">
        <v>620</v>
      </c>
      <c r="S940" s="245" t="s">
        <v>175</v>
      </c>
      <c r="T940" s="246" t="s">
        <v>176</v>
      </c>
      <c r="U940" s="222">
        <v>0.06</v>
      </c>
      <c r="V940" s="222">
        <f>ROUND(E940*U940,2)</f>
        <v>0.87</v>
      </c>
      <c r="W940" s="222"/>
      <c r="X940" s="222" t="s">
        <v>177</v>
      </c>
      <c r="Y940" s="222" t="s">
        <v>178</v>
      </c>
      <c r="Z940" s="212"/>
      <c r="AA940" s="212"/>
      <c r="AB940" s="212"/>
      <c r="AC940" s="212"/>
      <c r="AD940" s="212"/>
      <c r="AE940" s="212"/>
      <c r="AF940" s="212"/>
      <c r="AG940" s="212" t="s">
        <v>179</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54" t="s">
        <v>303</v>
      </c>
      <c r="D941" s="223"/>
      <c r="E941" s="224"/>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183</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4" t="s">
        <v>206</v>
      </c>
      <c r="D942" s="223"/>
      <c r="E942" s="224"/>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183</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54" t="s">
        <v>640</v>
      </c>
      <c r="D943" s="223"/>
      <c r="E943" s="224"/>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183</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54" t="s">
        <v>641</v>
      </c>
      <c r="D944" s="223"/>
      <c r="E944" s="224"/>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183</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4" t="s">
        <v>642</v>
      </c>
      <c r="D945" s="223"/>
      <c r="E945" s="224">
        <v>9.5723000000000003</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183</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54" t="s">
        <v>643</v>
      </c>
      <c r="D946" s="223"/>
      <c r="E946" s="224">
        <v>5</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183</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ht="22.5" outlineLevel="1" x14ac:dyDescent="0.2">
      <c r="A947" s="240">
        <v>61</v>
      </c>
      <c r="B947" s="241" t="s">
        <v>644</v>
      </c>
      <c r="C947" s="252" t="s">
        <v>645</v>
      </c>
      <c r="D947" s="242" t="s">
        <v>191</v>
      </c>
      <c r="E947" s="243">
        <v>14.5723</v>
      </c>
      <c r="F947" s="244"/>
      <c r="G947" s="245">
        <f>ROUND(E947*F947,2)</f>
        <v>0</v>
      </c>
      <c r="H947" s="244"/>
      <c r="I947" s="245">
        <f>ROUND(E947*H947,2)</f>
        <v>0</v>
      </c>
      <c r="J947" s="244"/>
      <c r="K947" s="245">
        <f>ROUND(E947*J947,2)</f>
        <v>0</v>
      </c>
      <c r="L947" s="245">
        <v>21</v>
      </c>
      <c r="M947" s="245">
        <f>G947*(1+L947/100)</f>
        <v>0</v>
      </c>
      <c r="N947" s="243">
        <v>3.3E-4</v>
      </c>
      <c r="O947" s="243">
        <f>ROUND(E947*N947,2)</f>
        <v>0</v>
      </c>
      <c r="P947" s="243">
        <v>0</v>
      </c>
      <c r="Q947" s="243">
        <f>ROUND(E947*P947,2)</f>
        <v>0</v>
      </c>
      <c r="R947" s="245" t="s">
        <v>620</v>
      </c>
      <c r="S947" s="245" t="s">
        <v>646</v>
      </c>
      <c r="T947" s="246" t="s">
        <v>176</v>
      </c>
      <c r="U947" s="222">
        <v>2.75E-2</v>
      </c>
      <c r="V947" s="222">
        <f>ROUND(E947*U947,2)</f>
        <v>0.4</v>
      </c>
      <c r="W947" s="222"/>
      <c r="X947" s="222" t="s">
        <v>177</v>
      </c>
      <c r="Y947" s="222" t="s">
        <v>178</v>
      </c>
      <c r="Z947" s="212"/>
      <c r="AA947" s="212"/>
      <c r="AB947" s="212"/>
      <c r="AC947" s="212"/>
      <c r="AD947" s="212"/>
      <c r="AE947" s="212"/>
      <c r="AF947" s="212"/>
      <c r="AG947" s="212" t="s">
        <v>179</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54" t="s">
        <v>303</v>
      </c>
      <c r="D948" s="223"/>
      <c r="E948" s="224"/>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183</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4" t="s">
        <v>206</v>
      </c>
      <c r="D949" s="223"/>
      <c r="E949" s="224"/>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183</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54" t="s">
        <v>640</v>
      </c>
      <c r="D950" s="223"/>
      <c r="E950" s="224"/>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183</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54" t="s">
        <v>647</v>
      </c>
      <c r="D951" s="223"/>
      <c r="E951" s="224"/>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183</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54" t="s">
        <v>642</v>
      </c>
      <c r="D952" s="223"/>
      <c r="E952" s="224">
        <v>9.5723000000000003</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183</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54" t="s">
        <v>643</v>
      </c>
      <c r="D953" s="223"/>
      <c r="E953" s="224">
        <v>5</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183</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ht="22.5" outlineLevel="1" x14ac:dyDescent="0.2">
      <c r="A954" s="240">
        <v>62</v>
      </c>
      <c r="B954" s="241" t="s">
        <v>648</v>
      </c>
      <c r="C954" s="252" t="s">
        <v>649</v>
      </c>
      <c r="D954" s="242" t="s">
        <v>191</v>
      </c>
      <c r="E954" s="243">
        <v>14.5723</v>
      </c>
      <c r="F954" s="244"/>
      <c r="G954" s="245">
        <f>ROUND(E954*F954,2)</f>
        <v>0</v>
      </c>
      <c r="H954" s="244"/>
      <c r="I954" s="245">
        <f>ROUND(E954*H954,2)</f>
        <v>0</v>
      </c>
      <c r="J954" s="244"/>
      <c r="K954" s="245">
        <f>ROUND(E954*J954,2)</f>
        <v>0</v>
      </c>
      <c r="L954" s="245">
        <v>21</v>
      </c>
      <c r="M954" s="245">
        <f>G954*(1+L954/100)</f>
        <v>0</v>
      </c>
      <c r="N954" s="243">
        <v>3.5E-4</v>
      </c>
      <c r="O954" s="243">
        <f>ROUND(E954*N954,2)</f>
        <v>0.01</v>
      </c>
      <c r="P954" s="243">
        <v>0</v>
      </c>
      <c r="Q954" s="243">
        <f>ROUND(E954*P954,2)</f>
        <v>0</v>
      </c>
      <c r="R954" s="245" t="s">
        <v>620</v>
      </c>
      <c r="S954" s="245" t="s">
        <v>175</v>
      </c>
      <c r="T954" s="246" t="s">
        <v>176</v>
      </c>
      <c r="U954" s="222">
        <v>0.2</v>
      </c>
      <c r="V954" s="222">
        <f>ROUND(E954*U954,2)</f>
        <v>2.91</v>
      </c>
      <c r="W954" s="222"/>
      <c r="X954" s="222" t="s">
        <v>177</v>
      </c>
      <c r="Y954" s="222" t="s">
        <v>178</v>
      </c>
      <c r="Z954" s="212"/>
      <c r="AA954" s="212"/>
      <c r="AB954" s="212"/>
      <c r="AC954" s="212"/>
      <c r="AD954" s="212"/>
      <c r="AE954" s="212"/>
      <c r="AF954" s="212"/>
      <c r="AG954" s="212" t="s">
        <v>179</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54" t="s">
        <v>303</v>
      </c>
      <c r="D955" s="223"/>
      <c r="E955" s="224"/>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183</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54" t="s">
        <v>206</v>
      </c>
      <c r="D956" s="223"/>
      <c r="E956" s="224"/>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183</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54" t="s">
        <v>640</v>
      </c>
      <c r="D957" s="223"/>
      <c r="E957" s="224"/>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183</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54" t="s">
        <v>650</v>
      </c>
      <c r="D958" s="223"/>
      <c r="E958" s="224"/>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183</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54" t="s">
        <v>642</v>
      </c>
      <c r="D959" s="223"/>
      <c r="E959" s="224">
        <v>9.5723000000000003</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183</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54" t="s">
        <v>643</v>
      </c>
      <c r="D960" s="223"/>
      <c r="E960" s="224">
        <v>5</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183</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ht="22.5" outlineLevel="1" x14ac:dyDescent="0.2">
      <c r="A961" s="240">
        <v>63</v>
      </c>
      <c r="B961" s="241" t="s">
        <v>651</v>
      </c>
      <c r="C961" s="252" t="s">
        <v>652</v>
      </c>
      <c r="D961" s="242" t="s">
        <v>191</v>
      </c>
      <c r="E961" s="243">
        <v>14.5723</v>
      </c>
      <c r="F961" s="244"/>
      <c r="G961" s="245">
        <f>ROUND(E961*F961,2)</f>
        <v>0</v>
      </c>
      <c r="H961" s="244"/>
      <c r="I961" s="245">
        <f>ROUND(E961*H961,2)</f>
        <v>0</v>
      </c>
      <c r="J961" s="244"/>
      <c r="K961" s="245">
        <f>ROUND(E961*J961,2)</f>
        <v>0</v>
      </c>
      <c r="L961" s="245">
        <v>21</v>
      </c>
      <c r="M961" s="245">
        <f>G961*(1+L961/100)</f>
        <v>0</v>
      </c>
      <c r="N961" s="243">
        <v>2.2000000000000001E-3</v>
      </c>
      <c r="O961" s="243">
        <f>ROUND(E961*N961,2)</f>
        <v>0.03</v>
      </c>
      <c r="P961" s="243">
        <v>0</v>
      </c>
      <c r="Q961" s="243">
        <f>ROUND(E961*P961,2)</f>
        <v>0</v>
      </c>
      <c r="R961" s="245" t="s">
        <v>620</v>
      </c>
      <c r="S961" s="245" t="s">
        <v>175</v>
      </c>
      <c r="T961" s="246" t="s">
        <v>176</v>
      </c>
      <c r="U961" s="222">
        <v>0.91459999999999997</v>
      </c>
      <c r="V961" s="222">
        <f>ROUND(E961*U961,2)</f>
        <v>13.33</v>
      </c>
      <c r="W961" s="222"/>
      <c r="X961" s="222" t="s">
        <v>177</v>
      </c>
      <c r="Y961" s="222" t="s">
        <v>178</v>
      </c>
      <c r="Z961" s="212"/>
      <c r="AA961" s="212"/>
      <c r="AB961" s="212"/>
      <c r="AC961" s="212"/>
      <c r="AD961" s="212"/>
      <c r="AE961" s="212"/>
      <c r="AF961" s="212"/>
      <c r="AG961" s="212" t="s">
        <v>179</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56" t="s">
        <v>653</v>
      </c>
      <c r="D962" s="249"/>
      <c r="E962" s="249"/>
      <c r="F962" s="249"/>
      <c r="G962" s="249"/>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359</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2" x14ac:dyDescent="0.2">
      <c r="A963" s="219"/>
      <c r="B963" s="220"/>
      <c r="C963" s="254" t="s">
        <v>303</v>
      </c>
      <c r="D963" s="223"/>
      <c r="E963" s="224"/>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183</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54" t="s">
        <v>206</v>
      </c>
      <c r="D964" s="223"/>
      <c r="E964" s="224"/>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183</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54" t="s">
        <v>640</v>
      </c>
      <c r="D965" s="223"/>
      <c r="E965" s="224"/>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183</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54" t="s">
        <v>654</v>
      </c>
      <c r="D966" s="223"/>
      <c r="E966" s="224"/>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183</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54" t="s">
        <v>642</v>
      </c>
      <c r="D967" s="223"/>
      <c r="E967" s="224">
        <v>9.5723000000000003</v>
      </c>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183</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54" t="s">
        <v>643</v>
      </c>
      <c r="D968" s="223"/>
      <c r="E968" s="224">
        <v>5</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183</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40">
        <v>64</v>
      </c>
      <c r="B969" s="241" t="s">
        <v>655</v>
      </c>
      <c r="C969" s="252" t="s">
        <v>656</v>
      </c>
      <c r="D969" s="242" t="s">
        <v>191</v>
      </c>
      <c r="E969" s="243">
        <v>9.5723000000000003</v>
      </c>
      <c r="F969" s="244"/>
      <c r="G969" s="245">
        <f>ROUND(E969*F969,2)</f>
        <v>0</v>
      </c>
      <c r="H969" s="244"/>
      <c r="I969" s="245">
        <f>ROUND(E969*H969,2)</f>
        <v>0</v>
      </c>
      <c r="J969" s="244"/>
      <c r="K969" s="245">
        <f>ROUND(E969*J969,2)</f>
        <v>0</v>
      </c>
      <c r="L969" s="245">
        <v>21</v>
      </c>
      <c r="M969" s="245">
        <f>G969*(1+L969/100)</f>
        <v>0</v>
      </c>
      <c r="N969" s="243">
        <v>0</v>
      </c>
      <c r="O969" s="243">
        <f>ROUND(E969*N969,2)</f>
        <v>0</v>
      </c>
      <c r="P969" s="243">
        <v>0</v>
      </c>
      <c r="Q969" s="243">
        <f>ROUND(E969*P969,2)</f>
        <v>0</v>
      </c>
      <c r="R969" s="245"/>
      <c r="S969" s="245" t="s">
        <v>477</v>
      </c>
      <c r="T969" s="246" t="s">
        <v>478</v>
      </c>
      <c r="U969" s="222">
        <v>0</v>
      </c>
      <c r="V969" s="222">
        <f>ROUND(E969*U969,2)</f>
        <v>0</v>
      </c>
      <c r="W969" s="222"/>
      <c r="X969" s="222" t="s">
        <v>177</v>
      </c>
      <c r="Y969" s="222" t="s">
        <v>178</v>
      </c>
      <c r="Z969" s="212"/>
      <c r="AA969" s="212"/>
      <c r="AB969" s="212"/>
      <c r="AC969" s="212"/>
      <c r="AD969" s="212"/>
      <c r="AE969" s="212"/>
      <c r="AF969" s="212"/>
      <c r="AG969" s="212" t="s">
        <v>179</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2" x14ac:dyDescent="0.2">
      <c r="A970" s="219"/>
      <c r="B970" s="220"/>
      <c r="C970" s="254" t="s">
        <v>303</v>
      </c>
      <c r="D970" s="223"/>
      <c r="E970" s="224"/>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183</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54" t="s">
        <v>206</v>
      </c>
      <c r="D971" s="223"/>
      <c r="E971" s="224"/>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183</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54" t="s">
        <v>640</v>
      </c>
      <c r="D972" s="223"/>
      <c r="E972" s="224"/>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183</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54" t="s">
        <v>654</v>
      </c>
      <c r="D973" s="223"/>
      <c r="E973" s="224"/>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183</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54" t="s">
        <v>642</v>
      </c>
      <c r="D974" s="223"/>
      <c r="E974" s="224">
        <v>9.5723000000000003</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183</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1" x14ac:dyDescent="0.2">
      <c r="A975" s="240">
        <v>65</v>
      </c>
      <c r="B975" s="241" t="s">
        <v>657</v>
      </c>
      <c r="C975" s="252" t="s">
        <v>658</v>
      </c>
      <c r="D975" s="242" t="s">
        <v>191</v>
      </c>
      <c r="E975" s="243">
        <v>16.758150000000001</v>
      </c>
      <c r="F975" s="244"/>
      <c r="G975" s="245">
        <f>ROUND(E975*F975,2)</f>
        <v>0</v>
      </c>
      <c r="H975" s="244"/>
      <c r="I975" s="245">
        <f>ROUND(E975*H975,2)</f>
        <v>0</v>
      </c>
      <c r="J975" s="244"/>
      <c r="K975" s="245">
        <f>ROUND(E975*J975,2)</f>
        <v>0</v>
      </c>
      <c r="L975" s="245">
        <v>21</v>
      </c>
      <c r="M975" s="245">
        <f>G975*(1+L975/100)</f>
        <v>0</v>
      </c>
      <c r="N975" s="243">
        <v>1.3500000000000001E-3</v>
      </c>
      <c r="O975" s="243">
        <f>ROUND(E975*N975,2)</f>
        <v>0.02</v>
      </c>
      <c r="P975" s="243">
        <v>0</v>
      </c>
      <c r="Q975" s="243">
        <f>ROUND(E975*P975,2)</f>
        <v>0</v>
      </c>
      <c r="R975" s="245"/>
      <c r="S975" s="245" t="s">
        <v>477</v>
      </c>
      <c r="T975" s="246" t="s">
        <v>659</v>
      </c>
      <c r="U975" s="222">
        <v>0</v>
      </c>
      <c r="V975" s="222">
        <f>ROUND(E975*U975,2)</f>
        <v>0</v>
      </c>
      <c r="W975" s="222"/>
      <c r="X975" s="222" t="s">
        <v>660</v>
      </c>
      <c r="Y975" s="222" t="s">
        <v>178</v>
      </c>
      <c r="Z975" s="212"/>
      <c r="AA975" s="212"/>
      <c r="AB975" s="212"/>
      <c r="AC975" s="212"/>
      <c r="AD975" s="212"/>
      <c r="AE975" s="212"/>
      <c r="AF975" s="212"/>
      <c r="AG975" s="212" t="s">
        <v>661</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54" t="s">
        <v>303</v>
      </c>
      <c r="D976" s="223"/>
      <c r="E976" s="224"/>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183</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54" t="s">
        <v>206</v>
      </c>
      <c r="D977" s="223"/>
      <c r="E977" s="224"/>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183</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54" t="s">
        <v>640</v>
      </c>
      <c r="D978" s="223"/>
      <c r="E978" s="224"/>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183</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54" t="s">
        <v>662</v>
      </c>
      <c r="D979" s="223"/>
      <c r="E979" s="224">
        <v>14.5723</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183</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8" t="s">
        <v>663</v>
      </c>
      <c r="D980" s="230"/>
      <c r="E980" s="231">
        <v>2.1858499999999998</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183</v>
      </c>
      <c r="AH980" s="212">
        <v>4</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40">
        <v>66</v>
      </c>
      <c r="B981" s="241" t="s">
        <v>664</v>
      </c>
      <c r="C981" s="252" t="s">
        <v>665</v>
      </c>
      <c r="D981" s="242" t="s">
        <v>609</v>
      </c>
      <c r="E981" s="243">
        <v>6.4589999999999995E-2</v>
      </c>
      <c r="F981" s="244"/>
      <c r="G981" s="245">
        <f>ROUND(E981*F981,2)</f>
        <v>0</v>
      </c>
      <c r="H981" s="244"/>
      <c r="I981" s="245">
        <f>ROUND(E981*H981,2)</f>
        <v>0</v>
      </c>
      <c r="J981" s="244"/>
      <c r="K981" s="245">
        <f>ROUND(E981*J981,2)</f>
        <v>0</v>
      </c>
      <c r="L981" s="245">
        <v>21</v>
      </c>
      <c r="M981" s="245">
        <f>G981*(1+L981/100)</f>
        <v>0</v>
      </c>
      <c r="N981" s="243">
        <v>0</v>
      </c>
      <c r="O981" s="243">
        <f>ROUND(E981*N981,2)</f>
        <v>0</v>
      </c>
      <c r="P981" s="243">
        <v>0</v>
      </c>
      <c r="Q981" s="243">
        <f>ROUND(E981*P981,2)</f>
        <v>0</v>
      </c>
      <c r="R981" s="245" t="s">
        <v>620</v>
      </c>
      <c r="S981" s="245" t="s">
        <v>175</v>
      </c>
      <c r="T981" s="246" t="s">
        <v>176</v>
      </c>
      <c r="U981" s="222">
        <v>1.609</v>
      </c>
      <c r="V981" s="222">
        <f>ROUND(E981*U981,2)</f>
        <v>0.1</v>
      </c>
      <c r="W981" s="222"/>
      <c r="X981" s="222" t="s">
        <v>611</v>
      </c>
      <c r="Y981" s="222" t="s">
        <v>178</v>
      </c>
      <c r="Z981" s="212"/>
      <c r="AA981" s="212"/>
      <c r="AB981" s="212"/>
      <c r="AC981" s="212"/>
      <c r="AD981" s="212"/>
      <c r="AE981" s="212"/>
      <c r="AF981" s="212"/>
      <c r="AG981" s="212" t="s">
        <v>612</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53" t="s">
        <v>666</v>
      </c>
      <c r="D982" s="247"/>
      <c r="E982" s="247"/>
      <c r="F982" s="247"/>
      <c r="G982" s="247"/>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181</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2" x14ac:dyDescent="0.2">
      <c r="A983" s="219"/>
      <c r="B983" s="220"/>
      <c r="C983" s="254" t="s">
        <v>614</v>
      </c>
      <c r="D983" s="223"/>
      <c r="E983" s="224"/>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183</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54" t="s">
        <v>667</v>
      </c>
      <c r="D984" s="223"/>
      <c r="E984" s="224"/>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183</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54" t="s">
        <v>668</v>
      </c>
      <c r="D985" s="223"/>
      <c r="E985" s="224">
        <v>6.4589999999999995E-2</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183</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x14ac:dyDescent="0.2">
      <c r="A986" s="233" t="s">
        <v>169</v>
      </c>
      <c r="B986" s="234" t="s">
        <v>117</v>
      </c>
      <c r="C986" s="251" t="s">
        <v>118</v>
      </c>
      <c r="D986" s="235"/>
      <c r="E986" s="236"/>
      <c r="F986" s="237"/>
      <c r="G986" s="237">
        <f>SUMIF(AG987:AG1148,"&lt;&gt;NOR",G987:G1148)</f>
        <v>0</v>
      </c>
      <c r="H986" s="237"/>
      <c r="I986" s="237">
        <f>SUM(I987:I1148)</f>
        <v>0</v>
      </c>
      <c r="J986" s="237"/>
      <c r="K986" s="237">
        <f>SUM(K987:K1148)</f>
        <v>0</v>
      </c>
      <c r="L986" s="237"/>
      <c r="M986" s="237">
        <f>SUM(M987:M1148)</f>
        <v>0</v>
      </c>
      <c r="N986" s="236"/>
      <c r="O986" s="236">
        <f>SUM(O987:O1148)</f>
        <v>8.49</v>
      </c>
      <c r="P986" s="236"/>
      <c r="Q986" s="236">
        <f>SUM(Q987:Q1148)</f>
        <v>1.77</v>
      </c>
      <c r="R986" s="237"/>
      <c r="S986" s="237"/>
      <c r="T986" s="238"/>
      <c r="U986" s="232"/>
      <c r="V986" s="232">
        <f>SUM(V987:V1148)</f>
        <v>329.82</v>
      </c>
      <c r="W986" s="232"/>
      <c r="X986" s="232"/>
      <c r="Y986" s="232"/>
      <c r="AG986" t="s">
        <v>170</v>
      </c>
    </row>
    <row r="987" spans="1:60" ht="22.5" outlineLevel="1" x14ac:dyDescent="0.2">
      <c r="A987" s="240">
        <v>67</v>
      </c>
      <c r="B987" s="241" t="s">
        <v>669</v>
      </c>
      <c r="C987" s="252" t="s">
        <v>670</v>
      </c>
      <c r="D987" s="242" t="s">
        <v>191</v>
      </c>
      <c r="E987" s="243">
        <v>215.285</v>
      </c>
      <c r="F987" s="244"/>
      <c r="G987" s="245">
        <f>ROUND(E987*F987,2)</f>
        <v>0</v>
      </c>
      <c r="H987" s="244"/>
      <c r="I987" s="245">
        <f>ROUND(E987*H987,2)</f>
        <v>0</v>
      </c>
      <c r="J987" s="244"/>
      <c r="K987" s="245">
        <f>ROUND(E987*J987,2)</f>
        <v>0</v>
      </c>
      <c r="L987" s="245">
        <v>21</v>
      </c>
      <c r="M987" s="245">
        <f>G987*(1+L987/100)</f>
        <v>0</v>
      </c>
      <c r="N987" s="243">
        <v>3.3800000000000002E-3</v>
      </c>
      <c r="O987" s="243">
        <f>ROUND(E987*N987,2)</f>
        <v>0.73</v>
      </c>
      <c r="P987" s="243">
        <v>0</v>
      </c>
      <c r="Q987" s="243">
        <f>ROUND(E987*P987,2)</f>
        <v>0</v>
      </c>
      <c r="R987" s="245" t="s">
        <v>671</v>
      </c>
      <c r="S987" s="245" t="s">
        <v>175</v>
      </c>
      <c r="T987" s="246" t="s">
        <v>176</v>
      </c>
      <c r="U987" s="222">
        <v>0.58736999999999995</v>
      </c>
      <c r="V987" s="222">
        <f>ROUND(E987*U987,2)</f>
        <v>126.45</v>
      </c>
      <c r="W987" s="222"/>
      <c r="X987" s="222" t="s">
        <v>177</v>
      </c>
      <c r="Y987" s="222" t="s">
        <v>178</v>
      </c>
      <c r="Z987" s="212"/>
      <c r="AA987" s="212"/>
      <c r="AB987" s="212"/>
      <c r="AC987" s="212"/>
      <c r="AD987" s="212"/>
      <c r="AE987" s="212"/>
      <c r="AF987" s="212"/>
      <c r="AG987" s="212" t="s">
        <v>179</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54" t="s">
        <v>269</v>
      </c>
      <c r="D988" s="223"/>
      <c r="E988" s="224"/>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183</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54" t="s">
        <v>303</v>
      </c>
      <c r="D989" s="223"/>
      <c r="E989" s="224"/>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183</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54" t="s">
        <v>523</v>
      </c>
      <c r="D990" s="223"/>
      <c r="E990" s="224"/>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183</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54" t="s">
        <v>230</v>
      </c>
      <c r="D991" s="223"/>
      <c r="E991" s="224"/>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183</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54" t="s">
        <v>278</v>
      </c>
      <c r="D992" s="223"/>
      <c r="E992" s="224"/>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183</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ht="22.5" outlineLevel="3" x14ac:dyDescent="0.2">
      <c r="A993" s="219"/>
      <c r="B993" s="220"/>
      <c r="C993" s="254" t="s">
        <v>672</v>
      </c>
      <c r="D993" s="223"/>
      <c r="E993" s="224">
        <v>107.6425</v>
      </c>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183</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ht="22.5" outlineLevel="3" x14ac:dyDescent="0.2">
      <c r="A994" s="219"/>
      <c r="B994" s="220"/>
      <c r="C994" s="254" t="s">
        <v>672</v>
      </c>
      <c r="D994" s="223"/>
      <c r="E994" s="224">
        <v>107.6425</v>
      </c>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183</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ht="22.5" outlineLevel="1" x14ac:dyDescent="0.2">
      <c r="A995" s="240">
        <v>68</v>
      </c>
      <c r="B995" s="241" t="s">
        <v>673</v>
      </c>
      <c r="C995" s="252" t="s">
        <v>674</v>
      </c>
      <c r="D995" s="242" t="s">
        <v>191</v>
      </c>
      <c r="E995" s="243">
        <v>496.28</v>
      </c>
      <c r="F995" s="244"/>
      <c r="G995" s="245">
        <f>ROUND(E995*F995,2)</f>
        <v>0</v>
      </c>
      <c r="H995" s="244"/>
      <c r="I995" s="245">
        <f>ROUND(E995*H995,2)</f>
        <v>0</v>
      </c>
      <c r="J995" s="244"/>
      <c r="K995" s="245">
        <f>ROUND(E995*J995,2)</f>
        <v>0</v>
      </c>
      <c r="L995" s="245">
        <v>21</v>
      </c>
      <c r="M995" s="245">
        <f>G995*(1+L995/100)</f>
        <v>0</v>
      </c>
      <c r="N995" s="243">
        <v>2.0000000000000001E-4</v>
      </c>
      <c r="O995" s="243">
        <f>ROUND(E995*N995,2)</f>
        <v>0.1</v>
      </c>
      <c r="P995" s="243">
        <v>0</v>
      </c>
      <c r="Q995" s="243">
        <f>ROUND(E995*P995,2)</f>
        <v>0</v>
      </c>
      <c r="R995" s="245" t="s">
        <v>671</v>
      </c>
      <c r="S995" s="245" t="s">
        <v>175</v>
      </c>
      <c r="T995" s="246" t="s">
        <v>176</v>
      </c>
      <c r="U995" s="222">
        <v>0.14000000000000001</v>
      </c>
      <c r="V995" s="222">
        <f>ROUND(E995*U995,2)</f>
        <v>69.48</v>
      </c>
      <c r="W995" s="222"/>
      <c r="X995" s="222" t="s">
        <v>177</v>
      </c>
      <c r="Y995" s="222" t="s">
        <v>178</v>
      </c>
      <c r="Z995" s="212"/>
      <c r="AA995" s="212"/>
      <c r="AB995" s="212"/>
      <c r="AC995" s="212"/>
      <c r="AD995" s="212"/>
      <c r="AE995" s="212"/>
      <c r="AF995" s="212"/>
      <c r="AG995" s="212" t="s">
        <v>179</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54" t="s">
        <v>204</v>
      </c>
      <c r="D996" s="223"/>
      <c r="E996" s="224"/>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183</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54" t="s">
        <v>205</v>
      </c>
      <c r="D997" s="223"/>
      <c r="E997" s="224"/>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183</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54" t="s">
        <v>254</v>
      </c>
      <c r="D998" s="223"/>
      <c r="E998" s="224"/>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183</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54" t="s">
        <v>675</v>
      </c>
      <c r="D999" s="223"/>
      <c r="E999" s="224"/>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183</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54" t="s">
        <v>238</v>
      </c>
      <c r="D1000" s="223"/>
      <c r="E1000" s="224"/>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183</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54" t="s">
        <v>255</v>
      </c>
      <c r="D1001" s="223"/>
      <c r="E1001" s="224">
        <v>9.6</v>
      </c>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183</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54" t="s">
        <v>256</v>
      </c>
      <c r="D1002" s="223"/>
      <c r="E1002" s="224">
        <v>11.52</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183</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54" t="s">
        <v>257</v>
      </c>
      <c r="D1003" s="223"/>
      <c r="E1003" s="224">
        <v>11.52</v>
      </c>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183</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54" t="s">
        <v>258</v>
      </c>
      <c r="D1004" s="223"/>
      <c r="E1004" s="224">
        <v>13.44</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183</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54" t="s">
        <v>259</v>
      </c>
      <c r="D1005" s="223"/>
      <c r="E1005" s="224">
        <v>13.44</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183</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54" t="s">
        <v>260</v>
      </c>
      <c r="D1006" s="223"/>
      <c r="E1006" s="224">
        <v>15.36</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183</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54" t="s">
        <v>261</v>
      </c>
      <c r="D1007" s="223"/>
      <c r="E1007" s="224">
        <v>15.36</v>
      </c>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183</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54" t="s">
        <v>262</v>
      </c>
      <c r="D1008" s="223"/>
      <c r="E1008" s="224">
        <v>11.52</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183</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54" t="s">
        <v>263</v>
      </c>
      <c r="D1009" s="223"/>
      <c r="E1009" s="224">
        <v>11.52</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183</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54" t="s">
        <v>264</v>
      </c>
      <c r="D1010" s="223"/>
      <c r="E1010" s="224">
        <v>11.52</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183</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54" t="s">
        <v>265</v>
      </c>
      <c r="D1011" s="223"/>
      <c r="E1011" s="224">
        <v>34.56</v>
      </c>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183</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54" t="s">
        <v>266</v>
      </c>
      <c r="D1012" s="223"/>
      <c r="E1012" s="224">
        <v>11.52</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183</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54" t="s">
        <v>267</v>
      </c>
      <c r="D1013" s="223"/>
      <c r="E1013" s="224">
        <v>11.52</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183</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54" t="s">
        <v>247</v>
      </c>
      <c r="D1014" s="223"/>
      <c r="E1014" s="224"/>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183</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54" t="s">
        <v>255</v>
      </c>
      <c r="D1015" s="223"/>
      <c r="E1015" s="224">
        <v>9.6</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183</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54" t="s">
        <v>256</v>
      </c>
      <c r="D1016" s="223"/>
      <c r="E1016" s="224">
        <v>11.52</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183</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54" t="s">
        <v>257</v>
      </c>
      <c r="D1017" s="223"/>
      <c r="E1017" s="224">
        <v>11.52</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183</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54" t="s">
        <v>258</v>
      </c>
      <c r="D1018" s="223"/>
      <c r="E1018" s="224">
        <v>13.44</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183</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54" t="s">
        <v>259</v>
      </c>
      <c r="D1019" s="223"/>
      <c r="E1019" s="224">
        <v>13.44</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183</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54" t="s">
        <v>260</v>
      </c>
      <c r="D1020" s="223"/>
      <c r="E1020" s="224">
        <v>15.36</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183</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54" t="s">
        <v>261</v>
      </c>
      <c r="D1021" s="223"/>
      <c r="E1021" s="224">
        <v>15.36</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183</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54" t="s">
        <v>262</v>
      </c>
      <c r="D1022" s="223"/>
      <c r="E1022" s="224">
        <v>11.52</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183</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54" t="s">
        <v>263</v>
      </c>
      <c r="D1023" s="223"/>
      <c r="E1023" s="224">
        <v>11.52</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183</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54" t="s">
        <v>264</v>
      </c>
      <c r="D1024" s="223"/>
      <c r="E1024" s="224">
        <v>11.52</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183</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54" t="s">
        <v>265</v>
      </c>
      <c r="D1025" s="223"/>
      <c r="E1025" s="224">
        <v>34.56</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183</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54" t="s">
        <v>266</v>
      </c>
      <c r="D1026" s="223"/>
      <c r="E1026" s="224">
        <v>11.52</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183</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54" t="s">
        <v>267</v>
      </c>
      <c r="D1027" s="223"/>
      <c r="E1027" s="224">
        <v>11.52</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183</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55" t="s">
        <v>228</v>
      </c>
      <c r="D1028" s="225"/>
      <c r="E1028" s="226">
        <v>364.8</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183</v>
      </c>
      <c r="AH1028" s="212">
        <v>1</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54" t="s">
        <v>325</v>
      </c>
      <c r="D1029" s="223"/>
      <c r="E1029" s="224"/>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183</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54" t="s">
        <v>676</v>
      </c>
      <c r="D1030" s="223"/>
      <c r="E1030" s="224"/>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183</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54" t="s">
        <v>326</v>
      </c>
      <c r="D1031" s="223"/>
      <c r="E1031" s="224"/>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183</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ht="22.5" outlineLevel="3" x14ac:dyDescent="0.2">
      <c r="A1032" s="219"/>
      <c r="B1032" s="220"/>
      <c r="C1032" s="254" t="s">
        <v>327</v>
      </c>
      <c r="D1032" s="223"/>
      <c r="E1032" s="224">
        <v>81.98</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183</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54" t="s">
        <v>328</v>
      </c>
      <c r="D1033" s="223"/>
      <c r="E1033" s="224">
        <v>49.5</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183</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55" t="s">
        <v>228</v>
      </c>
      <c r="D1034" s="225"/>
      <c r="E1034" s="226">
        <v>131.47999999999999</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183</v>
      </c>
      <c r="AH1034" s="212">
        <v>1</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ht="33.75" outlineLevel="1" x14ac:dyDescent="0.2">
      <c r="A1035" s="240">
        <v>69</v>
      </c>
      <c r="B1035" s="241" t="s">
        <v>677</v>
      </c>
      <c r="C1035" s="252" t="s">
        <v>678</v>
      </c>
      <c r="D1035" s="242" t="s">
        <v>191</v>
      </c>
      <c r="E1035" s="243">
        <v>107.6425</v>
      </c>
      <c r="F1035" s="244"/>
      <c r="G1035" s="245">
        <f>ROUND(E1035*F1035,2)</f>
        <v>0</v>
      </c>
      <c r="H1035" s="244"/>
      <c r="I1035" s="245">
        <f>ROUND(E1035*H1035,2)</f>
        <v>0</v>
      </c>
      <c r="J1035" s="244"/>
      <c r="K1035" s="245">
        <f>ROUND(E1035*J1035,2)</f>
        <v>0</v>
      </c>
      <c r="L1035" s="245">
        <v>21</v>
      </c>
      <c r="M1035" s="245">
        <f>G1035*(1+L1035/100)</f>
        <v>0</v>
      </c>
      <c r="N1035" s="243">
        <v>0</v>
      </c>
      <c r="O1035" s="243">
        <f>ROUND(E1035*N1035,2)</f>
        <v>0</v>
      </c>
      <c r="P1035" s="243">
        <v>8.5299999999999994E-3</v>
      </c>
      <c r="Q1035" s="243">
        <f>ROUND(E1035*P1035,2)</f>
        <v>0.92</v>
      </c>
      <c r="R1035" s="245" t="s">
        <v>671</v>
      </c>
      <c r="S1035" s="245" t="s">
        <v>175</v>
      </c>
      <c r="T1035" s="246" t="s">
        <v>176</v>
      </c>
      <c r="U1035" s="222">
        <v>0.06</v>
      </c>
      <c r="V1035" s="222">
        <f>ROUND(E1035*U1035,2)</f>
        <v>6.46</v>
      </c>
      <c r="W1035" s="222"/>
      <c r="X1035" s="222" t="s">
        <v>177</v>
      </c>
      <c r="Y1035" s="222" t="s">
        <v>178</v>
      </c>
      <c r="Z1035" s="212"/>
      <c r="AA1035" s="212"/>
      <c r="AB1035" s="212"/>
      <c r="AC1035" s="212"/>
      <c r="AD1035" s="212"/>
      <c r="AE1035" s="212"/>
      <c r="AF1035" s="212"/>
      <c r="AG1035" s="212" t="s">
        <v>179</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54" t="s">
        <v>521</v>
      </c>
      <c r="D1036" s="223"/>
      <c r="E1036" s="224"/>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183</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54" t="s">
        <v>522</v>
      </c>
      <c r="D1037" s="223"/>
      <c r="E1037" s="224"/>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183</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54" t="s">
        <v>523</v>
      </c>
      <c r="D1038" s="223"/>
      <c r="E1038" s="224"/>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183</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54" t="s">
        <v>524</v>
      </c>
      <c r="D1039" s="223"/>
      <c r="E1039" s="224"/>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183</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54" t="s">
        <v>679</v>
      </c>
      <c r="D1040" s="223"/>
      <c r="E1040" s="224">
        <v>107.6425</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183</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ht="22.5" outlineLevel="1" x14ac:dyDescent="0.2">
      <c r="A1041" s="240">
        <v>70</v>
      </c>
      <c r="B1041" s="241" t="s">
        <v>680</v>
      </c>
      <c r="C1041" s="252" t="s">
        <v>681</v>
      </c>
      <c r="D1041" s="242" t="s">
        <v>191</v>
      </c>
      <c r="E1041" s="243">
        <v>131.47999999999999</v>
      </c>
      <c r="F1041" s="244"/>
      <c r="G1041" s="245">
        <f>ROUND(E1041*F1041,2)</f>
        <v>0</v>
      </c>
      <c r="H1041" s="244"/>
      <c r="I1041" s="245">
        <f>ROUND(E1041*H1041,2)</f>
        <v>0</v>
      </c>
      <c r="J1041" s="244"/>
      <c r="K1041" s="245">
        <f>ROUND(E1041*J1041,2)</f>
        <v>0</v>
      </c>
      <c r="L1041" s="245">
        <v>21</v>
      </c>
      <c r="M1041" s="245">
        <f>G1041*(1+L1041/100)</f>
        <v>0</v>
      </c>
      <c r="N1041" s="243">
        <v>0</v>
      </c>
      <c r="O1041" s="243">
        <f>ROUND(E1041*N1041,2)</f>
        <v>0</v>
      </c>
      <c r="P1041" s="243">
        <v>6.4999999999999997E-3</v>
      </c>
      <c r="Q1041" s="243">
        <f>ROUND(E1041*P1041,2)</f>
        <v>0.85</v>
      </c>
      <c r="R1041" s="245" t="s">
        <v>671</v>
      </c>
      <c r="S1041" s="245" t="s">
        <v>175</v>
      </c>
      <c r="T1041" s="246" t="s">
        <v>176</v>
      </c>
      <c r="U1041" s="222">
        <v>0.03</v>
      </c>
      <c r="V1041" s="222">
        <f>ROUND(E1041*U1041,2)</f>
        <v>3.94</v>
      </c>
      <c r="W1041" s="222"/>
      <c r="X1041" s="222" t="s">
        <v>177</v>
      </c>
      <c r="Y1041" s="222" t="s">
        <v>178</v>
      </c>
      <c r="Z1041" s="212"/>
      <c r="AA1041" s="212"/>
      <c r="AB1041" s="212"/>
      <c r="AC1041" s="212"/>
      <c r="AD1041" s="212"/>
      <c r="AE1041" s="212"/>
      <c r="AF1041" s="212"/>
      <c r="AG1041" s="212" t="s">
        <v>179</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54" t="s">
        <v>572</v>
      </c>
      <c r="D1042" s="223"/>
      <c r="E1042" s="224"/>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183</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54" t="s">
        <v>573</v>
      </c>
      <c r="D1043" s="223"/>
      <c r="E1043" s="224"/>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183</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54" t="s">
        <v>682</v>
      </c>
      <c r="D1044" s="223"/>
      <c r="E1044" s="224"/>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183</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54" t="s">
        <v>683</v>
      </c>
      <c r="D1045" s="223"/>
      <c r="E1045" s="224"/>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183</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ht="22.5" outlineLevel="3" x14ac:dyDescent="0.2">
      <c r="A1046" s="219"/>
      <c r="B1046" s="220"/>
      <c r="C1046" s="254" t="s">
        <v>327</v>
      </c>
      <c r="D1046" s="223"/>
      <c r="E1046" s="224">
        <v>81.98</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183</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54" t="s">
        <v>328</v>
      </c>
      <c r="D1047" s="223"/>
      <c r="E1047" s="224">
        <v>49.5</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183</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1" x14ac:dyDescent="0.2">
      <c r="A1048" s="240">
        <v>71</v>
      </c>
      <c r="B1048" s="241" t="s">
        <v>684</v>
      </c>
      <c r="C1048" s="252" t="s">
        <v>685</v>
      </c>
      <c r="D1048" s="242" t="s">
        <v>191</v>
      </c>
      <c r="E1048" s="243">
        <v>496.28</v>
      </c>
      <c r="F1048" s="244"/>
      <c r="G1048" s="245">
        <f>ROUND(E1048*F1048,2)</f>
        <v>0</v>
      </c>
      <c r="H1048" s="244"/>
      <c r="I1048" s="245">
        <f>ROUND(E1048*H1048,2)</f>
        <v>0</v>
      </c>
      <c r="J1048" s="244"/>
      <c r="K1048" s="245">
        <f>ROUND(E1048*J1048,2)</f>
        <v>0</v>
      </c>
      <c r="L1048" s="245">
        <v>21</v>
      </c>
      <c r="M1048" s="245">
        <f>G1048*(1+L1048/100)</f>
        <v>0</v>
      </c>
      <c r="N1048" s="243">
        <v>2.3000000000000001E-4</v>
      </c>
      <c r="O1048" s="243">
        <f>ROUND(E1048*N1048,2)</f>
        <v>0.11</v>
      </c>
      <c r="P1048" s="243">
        <v>0</v>
      </c>
      <c r="Q1048" s="243">
        <f>ROUND(E1048*P1048,2)</f>
        <v>0</v>
      </c>
      <c r="R1048" s="245" t="s">
        <v>671</v>
      </c>
      <c r="S1048" s="245" t="s">
        <v>175</v>
      </c>
      <c r="T1048" s="246" t="s">
        <v>176</v>
      </c>
      <c r="U1048" s="222">
        <v>0.16</v>
      </c>
      <c r="V1048" s="222">
        <f>ROUND(E1048*U1048,2)</f>
        <v>79.400000000000006</v>
      </c>
      <c r="W1048" s="222"/>
      <c r="X1048" s="222" t="s">
        <v>177</v>
      </c>
      <c r="Y1048" s="222" t="s">
        <v>178</v>
      </c>
      <c r="Z1048" s="212"/>
      <c r="AA1048" s="212"/>
      <c r="AB1048" s="212"/>
      <c r="AC1048" s="212"/>
      <c r="AD1048" s="212"/>
      <c r="AE1048" s="212"/>
      <c r="AF1048" s="212"/>
      <c r="AG1048" s="212" t="s">
        <v>179</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2" x14ac:dyDescent="0.2">
      <c r="A1049" s="219"/>
      <c r="B1049" s="220"/>
      <c r="C1049" s="256" t="s">
        <v>686</v>
      </c>
      <c r="D1049" s="249"/>
      <c r="E1049" s="249"/>
      <c r="F1049" s="249"/>
      <c r="G1049" s="249"/>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359</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54" t="s">
        <v>204</v>
      </c>
      <c r="D1050" s="223"/>
      <c r="E1050" s="224"/>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183</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4" t="s">
        <v>205</v>
      </c>
      <c r="D1051" s="223"/>
      <c r="E1051" s="224"/>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183</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4" t="s">
        <v>254</v>
      </c>
      <c r="D1052" s="223"/>
      <c r="E1052" s="224"/>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183</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4" t="s">
        <v>687</v>
      </c>
      <c r="D1053" s="223"/>
      <c r="E1053" s="224"/>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183</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54" t="s">
        <v>238</v>
      </c>
      <c r="D1054" s="223"/>
      <c r="E1054" s="224"/>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183</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54" t="s">
        <v>255</v>
      </c>
      <c r="D1055" s="223"/>
      <c r="E1055" s="224">
        <v>9.6</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183</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54" t="s">
        <v>256</v>
      </c>
      <c r="D1056" s="223"/>
      <c r="E1056" s="224">
        <v>11.52</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183</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54" t="s">
        <v>257</v>
      </c>
      <c r="D1057" s="223"/>
      <c r="E1057" s="224">
        <v>11.52</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183</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54" t="s">
        <v>258</v>
      </c>
      <c r="D1058" s="223"/>
      <c r="E1058" s="224">
        <v>13.44</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183</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54" t="s">
        <v>259</v>
      </c>
      <c r="D1059" s="223"/>
      <c r="E1059" s="224">
        <v>13.44</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183</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4" t="s">
        <v>260</v>
      </c>
      <c r="D1060" s="223"/>
      <c r="E1060" s="224">
        <v>15.36</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183</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4" t="s">
        <v>261</v>
      </c>
      <c r="D1061" s="223"/>
      <c r="E1061" s="224">
        <v>15.36</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183</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4" t="s">
        <v>262</v>
      </c>
      <c r="D1062" s="223"/>
      <c r="E1062" s="224">
        <v>11.52</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183</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4" t="s">
        <v>263</v>
      </c>
      <c r="D1063" s="223"/>
      <c r="E1063" s="224">
        <v>11.52</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183</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54" t="s">
        <v>264</v>
      </c>
      <c r="D1064" s="223"/>
      <c r="E1064" s="224">
        <v>11.52</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183</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4" t="s">
        <v>265</v>
      </c>
      <c r="D1065" s="223"/>
      <c r="E1065" s="224">
        <v>34.56</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183</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4" t="s">
        <v>266</v>
      </c>
      <c r="D1066" s="223"/>
      <c r="E1066" s="224">
        <v>11.52</v>
      </c>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183</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4" t="s">
        <v>267</v>
      </c>
      <c r="D1067" s="223"/>
      <c r="E1067" s="224">
        <v>11.52</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183</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4" t="s">
        <v>247</v>
      </c>
      <c r="D1068" s="223"/>
      <c r="E1068" s="224"/>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183</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4" t="s">
        <v>255</v>
      </c>
      <c r="D1069" s="223"/>
      <c r="E1069" s="224">
        <v>9.6</v>
      </c>
      <c r="F1069" s="222"/>
      <c r="G1069" s="22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183</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54" t="s">
        <v>256</v>
      </c>
      <c r="D1070" s="223"/>
      <c r="E1070" s="224">
        <v>11.52</v>
      </c>
      <c r="F1070" s="222"/>
      <c r="G1070" s="222"/>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183</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54" t="s">
        <v>257</v>
      </c>
      <c r="D1071" s="223"/>
      <c r="E1071" s="224">
        <v>11.52</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183</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4" t="s">
        <v>258</v>
      </c>
      <c r="D1072" s="223"/>
      <c r="E1072" s="224">
        <v>13.44</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183</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54" t="s">
        <v>259</v>
      </c>
      <c r="D1073" s="223"/>
      <c r="E1073" s="224">
        <v>13.44</v>
      </c>
      <c r="F1073" s="222"/>
      <c r="G1073" s="222"/>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183</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54" t="s">
        <v>260</v>
      </c>
      <c r="D1074" s="223"/>
      <c r="E1074" s="224">
        <v>15.36</v>
      </c>
      <c r="F1074" s="222"/>
      <c r="G1074" s="222"/>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183</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4" t="s">
        <v>261</v>
      </c>
      <c r="D1075" s="223"/>
      <c r="E1075" s="224">
        <v>15.36</v>
      </c>
      <c r="F1075" s="222"/>
      <c r="G1075" s="222"/>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183</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4" t="s">
        <v>262</v>
      </c>
      <c r="D1076" s="223"/>
      <c r="E1076" s="224">
        <v>11.52</v>
      </c>
      <c r="F1076" s="222"/>
      <c r="G1076" s="222"/>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183</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54" t="s">
        <v>263</v>
      </c>
      <c r="D1077" s="223"/>
      <c r="E1077" s="224">
        <v>11.52</v>
      </c>
      <c r="F1077" s="222"/>
      <c r="G1077" s="222"/>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183</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4" t="s">
        <v>264</v>
      </c>
      <c r="D1078" s="223"/>
      <c r="E1078" s="224">
        <v>11.52</v>
      </c>
      <c r="F1078" s="222"/>
      <c r="G1078" s="222"/>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183</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54" t="s">
        <v>265</v>
      </c>
      <c r="D1079" s="223"/>
      <c r="E1079" s="224">
        <v>34.56</v>
      </c>
      <c r="F1079" s="222"/>
      <c r="G1079" s="222"/>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183</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4" t="s">
        <v>266</v>
      </c>
      <c r="D1080" s="223"/>
      <c r="E1080" s="224">
        <v>11.52</v>
      </c>
      <c r="F1080" s="222"/>
      <c r="G1080" s="222"/>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183</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54" t="s">
        <v>267</v>
      </c>
      <c r="D1081" s="223"/>
      <c r="E1081" s="224">
        <v>11.52</v>
      </c>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183</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5" t="s">
        <v>228</v>
      </c>
      <c r="D1082" s="225"/>
      <c r="E1082" s="226">
        <v>364.8</v>
      </c>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183</v>
      </c>
      <c r="AH1082" s="212">
        <v>1</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54" t="s">
        <v>325</v>
      </c>
      <c r="D1083" s="223"/>
      <c r="E1083" s="224"/>
      <c r="F1083" s="222"/>
      <c r="G1083" s="222"/>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183</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4" t="s">
        <v>688</v>
      </c>
      <c r="D1084" s="223"/>
      <c r="E1084" s="224"/>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183</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54" t="s">
        <v>326</v>
      </c>
      <c r="D1085" s="223"/>
      <c r="E1085" s="224"/>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183</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ht="22.5" outlineLevel="3" x14ac:dyDescent="0.2">
      <c r="A1086" s="219"/>
      <c r="B1086" s="220"/>
      <c r="C1086" s="254" t="s">
        <v>327</v>
      </c>
      <c r="D1086" s="223"/>
      <c r="E1086" s="224">
        <v>81.98</v>
      </c>
      <c r="F1086" s="222"/>
      <c r="G1086" s="222"/>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183</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54" t="s">
        <v>328</v>
      </c>
      <c r="D1087" s="223"/>
      <c r="E1087" s="224">
        <v>49.5</v>
      </c>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183</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5" t="s">
        <v>228</v>
      </c>
      <c r="D1088" s="225"/>
      <c r="E1088" s="226">
        <v>131.47999999999999</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183</v>
      </c>
      <c r="AH1088" s="212">
        <v>1</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40">
        <v>72</v>
      </c>
      <c r="B1089" s="241" t="s">
        <v>689</v>
      </c>
      <c r="C1089" s="252" t="s">
        <v>690</v>
      </c>
      <c r="D1089" s="242" t="s">
        <v>191</v>
      </c>
      <c r="E1089" s="243">
        <v>80</v>
      </c>
      <c r="F1089" s="244"/>
      <c r="G1089" s="245">
        <f>ROUND(E1089*F1089,2)</f>
        <v>0</v>
      </c>
      <c r="H1089" s="244"/>
      <c r="I1089" s="245">
        <f>ROUND(E1089*H1089,2)</f>
        <v>0</v>
      </c>
      <c r="J1089" s="244"/>
      <c r="K1089" s="245">
        <f>ROUND(E1089*J1089,2)</f>
        <v>0</v>
      </c>
      <c r="L1089" s="245">
        <v>21</v>
      </c>
      <c r="M1089" s="245">
        <f>G1089*(1+L1089/100)</f>
        <v>0</v>
      </c>
      <c r="N1089" s="243">
        <v>3.0000000000000001E-3</v>
      </c>
      <c r="O1089" s="243">
        <f>ROUND(E1089*N1089,2)</f>
        <v>0.24</v>
      </c>
      <c r="P1089" s="243">
        <v>0</v>
      </c>
      <c r="Q1089" s="243">
        <f>ROUND(E1089*P1089,2)</f>
        <v>0</v>
      </c>
      <c r="R1089" s="245" t="s">
        <v>671</v>
      </c>
      <c r="S1089" s="245" t="s">
        <v>175</v>
      </c>
      <c r="T1089" s="246" t="s">
        <v>176</v>
      </c>
      <c r="U1089" s="222">
        <v>0.28000000000000003</v>
      </c>
      <c r="V1089" s="222">
        <f>ROUND(E1089*U1089,2)</f>
        <v>22.4</v>
      </c>
      <c r="W1089" s="222"/>
      <c r="X1089" s="222" t="s">
        <v>177</v>
      </c>
      <c r="Y1089" s="222" t="s">
        <v>178</v>
      </c>
      <c r="Z1089" s="212"/>
      <c r="AA1089" s="212"/>
      <c r="AB1089" s="212"/>
      <c r="AC1089" s="212"/>
      <c r="AD1089" s="212"/>
      <c r="AE1089" s="212"/>
      <c r="AF1089" s="212"/>
      <c r="AG1089" s="212" t="s">
        <v>179</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
      <c r="A1090" s="219"/>
      <c r="B1090" s="220"/>
      <c r="C1090" s="256" t="s">
        <v>691</v>
      </c>
      <c r="D1090" s="249"/>
      <c r="E1090" s="249"/>
      <c r="F1090" s="249"/>
      <c r="G1090" s="249"/>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359</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48" t="str">
        <f>C1090</f>
        <v>Očištění povrchu stěny od prachu, nařezání izolačních desek na požadovaný rozměr, nanesení lepicího tmelu, osazení desek.</v>
      </c>
      <c r="BB1090" s="212"/>
      <c r="BC1090" s="212"/>
      <c r="BD1090" s="212"/>
      <c r="BE1090" s="212"/>
      <c r="BF1090" s="212"/>
      <c r="BG1090" s="212"/>
      <c r="BH1090" s="212"/>
    </row>
    <row r="1091" spans="1:60" outlineLevel="2" x14ac:dyDescent="0.2">
      <c r="A1091" s="219"/>
      <c r="B1091" s="220"/>
      <c r="C1091" s="254" t="s">
        <v>204</v>
      </c>
      <c r="D1091" s="223"/>
      <c r="E1091" s="224"/>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183</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4" t="s">
        <v>205</v>
      </c>
      <c r="D1092" s="223"/>
      <c r="E1092" s="224"/>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183</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4" t="s">
        <v>206</v>
      </c>
      <c r="D1093" s="223"/>
      <c r="E1093" s="224"/>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183</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4" t="s">
        <v>692</v>
      </c>
      <c r="D1094" s="223"/>
      <c r="E1094" s="224">
        <v>80</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183</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40">
        <v>73</v>
      </c>
      <c r="B1095" s="241" t="s">
        <v>693</v>
      </c>
      <c r="C1095" s="252" t="s">
        <v>694</v>
      </c>
      <c r="D1095" s="242" t="s">
        <v>191</v>
      </c>
      <c r="E1095" s="243">
        <v>24.144600000000001</v>
      </c>
      <c r="F1095" s="244"/>
      <c r="G1095" s="245">
        <f>ROUND(E1095*F1095,2)</f>
        <v>0</v>
      </c>
      <c r="H1095" s="244"/>
      <c r="I1095" s="245">
        <f>ROUND(E1095*H1095,2)</f>
        <v>0</v>
      </c>
      <c r="J1095" s="244"/>
      <c r="K1095" s="245">
        <f>ROUND(E1095*J1095,2)</f>
        <v>0</v>
      </c>
      <c r="L1095" s="245">
        <v>21</v>
      </c>
      <c r="M1095" s="245">
        <f>G1095*(1+L1095/100)</f>
        <v>0</v>
      </c>
      <c r="N1095" s="243">
        <v>3.3E-4</v>
      </c>
      <c r="O1095" s="243">
        <f>ROUND(E1095*N1095,2)</f>
        <v>0.01</v>
      </c>
      <c r="P1095" s="243">
        <v>0</v>
      </c>
      <c r="Q1095" s="243">
        <f>ROUND(E1095*P1095,2)</f>
        <v>0</v>
      </c>
      <c r="R1095" s="245" t="s">
        <v>671</v>
      </c>
      <c r="S1095" s="245" t="s">
        <v>695</v>
      </c>
      <c r="T1095" s="246" t="s">
        <v>176</v>
      </c>
      <c r="U1095" s="222">
        <v>0.16</v>
      </c>
      <c r="V1095" s="222">
        <f>ROUND(E1095*U1095,2)</f>
        <v>3.86</v>
      </c>
      <c r="W1095" s="222"/>
      <c r="X1095" s="222" t="s">
        <v>177</v>
      </c>
      <c r="Y1095" s="222" t="s">
        <v>178</v>
      </c>
      <c r="Z1095" s="212"/>
      <c r="AA1095" s="212"/>
      <c r="AB1095" s="212"/>
      <c r="AC1095" s="212"/>
      <c r="AD1095" s="212"/>
      <c r="AE1095" s="212"/>
      <c r="AF1095" s="212"/>
      <c r="AG1095" s="212" t="s">
        <v>179</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56" t="s">
        <v>696</v>
      </c>
      <c r="D1096" s="249"/>
      <c r="E1096" s="249"/>
      <c r="F1096" s="249"/>
      <c r="G1096" s="249"/>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359</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19"/>
      <c r="B1097" s="220"/>
      <c r="C1097" s="254" t="s">
        <v>303</v>
      </c>
      <c r="D1097" s="223"/>
      <c r="E1097" s="224"/>
      <c r="F1097" s="222"/>
      <c r="G1097" s="222"/>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183</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4" t="s">
        <v>206</v>
      </c>
      <c r="D1098" s="223"/>
      <c r="E1098" s="224"/>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183</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54" t="s">
        <v>640</v>
      </c>
      <c r="D1099" s="223"/>
      <c r="E1099" s="224"/>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183</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4" t="s">
        <v>697</v>
      </c>
      <c r="D1100" s="223"/>
      <c r="E1100" s="224">
        <v>9.5723000000000003</v>
      </c>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183</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54" t="s">
        <v>698</v>
      </c>
      <c r="D1101" s="223"/>
      <c r="E1101" s="224">
        <v>9.5723000000000003</v>
      </c>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183</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4" t="s">
        <v>643</v>
      </c>
      <c r="D1102" s="223"/>
      <c r="E1102" s="224">
        <v>5</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183</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22.5" outlineLevel="1" x14ac:dyDescent="0.2">
      <c r="A1103" s="240">
        <v>74</v>
      </c>
      <c r="B1103" s="241" t="s">
        <v>699</v>
      </c>
      <c r="C1103" s="252" t="s">
        <v>700</v>
      </c>
      <c r="D1103" s="242" t="s">
        <v>173</v>
      </c>
      <c r="E1103" s="243">
        <v>2.1331500000000001</v>
      </c>
      <c r="F1103" s="244"/>
      <c r="G1103" s="245">
        <f>ROUND(E1103*F1103,2)</f>
        <v>0</v>
      </c>
      <c r="H1103" s="244"/>
      <c r="I1103" s="245">
        <f>ROUND(E1103*H1103,2)</f>
        <v>0</v>
      </c>
      <c r="J1103" s="244"/>
      <c r="K1103" s="245">
        <f>ROUND(E1103*J1103,2)</f>
        <v>0</v>
      </c>
      <c r="L1103" s="245">
        <v>21</v>
      </c>
      <c r="M1103" s="245">
        <f>G1103*(1+L1103/100)</f>
        <v>0</v>
      </c>
      <c r="N1103" s="243">
        <v>0.02</v>
      </c>
      <c r="O1103" s="243">
        <f>ROUND(E1103*N1103,2)</f>
        <v>0.04</v>
      </c>
      <c r="P1103" s="243">
        <v>0</v>
      </c>
      <c r="Q1103" s="243">
        <f>ROUND(E1103*P1103,2)</f>
        <v>0</v>
      </c>
      <c r="R1103" s="245" t="s">
        <v>701</v>
      </c>
      <c r="S1103" s="245" t="s">
        <v>175</v>
      </c>
      <c r="T1103" s="246" t="s">
        <v>176</v>
      </c>
      <c r="U1103" s="222">
        <v>0</v>
      </c>
      <c r="V1103" s="222">
        <f>ROUND(E1103*U1103,2)</f>
        <v>0</v>
      </c>
      <c r="W1103" s="222"/>
      <c r="X1103" s="222" t="s">
        <v>660</v>
      </c>
      <c r="Y1103" s="222" t="s">
        <v>178</v>
      </c>
      <c r="Z1103" s="212"/>
      <c r="AA1103" s="212"/>
      <c r="AB1103" s="212"/>
      <c r="AC1103" s="212"/>
      <c r="AD1103" s="212"/>
      <c r="AE1103" s="212"/>
      <c r="AF1103" s="212"/>
      <c r="AG1103" s="212" t="s">
        <v>661</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4" t="s">
        <v>303</v>
      </c>
      <c r="D1104" s="223"/>
      <c r="E1104" s="224"/>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183</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3" x14ac:dyDescent="0.2">
      <c r="A1105" s="219"/>
      <c r="B1105" s="220"/>
      <c r="C1105" s="254" t="s">
        <v>206</v>
      </c>
      <c r="D1105" s="223"/>
      <c r="E1105" s="224"/>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183</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54" t="s">
        <v>640</v>
      </c>
      <c r="D1106" s="223"/>
      <c r="E1106" s="224"/>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183</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4" t="s">
        <v>702</v>
      </c>
      <c r="D1107" s="223"/>
      <c r="E1107" s="224">
        <v>1.5315700000000001</v>
      </c>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183</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4" t="s">
        <v>703</v>
      </c>
      <c r="D1108" s="223"/>
      <c r="E1108" s="224">
        <v>0.5</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183</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58" t="s">
        <v>704</v>
      </c>
      <c r="D1109" s="230"/>
      <c r="E1109" s="231">
        <v>0.10158</v>
      </c>
      <c r="F1109" s="222"/>
      <c r="G1109" s="222"/>
      <c r="H1109" s="222"/>
      <c r="I1109" s="222"/>
      <c r="J1109" s="222"/>
      <c r="K1109" s="222"/>
      <c r="L1109" s="222"/>
      <c r="M1109" s="222"/>
      <c r="N1109" s="221"/>
      <c r="O1109" s="221"/>
      <c r="P1109" s="221"/>
      <c r="Q1109" s="221"/>
      <c r="R1109" s="222"/>
      <c r="S1109" s="222"/>
      <c r="T1109" s="222"/>
      <c r="U1109" s="222"/>
      <c r="V1109" s="222"/>
      <c r="W1109" s="222"/>
      <c r="X1109" s="222"/>
      <c r="Y1109" s="222"/>
      <c r="Z1109" s="212"/>
      <c r="AA1109" s="212"/>
      <c r="AB1109" s="212"/>
      <c r="AC1109" s="212"/>
      <c r="AD1109" s="212"/>
      <c r="AE1109" s="212"/>
      <c r="AF1109" s="212"/>
      <c r="AG1109" s="212" t="s">
        <v>183</v>
      </c>
      <c r="AH1109" s="212">
        <v>4</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ht="22.5" outlineLevel="1" x14ac:dyDescent="0.2">
      <c r="A1110" s="240">
        <v>75</v>
      </c>
      <c r="B1110" s="241" t="s">
        <v>705</v>
      </c>
      <c r="C1110" s="252" t="s">
        <v>706</v>
      </c>
      <c r="D1110" s="242" t="s">
        <v>173</v>
      </c>
      <c r="E1110" s="243">
        <v>1.60815</v>
      </c>
      <c r="F1110" s="244"/>
      <c r="G1110" s="245">
        <f>ROUND(E1110*F1110,2)</f>
        <v>0</v>
      </c>
      <c r="H1110" s="244"/>
      <c r="I1110" s="245">
        <f>ROUND(E1110*H1110,2)</f>
        <v>0</v>
      </c>
      <c r="J1110" s="244"/>
      <c r="K1110" s="245">
        <f>ROUND(E1110*J1110,2)</f>
        <v>0</v>
      </c>
      <c r="L1110" s="245">
        <v>21</v>
      </c>
      <c r="M1110" s="245">
        <f>G1110*(1+L1110/100)</f>
        <v>0</v>
      </c>
      <c r="N1110" s="243">
        <v>2.5000000000000001E-2</v>
      </c>
      <c r="O1110" s="243">
        <f>ROUND(E1110*N1110,2)</f>
        <v>0.04</v>
      </c>
      <c r="P1110" s="243">
        <v>0</v>
      </c>
      <c r="Q1110" s="243">
        <f>ROUND(E1110*P1110,2)</f>
        <v>0</v>
      </c>
      <c r="R1110" s="245" t="s">
        <v>701</v>
      </c>
      <c r="S1110" s="245" t="s">
        <v>175</v>
      </c>
      <c r="T1110" s="246" t="s">
        <v>176</v>
      </c>
      <c r="U1110" s="222">
        <v>0</v>
      </c>
      <c r="V1110" s="222">
        <f>ROUND(E1110*U1110,2)</f>
        <v>0</v>
      </c>
      <c r="W1110" s="222"/>
      <c r="X1110" s="222" t="s">
        <v>660</v>
      </c>
      <c r="Y1110" s="222" t="s">
        <v>178</v>
      </c>
      <c r="Z1110" s="212"/>
      <c r="AA1110" s="212"/>
      <c r="AB1110" s="212"/>
      <c r="AC1110" s="212"/>
      <c r="AD1110" s="212"/>
      <c r="AE1110" s="212"/>
      <c r="AF1110" s="212"/>
      <c r="AG1110" s="212" t="s">
        <v>661</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54" t="s">
        <v>303</v>
      </c>
      <c r="D1111" s="223"/>
      <c r="E1111" s="224"/>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183</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54" t="s">
        <v>206</v>
      </c>
      <c r="D1112" s="223"/>
      <c r="E1112" s="224"/>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183</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54" t="s">
        <v>640</v>
      </c>
      <c r="D1113" s="223"/>
      <c r="E1113" s="224"/>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183</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54" t="s">
        <v>707</v>
      </c>
      <c r="D1114" s="223"/>
      <c r="E1114" s="224">
        <v>1.5315700000000001</v>
      </c>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183</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8" t="s">
        <v>704</v>
      </c>
      <c r="D1115" s="230"/>
      <c r="E1115" s="231">
        <v>7.6579999999999995E-2</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183</v>
      </c>
      <c r="AH1115" s="212">
        <v>4</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ht="22.5" outlineLevel="1" x14ac:dyDescent="0.2">
      <c r="A1116" s="240">
        <v>76</v>
      </c>
      <c r="B1116" s="241" t="s">
        <v>708</v>
      </c>
      <c r="C1116" s="252" t="s">
        <v>709</v>
      </c>
      <c r="D1116" s="242" t="s">
        <v>173</v>
      </c>
      <c r="E1116" s="243">
        <v>3.36</v>
      </c>
      <c r="F1116" s="244"/>
      <c r="G1116" s="245">
        <f>ROUND(E1116*F1116,2)</f>
        <v>0</v>
      </c>
      <c r="H1116" s="244"/>
      <c r="I1116" s="245">
        <f>ROUND(E1116*H1116,2)</f>
        <v>0</v>
      </c>
      <c r="J1116" s="244"/>
      <c r="K1116" s="245">
        <f>ROUND(E1116*J1116,2)</f>
        <v>0</v>
      </c>
      <c r="L1116" s="245">
        <v>21</v>
      </c>
      <c r="M1116" s="245">
        <f>G1116*(1+L1116/100)</f>
        <v>0</v>
      </c>
      <c r="N1116" s="243">
        <v>1.4999999999999999E-2</v>
      </c>
      <c r="O1116" s="243">
        <f>ROUND(E1116*N1116,2)</f>
        <v>0.05</v>
      </c>
      <c r="P1116" s="243">
        <v>0</v>
      </c>
      <c r="Q1116" s="243">
        <f>ROUND(E1116*P1116,2)</f>
        <v>0</v>
      </c>
      <c r="R1116" s="245" t="s">
        <v>701</v>
      </c>
      <c r="S1116" s="245" t="s">
        <v>175</v>
      </c>
      <c r="T1116" s="246" t="s">
        <v>176</v>
      </c>
      <c r="U1116" s="222">
        <v>0</v>
      </c>
      <c r="V1116" s="222">
        <f>ROUND(E1116*U1116,2)</f>
        <v>0</v>
      </c>
      <c r="W1116" s="222"/>
      <c r="X1116" s="222" t="s">
        <v>660</v>
      </c>
      <c r="Y1116" s="222" t="s">
        <v>178</v>
      </c>
      <c r="Z1116" s="212"/>
      <c r="AA1116" s="212"/>
      <c r="AB1116" s="212"/>
      <c r="AC1116" s="212"/>
      <c r="AD1116" s="212"/>
      <c r="AE1116" s="212"/>
      <c r="AF1116" s="212"/>
      <c r="AG1116" s="212" t="s">
        <v>661</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2" x14ac:dyDescent="0.2">
      <c r="A1117" s="219"/>
      <c r="B1117" s="220"/>
      <c r="C1117" s="254" t="s">
        <v>204</v>
      </c>
      <c r="D1117" s="223"/>
      <c r="E1117" s="224"/>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183</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54" t="s">
        <v>205</v>
      </c>
      <c r="D1118" s="223"/>
      <c r="E1118" s="224"/>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183</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54" t="s">
        <v>206</v>
      </c>
      <c r="D1119" s="223"/>
      <c r="E1119" s="224"/>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183</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54" t="s">
        <v>710</v>
      </c>
      <c r="D1120" s="223"/>
      <c r="E1120" s="224">
        <v>3.2</v>
      </c>
      <c r="F1120" s="222"/>
      <c r="G1120" s="222"/>
      <c r="H1120" s="222"/>
      <c r="I1120" s="222"/>
      <c r="J1120" s="222"/>
      <c r="K1120" s="222"/>
      <c r="L1120" s="222"/>
      <c r="M1120" s="222"/>
      <c r="N1120" s="221"/>
      <c r="O1120" s="221"/>
      <c r="P1120" s="221"/>
      <c r="Q1120" s="221"/>
      <c r="R1120" s="222"/>
      <c r="S1120" s="222"/>
      <c r="T1120" s="222"/>
      <c r="U1120" s="222"/>
      <c r="V1120" s="222"/>
      <c r="W1120" s="222"/>
      <c r="X1120" s="222"/>
      <c r="Y1120" s="222"/>
      <c r="Z1120" s="212"/>
      <c r="AA1120" s="212"/>
      <c r="AB1120" s="212"/>
      <c r="AC1120" s="212"/>
      <c r="AD1120" s="212"/>
      <c r="AE1120" s="212"/>
      <c r="AF1120" s="212"/>
      <c r="AG1120" s="212" t="s">
        <v>183</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3" x14ac:dyDescent="0.2">
      <c r="A1121" s="219"/>
      <c r="B1121" s="220"/>
      <c r="C1121" s="258" t="s">
        <v>704</v>
      </c>
      <c r="D1121" s="230"/>
      <c r="E1121" s="231">
        <v>0.16</v>
      </c>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183</v>
      </c>
      <c r="AH1121" s="212">
        <v>4</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ht="22.5" outlineLevel="1" x14ac:dyDescent="0.2">
      <c r="A1122" s="240">
        <v>77</v>
      </c>
      <c r="B1122" s="241" t="s">
        <v>711</v>
      </c>
      <c r="C1122" s="252" t="s">
        <v>712</v>
      </c>
      <c r="D1122" s="242" t="s">
        <v>191</v>
      </c>
      <c r="E1122" s="243">
        <v>521.09400000000005</v>
      </c>
      <c r="F1122" s="244"/>
      <c r="G1122" s="245">
        <f>ROUND(E1122*F1122,2)</f>
        <v>0</v>
      </c>
      <c r="H1122" s="244"/>
      <c r="I1122" s="245">
        <f>ROUND(E1122*H1122,2)</f>
        <v>0</v>
      </c>
      <c r="J1122" s="244"/>
      <c r="K1122" s="245">
        <f>ROUND(E1122*J1122,2)</f>
        <v>0</v>
      </c>
      <c r="L1122" s="245">
        <v>21</v>
      </c>
      <c r="M1122" s="245">
        <f>G1122*(1+L1122/100)</f>
        <v>0</v>
      </c>
      <c r="N1122" s="243">
        <v>4.0000000000000001E-3</v>
      </c>
      <c r="O1122" s="243">
        <f>ROUND(E1122*N1122,2)</f>
        <v>2.08</v>
      </c>
      <c r="P1122" s="243">
        <v>0</v>
      </c>
      <c r="Q1122" s="243">
        <f>ROUND(E1122*P1122,2)</f>
        <v>0</v>
      </c>
      <c r="R1122" s="245" t="s">
        <v>701</v>
      </c>
      <c r="S1122" s="245" t="s">
        <v>175</v>
      </c>
      <c r="T1122" s="246" t="s">
        <v>176</v>
      </c>
      <c r="U1122" s="222">
        <v>0</v>
      </c>
      <c r="V1122" s="222">
        <f>ROUND(E1122*U1122,2)</f>
        <v>0</v>
      </c>
      <c r="W1122" s="222"/>
      <c r="X1122" s="222" t="s">
        <v>660</v>
      </c>
      <c r="Y1122" s="222" t="s">
        <v>178</v>
      </c>
      <c r="Z1122" s="212"/>
      <c r="AA1122" s="212"/>
      <c r="AB1122" s="212"/>
      <c r="AC1122" s="212"/>
      <c r="AD1122" s="212"/>
      <c r="AE1122" s="212"/>
      <c r="AF1122" s="212"/>
      <c r="AG1122" s="212" t="s">
        <v>661</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2" x14ac:dyDescent="0.2">
      <c r="A1123" s="219"/>
      <c r="B1123" s="220"/>
      <c r="C1123" s="254" t="s">
        <v>204</v>
      </c>
      <c r="D1123" s="223"/>
      <c r="E1123" s="224"/>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183</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54" t="s">
        <v>205</v>
      </c>
      <c r="D1124" s="223"/>
      <c r="E1124" s="224"/>
      <c r="F1124" s="222"/>
      <c r="G1124" s="222"/>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183</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54" t="s">
        <v>254</v>
      </c>
      <c r="D1125" s="223"/>
      <c r="E1125" s="224"/>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183</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54" t="s">
        <v>713</v>
      </c>
      <c r="D1126" s="223"/>
      <c r="E1126" s="224">
        <v>364.8</v>
      </c>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183</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58" t="s">
        <v>704</v>
      </c>
      <c r="D1127" s="230"/>
      <c r="E1127" s="231">
        <v>18.239999999999998</v>
      </c>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183</v>
      </c>
      <c r="AH1127" s="212">
        <v>4</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55" t="s">
        <v>228</v>
      </c>
      <c r="D1128" s="225"/>
      <c r="E1128" s="226">
        <v>383.04</v>
      </c>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183</v>
      </c>
      <c r="AH1128" s="212">
        <v>1</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54" t="s">
        <v>325</v>
      </c>
      <c r="D1129" s="223"/>
      <c r="E1129" s="224"/>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183</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54" t="s">
        <v>688</v>
      </c>
      <c r="D1130" s="223"/>
      <c r="E1130" s="224"/>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183</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54" t="s">
        <v>326</v>
      </c>
      <c r="D1131" s="223"/>
      <c r="E1131" s="224"/>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183</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ht="22.5" outlineLevel="3" x14ac:dyDescent="0.2">
      <c r="A1132" s="219"/>
      <c r="B1132" s="220"/>
      <c r="C1132" s="254" t="s">
        <v>327</v>
      </c>
      <c r="D1132" s="223"/>
      <c r="E1132" s="224">
        <v>81.98</v>
      </c>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183</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54" t="s">
        <v>328</v>
      </c>
      <c r="D1133" s="223"/>
      <c r="E1133" s="224">
        <v>49.5</v>
      </c>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183</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58" t="s">
        <v>704</v>
      </c>
      <c r="D1134" s="230"/>
      <c r="E1134" s="231">
        <v>6.5739999999999998</v>
      </c>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183</v>
      </c>
      <c r="AH1134" s="212">
        <v>4</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55" t="s">
        <v>228</v>
      </c>
      <c r="D1135" s="225"/>
      <c r="E1135" s="226">
        <v>138.054</v>
      </c>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183</v>
      </c>
      <c r="AH1135" s="212">
        <v>1</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ht="33.75" outlineLevel="1" x14ac:dyDescent="0.2">
      <c r="A1136" s="240">
        <v>78</v>
      </c>
      <c r="B1136" s="241" t="s">
        <v>714</v>
      </c>
      <c r="C1136" s="252" t="s">
        <v>715</v>
      </c>
      <c r="D1136" s="242" t="s">
        <v>191</v>
      </c>
      <c r="E1136" s="243">
        <v>226.04925</v>
      </c>
      <c r="F1136" s="244"/>
      <c r="G1136" s="245">
        <f>ROUND(E1136*F1136,2)</f>
        <v>0</v>
      </c>
      <c r="H1136" s="244"/>
      <c r="I1136" s="245">
        <f>ROUND(E1136*H1136,2)</f>
        <v>0</v>
      </c>
      <c r="J1136" s="244"/>
      <c r="K1136" s="245">
        <f>ROUND(E1136*J1136,2)</f>
        <v>0</v>
      </c>
      <c r="L1136" s="245">
        <v>21</v>
      </c>
      <c r="M1136" s="245">
        <f>G1136*(1+L1136/100)</f>
        <v>0</v>
      </c>
      <c r="N1136" s="243">
        <v>2.2499999999999999E-2</v>
      </c>
      <c r="O1136" s="243">
        <f>ROUND(E1136*N1136,2)</f>
        <v>5.09</v>
      </c>
      <c r="P1136" s="243">
        <v>0</v>
      </c>
      <c r="Q1136" s="243">
        <f>ROUND(E1136*P1136,2)</f>
        <v>0</v>
      </c>
      <c r="R1136" s="245" t="s">
        <v>701</v>
      </c>
      <c r="S1136" s="245" t="s">
        <v>175</v>
      </c>
      <c r="T1136" s="246" t="s">
        <v>176</v>
      </c>
      <c r="U1136" s="222">
        <v>0</v>
      </c>
      <c r="V1136" s="222">
        <f>ROUND(E1136*U1136,2)</f>
        <v>0</v>
      </c>
      <c r="W1136" s="222"/>
      <c r="X1136" s="222" t="s">
        <v>660</v>
      </c>
      <c r="Y1136" s="222" t="s">
        <v>178</v>
      </c>
      <c r="Z1136" s="212"/>
      <c r="AA1136" s="212"/>
      <c r="AB1136" s="212"/>
      <c r="AC1136" s="212"/>
      <c r="AD1136" s="212"/>
      <c r="AE1136" s="212"/>
      <c r="AF1136" s="212"/>
      <c r="AG1136" s="212" t="s">
        <v>661</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2" x14ac:dyDescent="0.2">
      <c r="A1137" s="219"/>
      <c r="B1137" s="220"/>
      <c r="C1137" s="254" t="s">
        <v>269</v>
      </c>
      <c r="D1137" s="223"/>
      <c r="E1137" s="224"/>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183</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54" t="s">
        <v>303</v>
      </c>
      <c r="D1138" s="223"/>
      <c r="E1138" s="224"/>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183</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54" t="s">
        <v>523</v>
      </c>
      <c r="D1139" s="223"/>
      <c r="E1139" s="224"/>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183</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54" t="s">
        <v>230</v>
      </c>
      <c r="D1140" s="223"/>
      <c r="E1140" s="224"/>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183</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ht="22.5" outlineLevel="3" x14ac:dyDescent="0.2">
      <c r="A1141" s="219"/>
      <c r="B1141" s="220"/>
      <c r="C1141" s="254" t="s">
        <v>672</v>
      </c>
      <c r="D1141" s="223"/>
      <c r="E1141" s="224">
        <v>107.6425</v>
      </c>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183</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ht="22.5" outlineLevel="3" x14ac:dyDescent="0.2">
      <c r="A1142" s="219"/>
      <c r="B1142" s="220"/>
      <c r="C1142" s="254" t="s">
        <v>672</v>
      </c>
      <c r="D1142" s="223"/>
      <c r="E1142" s="224">
        <v>107.6425</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183</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58" t="s">
        <v>704</v>
      </c>
      <c r="D1143" s="230"/>
      <c r="E1143" s="231">
        <v>10.764250000000001</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183</v>
      </c>
      <c r="AH1143" s="212">
        <v>4</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40">
        <v>79</v>
      </c>
      <c r="B1144" s="241" t="s">
        <v>716</v>
      </c>
      <c r="C1144" s="252" t="s">
        <v>717</v>
      </c>
      <c r="D1144" s="242" t="s">
        <v>609</v>
      </c>
      <c r="E1144" s="243">
        <v>8.4927799999999998</v>
      </c>
      <c r="F1144" s="244"/>
      <c r="G1144" s="245">
        <f>ROUND(E1144*F1144,2)</f>
        <v>0</v>
      </c>
      <c r="H1144" s="244"/>
      <c r="I1144" s="245">
        <f>ROUND(E1144*H1144,2)</f>
        <v>0</v>
      </c>
      <c r="J1144" s="244"/>
      <c r="K1144" s="245">
        <f>ROUND(E1144*J1144,2)</f>
        <v>0</v>
      </c>
      <c r="L1144" s="245">
        <v>21</v>
      </c>
      <c r="M1144" s="245">
        <f>G1144*(1+L1144/100)</f>
        <v>0</v>
      </c>
      <c r="N1144" s="243">
        <v>0</v>
      </c>
      <c r="O1144" s="243">
        <f>ROUND(E1144*N1144,2)</f>
        <v>0</v>
      </c>
      <c r="P1144" s="243">
        <v>0</v>
      </c>
      <c r="Q1144" s="243">
        <f>ROUND(E1144*P1144,2)</f>
        <v>0</v>
      </c>
      <c r="R1144" s="245" t="s">
        <v>671</v>
      </c>
      <c r="S1144" s="245" t="s">
        <v>175</v>
      </c>
      <c r="T1144" s="246" t="s">
        <v>176</v>
      </c>
      <c r="U1144" s="222">
        <v>2.0990000000000002</v>
      </c>
      <c r="V1144" s="222">
        <f>ROUND(E1144*U1144,2)</f>
        <v>17.829999999999998</v>
      </c>
      <c r="W1144" s="222"/>
      <c r="X1144" s="222" t="s">
        <v>611</v>
      </c>
      <c r="Y1144" s="222" t="s">
        <v>178</v>
      </c>
      <c r="Z1144" s="212"/>
      <c r="AA1144" s="212"/>
      <c r="AB1144" s="212"/>
      <c r="AC1144" s="212"/>
      <c r="AD1144" s="212"/>
      <c r="AE1144" s="212"/>
      <c r="AF1144" s="212"/>
      <c r="AG1144" s="212" t="s">
        <v>612</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53" t="s">
        <v>666</v>
      </c>
      <c r="D1145" s="247"/>
      <c r="E1145" s="247"/>
      <c r="F1145" s="247"/>
      <c r="G1145" s="247"/>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181</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4" t="s">
        <v>614</v>
      </c>
      <c r="D1146" s="223"/>
      <c r="E1146" s="224"/>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183</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4" t="s">
        <v>718</v>
      </c>
      <c r="D1147" s="223"/>
      <c r="E1147" s="224"/>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183</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4" t="s">
        <v>719</v>
      </c>
      <c r="D1148" s="223"/>
      <c r="E1148" s="224">
        <v>8.4927799999999998</v>
      </c>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183</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x14ac:dyDescent="0.2">
      <c r="A1149" s="233" t="s">
        <v>169</v>
      </c>
      <c r="B1149" s="234" t="s">
        <v>119</v>
      </c>
      <c r="C1149" s="251" t="s">
        <v>120</v>
      </c>
      <c r="D1149" s="235"/>
      <c r="E1149" s="236"/>
      <c r="F1149" s="237"/>
      <c r="G1149" s="237">
        <f>SUMIF(AG1150:AG1209,"&lt;&gt;NOR",G1150:G1209)</f>
        <v>0</v>
      </c>
      <c r="H1149" s="237"/>
      <c r="I1149" s="237">
        <f>SUM(I1150:I1209)</f>
        <v>0</v>
      </c>
      <c r="J1149" s="237"/>
      <c r="K1149" s="237">
        <f>SUM(K1150:K1209)</f>
        <v>0</v>
      </c>
      <c r="L1149" s="237"/>
      <c r="M1149" s="237">
        <f>SUM(M1150:M1209)</f>
        <v>0</v>
      </c>
      <c r="N1149" s="236"/>
      <c r="O1149" s="236">
        <f>SUM(O1150:O1209)</f>
        <v>7.96</v>
      </c>
      <c r="P1149" s="236"/>
      <c r="Q1149" s="236">
        <f>SUM(Q1150:Q1209)</f>
        <v>0</v>
      </c>
      <c r="R1149" s="237"/>
      <c r="S1149" s="237"/>
      <c r="T1149" s="238"/>
      <c r="U1149" s="232"/>
      <c r="V1149" s="232">
        <f>SUM(V1150:V1209)</f>
        <v>174.55</v>
      </c>
      <c r="W1149" s="232"/>
      <c r="X1149" s="232"/>
      <c r="Y1149" s="232"/>
      <c r="AG1149" t="s">
        <v>170</v>
      </c>
    </row>
    <row r="1150" spans="1:60" outlineLevel="1" x14ac:dyDescent="0.2">
      <c r="A1150" s="240">
        <v>80</v>
      </c>
      <c r="B1150" s="241" t="s">
        <v>720</v>
      </c>
      <c r="C1150" s="252" t="s">
        <v>721</v>
      </c>
      <c r="D1150" s="242" t="s">
        <v>191</v>
      </c>
      <c r="E1150" s="243">
        <v>496.28</v>
      </c>
      <c r="F1150" s="244"/>
      <c r="G1150" s="245">
        <f>ROUND(E1150*F1150,2)</f>
        <v>0</v>
      </c>
      <c r="H1150" s="244"/>
      <c r="I1150" s="245">
        <f>ROUND(E1150*H1150,2)</f>
        <v>0</v>
      </c>
      <c r="J1150" s="244"/>
      <c r="K1150" s="245">
        <f>ROUND(E1150*J1150,2)</f>
        <v>0</v>
      </c>
      <c r="L1150" s="245">
        <v>21</v>
      </c>
      <c r="M1150" s="245">
        <f>G1150*(1+L1150/100)</f>
        <v>0</v>
      </c>
      <c r="N1150" s="243">
        <v>7.3999999999999999E-4</v>
      </c>
      <c r="O1150" s="243">
        <f>ROUND(E1150*N1150,2)</f>
        <v>0.37</v>
      </c>
      <c r="P1150" s="243">
        <v>0</v>
      </c>
      <c r="Q1150" s="243">
        <f>ROUND(E1150*P1150,2)</f>
        <v>0</v>
      </c>
      <c r="R1150" s="245" t="s">
        <v>722</v>
      </c>
      <c r="S1150" s="245" t="s">
        <v>175</v>
      </c>
      <c r="T1150" s="246" t="s">
        <v>176</v>
      </c>
      <c r="U1150" s="222">
        <v>0.32</v>
      </c>
      <c r="V1150" s="222">
        <f>ROUND(E1150*U1150,2)</f>
        <v>158.81</v>
      </c>
      <c r="W1150" s="222"/>
      <c r="X1150" s="222" t="s">
        <v>177</v>
      </c>
      <c r="Y1150" s="222" t="s">
        <v>178</v>
      </c>
      <c r="Z1150" s="212"/>
      <c r="AA1150" s="212"/>
      <c r="AB1150" s="212"/>
      <c r="AC1150" s="212"/>
      <c r="AD1150" s="212"/>
      <c r="AE1150" s="212"/>
      <c r="AF1150" s="212"/>
      <c r="AG1150" s="212" t="s">
        <v>179</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2" x14ac:dyDescent="0.2">
      <c r="A1151" s="219"/>
      <c r="B1151" s="220"/>
      <c r="C1151" s="253" t="s">
        <v>723</v>
      </c>
      <c r="D1151" s="247"/>
      <c r="E1151" s="247"/>
      <c r="F1151" s="247"/>
      <c r="G1151" s="247"/>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181</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2" x14ac:dyDescent="0.2">
      <c r="A1152" s="219"/>
      <c r="B1152" s="220"/>
      <c r="C1152" s="254" t="s">
        <v>204</v>
      </c>
      <c r="D1152" s="223"/>
      <c r="E1152" s="224"/>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183</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54" t="s">
        <v>205</v>
      </c>
      <c r="D1153" s="223"/>
      <c r="E1153" s="224"/>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183</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54" t="s">
        <v>254</v>
      </c>
      <c r="D1154" s="223"/>
      <c r="E1154" s="224"/>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183</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54" t="s">
        <v>724</v>
      </c>
      <c r="D1155" s="223"/>
      <c r="E1155" s="224"/>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183</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54" t="s">
        <v>238</v>
      </c>
      <c r="D1156" s="223"/>
      <c r="E1156" s="224"/>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183</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54" t="s">
        <v>255</v>
      </c>
      <c r="D1157" s="223"/>
      <c r="E1157" s="224">
        <v>9.6</v>
      </c>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183</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54" t="s">
        <v>256</v>
      </c>
      <c r="D1158" s="223"/>
      <c r="E1158" s="224">
        <v>11.52</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183</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54" t="s">
        <v>257</v>
      </c>
      <c r="D1159" s="223"/>
      <c r="E1159" s="224">
        <v>11.52</v>
      </c>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183</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54" t="s">
        <v>258</v>
      </c>
      <c r="D1160" s="223"/>
      <c r="E1160" s="224">
        <v>13.44</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183</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4" t="s">
        <v>259</v>
      </c>
      <c r="D1161" s="223"/>
      <c r="E1161" s="224">
        <v>13.44</v>
      </c>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183</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4" t="s">
        <v>260</v>
      </c>
      <c r="D1162" s="223"/>
      <c r="E1162" s="224">
        <v>15.36</v>
      </c>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183</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4" t="s">
        <v>261</v>
      </c>
      <c r="D1163" s="223"/>
      <c r="E1163" s="224">
        <v>15.36</v>
      </c>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183</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4" t="s">
        <v>262</v>
      </c>
      <c r="D1164" s="223"/>
      <c r="E1164" s="224">
        <v>11.52</v>
      </c>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183</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4" t="s">
        <v>263</v>
      </c>
      <c r="D1165" s="223"/>
      <c r="E1165" s="224">
        <v>11.52</v>
      </c>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183</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4" t="s">
        <v>264</v>
      </c>
      <c r="D1166" s="223"/>
      <c r="E1166" s="224">
        <v>11.52</v>
      </c>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183</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54" t="s">
        <v>265</v>
      </c>
      <c r="D1167" s="223"/>
      <c r="E1167" s="224">
        <v>34.56</v>
      </c>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183</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54" t="s">
        <v>266</v>
      </c>
      <c r="D1168" s="223"/>
      <c r="E1168" s="224">
        <v>11.52</v>
      </c>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183</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54" t="s">
        <v>267</v>
      </c>
      <c r="D1169" s="223"/>
      <c r="E1169" s="224">
        <v>11.52</v>
      </c>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183</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54" t="s">
        <v>247</v>
      </c>
      <c r="D1170" s="223"/>
      <c r="E1170" s="224"/>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183</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4" t="s">
        <v>255</v>
      </c>
      <c r="D1171" s="223"/>
      <c r="E1171" s="224">
        <v>9.6</v>
      </c>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183</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54" t="s">
        <v>256</v>
      </c>
      <c r="D1172" s="223"/>
      <c r="E1172" s="224">
        <v>11.52</v>
      </c>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183</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54" t="s">
        <v>257</v>
      </c>
      <c r="D1173" s="223"/>
      <c r="E1173" s="224">
        <v>11.52</v>
      </c>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183</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54" t="s">
        <v>258</v>
      </c>
      <c r="D1174" s="223"/>
      <c r="E1174" s="224">
        <v>13.44</v>
      </c>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183</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54" t="s">
        <v>259</v>
      </c>
      <c r="D1175" s="223"/>
      <c r="E1175" s="224">
        <v>13.44</v>
      </c>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183</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54" t="s">
        <v>260</v>
      </c>
      <c r="D1176" s="223"/>
      <c r="E1176" s="224">
        <v>15.36</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183</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4" t="s">
        <v>261</v>
      </c>
      <c r="D1177" s="223"/>
      <c r="E1177" s="224">
        <v>15.36</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183</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54" t="s">
        <v>262</v>
      </c>
      <c r="D1178" s="223"/>
      <c r="E1178" s="224">
        <v>11.52</v>
      </c>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183</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4" t="s">
        <v>263</v>
      </c>
      <c r="D1179" s="223"/>
      <c r="E1179" s="224">
        <v>11.52</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183</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4" t="s">
        <v>264</v>
      </c>
      <c r="D1180" s="223"/>
      <c r="E1180" s="224">
        <v>11.52</v>
      </c>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183</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4" t="s">
        <v>265</v>
      </c>
      <c r="D1181" s="223"/>
      <c r="E1181" s="224">
        <v>34.56</v>
      </c>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183</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4" t="s">
        <v>266</v>
      </c>
      <c r="D1182" s="223"/>
      <c r="E1182" s="224">
        <v>11.52</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183</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54" t="s">
        <v>267</v>
      </c>
      <c r="D1183" s="223"/>
      <c r="E1183" s="224">
        <v>11.52</v>
      </c>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183</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55" t="s">
        <v>228</v>
      </c>
      <c r="D1184" s="225"/>
      <c r="E1184" s="226">
        <v>364.8</v>
      </c>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183</v>
      </c>
      <c r="AH1184" s="212">
        <v>1</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54" t="s">
        <v>325</v>
      </c>
      <c r="D1185" s="223"/>
      <c r="E1185" s="224"/>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183</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4" t="s">
        <v>725</v>
      </c>
      <c r="D1186" s="223"/>
      <c r="E1186" s="224"/>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183</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54" t="s">
        <v>326</v>
      </c>
      <c r="D1187" s="223"/>
      <c r="E1187" s="224"/>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183</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ht="22.5" outlineLevel="3" x14ac:dyDescent="0.2">
      <c r="A1188" s="219"/>
      <c r="B1188" s="220"/>
      <c r="C1188" s="254" t="s">
        <v>327</v>
      </c>
      <c r="D1188" s="223"/>
      <c r="E1188" s="224">
        <v>81.98</v>
      </c>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183</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54" t="s">
        <v>328</v>
      </c>
      <c r="D1189" s="223"/>
      <c r="E1189" s="224">
        <v>49.5</v>
      </c>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183</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55" t="s">
        <v>228</v>
      </c>
      <c r="D1190" s="225"/>
      <c r="E1190" s="226">
        <v>131.47999999999999</v>
      </c>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183</v>
      </c>
      <c r="AH1190" s="212">
        <v>1</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1" x14ac:dyDescent="0.2">
      <c r="A1191" s="240">
        <v>81</v>
      </c>
      <c r="B1191" s="241" t="s">
        <v>726</v>
      </c>
      <c r="C1191" s="252" t="s">
        <v>727</v>
      </c>
      <c r="D1191" s="242" t="s">
        <v>191</v>
      </c>
      <c r="E1191" s="243">
        <v>545.90800000000002</v>
      </c>
      <c r="F1191" s="244"/>
      <c r="G1191" s="245">
        <f>ROUND(E1191*F1191,2)</f>
        <v>0</v>
      </c>
      <c r="H1191" s="244"/>
      <c r="I1191" s="245">
        <f>ROUND(E1191*H1191,2)</f>
        <v>0</v>
      </c>
      <c r="J1191" s="244"/>
      <c r="K1191" s="245">
        <f>ROUND(E1191*J1191,2)</f>
        <v>0</v>
      </c>
      <c r="L1191" s="245">
        <v>21</v>
      </c>
      <c r="M1191" s="245">
        <f>G1191*(1+L1191/100)</f>
        <v>0</v>
      </c>
      <c r="N1191" s="243">
        <v>1.3899999999999999E-2</v>
      </c>
      <c r="O1191" s="243">
        <f>ROUND(E1191*N1191,2)</f>
        <v>7.59</v>
      </c>
      <c r="P1191" s="243">
        <v>0</v>
      </c>
      <c r="Q1191" s="243">
        <f>ROUND(E1191*P1191,2)</f>
        <v>0</v>
      </c>
      <c r="R1191" s="245" t="s">
        <v>701</v>
      </c>
      <c r="S1191" s="245" t="s">
        <v>175</v>
      </c>
      <c r="T1191" s="246" t="s">
        <v>176</v>
      </c>
      <c r="U1191" s="222">
        <v>0</v>
      </c>
      <c r="V1191" s="222">
        <f>ROUND(E1191*U1191,2)</f>
        <v>0</v>
      </c>
      <c r="W1191" s="222"/>
      <c r="X1191" s="222" t="s">
        <v>660</v>
      </c>
      <c r="Y1191" s="222" t="s">
        <v>178</v>
      </c>
      <c r="Z1191" s="212"/>
      <c r="AA1191" s="212"/>
      <c r="AB1191" s="212"/>
      <c r="AC1191" s="212"/>
      <c r="AD1191" s="212"/>
      <c r="AE1191" s="212"/>
      <c r="AF1191" s="212"/>
      <c r="AG1191" s="212" t="s">
        <v>661</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2" x14ac:dyDescent="0.2">
      <c r="A1192" s="219"/>
      <c r="B1192" s="220"/>
      <c r="C1192" s="254" t="s">
        <v>204</v>
      </c>
      <c r="D1192" s="223"/>
      <c r="E1192" s="224"/>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183</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54" t="s">
        <v>205</v>
      </c>
      <c r="D1193" s="223"/>
      <c r="E1193" s="224"/>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183</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54" t="s">
        <v>254</v>
      </c>
      <c r="D1194" s="223"/>
      <c r="E1194" s="224"/>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183</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54" t="s">
        <v>728</v>
      </c>
      <c r="D1195" s="223"/>
      <c r="E1195" s="224">
        <v>364.8</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183</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8" t="s">
        <v>729</v>
      </c>
      <c r="D1196" s="230"/>
      <c r="E1196" s="231">
        <v>36.479999999999997</v>
      </c>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183</v>
      </c>
      <c r="AH1196" s="212">
        <v>4</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5" t="s">
        <v>228</v>
      </c>
      <c r="D1197" s="225"/>
      <c r="E1197" s="226">
        <v>401.28</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183</v>
      </c>
      <c r="AH1197" s="212">
        <v>1</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54" t="s">
        <v>325</v>
      </c>
      <c r="D1198" s="223"/>
      <c r="E1198" s="224"/>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183</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54" t="s">
        <v>725</v>
      </c>
      <c r="D1199" s="223"/>
      <c r="E1199" s="224"/>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183</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4" t="s">
        <v>326</v>
      </c>
      <c r="D1200" s="223"/>
      <c r="E1200" s="224"/>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183</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ht="22.5" outlineLevel="3" x14ac:dyDescent="0.2">
      <c r="A1201" s="219"/>
      <c r="B1201" s="220"/>
      <c r="C1201" s="254" t="s">
        <v>327</v>
      </c>
      <c r="D1201" s="223"/>
      <c r="E1201" s="224">
        <v>81.98</v>
      </c>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183</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54" t="s">
        <v>328</v>
      </c>
      <c r="D1202" s="223"/>
      <c r="E1202" s="224">
        <v>49.5</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183</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58" t="s">
        <v>729</v>
      </c>
      <c r="D1203" s="230"/>
      <c r="E1203" s="231">
        <v>13.148</v>
      </c>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183</v>
      </c>
      <c r="AH1203" s="212">
        <v>4</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55" t="s">
        <v>228</v>
      </c>
      <c r="D1204" s="225"/>
      <c r="E1204" s="226">
        <v>144.62799999999999</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183</v>
      </c>
      <c r="AH1204" s="212">
        <v>1</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1" x14ac:dyDescent="0.2">
      <c r="A1205" s="240">
        <v>82</v>
      </c>
      <c r="B1205" s="241" t="s">
        <v>730</v>
      </c>
      <c r="C1205" s="252" t="s">
        <v>731</v>
      </c>
      <c r="D1205" s="242" t="s">
        <v>609</v>
      </c>
      <c r="E1205" s="243">
        <v>7.9553700000000003</v>
      </c>
      <c r="F1205" s="244"/>
      <c r="G1205" s="245">
        <f>ROUND(E1205*F1205,2)</f>
        <v>0</v>
      </c>
      <c r="H1205" s="244"/>
      <c r="I1205" s="245">
        <f>ROUND(E1205*H1205,2)</f>
        <v>0</v>
      </c>
      <c r="J1205" s="244"/>
      <c r="K1205" s="245">
        <f>ROUND(E1205*J1205,2)</f>
        <v>0</v>
      </c>
      <c r="L1205" s="245">
        <v>21</v>
      </c>
      <c r="M1205" s="245">
        <f>G1205*(1+L1205/100)</f>
        <v>0</v>
      </c>
      <c r="N1205" s="243">
        <v>0</v>
      </c>
      <c r="O1205" s="243">
        <f>ROUND(E1205*N1205,2)</f>
        <v>0</v>
      </c>
      <c r="P1205" s="243">
        <v>0</v>
      </c>
      <c r="Q1205" s="243">
        <f>ROUND(E1205*P1205,2)</f>
        <v>0</v>
      </c>
      <c r="R1205" s="245" t="s">
        <v>732</v>
      </c>
      <c r="S1205" s="245" t="s">
        <v>175</v>
      </c>
      <c r="T1205" s="246" t="s">
        <v>176</v>
      </c>
      <c r="U1205" s="222">
        <v>1.978</v>
      </c>
      <c r="V1205" s="222">
        <f>ROUND(E1205*U1205,2)</f>
        <v>15.74</v>
      </c>
      <c r="W1205" s="222"/>
      <c r="X1205" s="222" t="s">
        <v>611</v>
      </c>
      <c r="Y1205" s="222" t="s">
        <v>178</v>
      </c>
      <c r="Z1205" s="212"/>
      <c r="AA1205" s="212"/>
      <c r="AB1205" s="212"/>
      <c r="AC1205" s="212"/>
      <c r="AD1205" s="212"/>
      <c r="AE1205" s="212"/>
      <c r="AF1205" s="212"/>
      <c r="AG1205" s="212" t="s">
        <v>612</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53" t="s">
        <v>666</v>
      </c>
      <c r="D1206" s="247"/>
      <c r="E1206" s="247"/>
      <c r="F1206" s="247"/>
      <c r="G1206" s="247"/>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181</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2" x14ac:dyDescent="0.2">
      <c r="A1207" s="219"/>
      <c r="B1207" s="220"/>
      <c r="C1207" s="254" t="s">
        <v>614</v>
      </c>
      <c r="D1207" s="223"/>
      <c r="E1207" s="224"/>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183</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54" t="s">
        <v>733</v>
      </c>
      <c r="D1208" s="223"/>
      <c r="E1208" s="224"/>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183</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4" t="s">
        <v>734</v>
      </c>
      <c r="D1209" s="223"/>
      <c r="E1209" s="224">
        <v>7.9553700000000003</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183</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x14ac:dyDescent="0.2">
      <c r="A1210" s="233" t="s">
        <v>169</v>
      </c>
      <c r="B1210" s="234" t="s">
        <v>123</v>
      </c>
      <c r="C1210" s="251" t="s">
        <v>124</v>
      </c>
      <c r="D1210" s="235"/>
      <c r="E1210" s="236"/>
      <c r="F1210" s="237"/>
      <c r="G1210" s="237">
        <f>SUMIF(AG1211:AG1315,"&lt;&gt;NOR",G1211:G1315)</f>
        <v>0</v>
      </c>
      <c r="H1210" s="237"/>
      <c r="I1210" s="237">
        <f>SUM(I1211:I1315)</f>
        <v>0</v>
      </c>
      <c r="J1210" s="237"/>
      <c r="K1210" s="237">
        <f>SUM(K1211:K1315)</f>
        <v>0</v>
      </c>
      <c r="L1210" s="237"/>
      <c r="M1210" s="237">
        <f>SUM(M1211:M1315)</f>
        <v>0</v>
      </c>
      <c r="N1210" s="236"/>
      <c r="O1210" s="236">
        <f>SUM(O1211:O1315)</f>
        <v>1.25</v>
      </c>
      <c r="P1210" s="236"/>
      <c r="Q1210" s="236">
        <f>SUM(Q1211:Q1315)</f>
        <v>25.189999999999998</v>
      </c>
      <c r="R1210" s="237"/>
      <c r="S1210" s="237"/>
      <c r="T1210" s="238"/>
      <c r="U1210" s="232"/>
      <c r="V1210" s="232">
        <f>SUM(V1211:V1315)</f>
        <v>545.97</v>
      </c>
      <c r="W1210" s="232"/>
      <c r="X1210" s="232"/>
      <c r="Y1210" s="232"/>
      <c r="AG1210" t="s">
        <v>170</v>
      </c>
    </row>
    <row r="1211" spans="1:60" ht="22.5" outlineLevel="1" x14ac:dyDescent="0.2">
      <c r="A1211" s="240">
        <v>83</v>
      </c>
      <c r="B1211" s="241" t="s">
        <v>735</v>
      </c>
      <c r="C1211" s="252" t="s">
        <v>736</v>
      </c>
      <c r="D1211" s="242" t="s">
        <v>215</v>
      </c>
      <c r="E1211" s="243">
        <v>328.7</v>
      </c>
      <c r="F1211" s="244"/>
      <c r="G1211" s="245">
        <f>ROUND(E1211*F1211,2)</f>
        <v>0</v>
      </c>
      <c r="H1211" s="244"/>
      <c r="I1211" s="245">
        <f>ROUND(E1211*H1211,2)</f>
        <v>0</v>
      </c>
      <c r="J1211" s="244"/>
      <c r="K1211" s="245">
        <f>ROUND(E1211*J1211,2)</f>
        <v>0</v>
      </c>
      <c r="L1211" s="245">
        <v>21</v>
      </c>
      <c r="M1211" s="245">
        <f>G1211*(1+L1211/100)</f>
        <v>0</v>
      </c>
      <c r="N1211" s="243">
        <v>1.8000000000000001E-4</v>
      </c>
      <c r="O1211" s="243">
        <f>ROUND(E1211*N1211,2)</f>
        <v>0.06</v>
      </c>
      <c r="P1211" s="243">
        <v>0</v>
      </c>
      <c r="Q1211" s="243">
        <f>ROUND(E1211*P1211,2)</f>
        <v>0</v>
      </c>
      <c r="R1211" s="245" t="s">
        <v>737</v>
      </c>
      <c r="S1211" s="245" t="s">
        <v>175</v>
      </c>
      <c r="T1211" s="246" t="s">
        <v>176</v>
      </c>
      <c r="U1211" s="222">
        <v>0.17</v>
      </c>
      <c r="V1211" s="222">
        <f>ROUND(E1211*U1211,2)</f>
        <v>55.88</v>
      </c>
      <c r="W1211" s="222"/>
      <c r="X1211" s="222" t="s">
        <v>177</v>
      </c>
      <c r="Y1211" s="222" t="s">
        <v>178</v>
      </c>
      <c r="Z1211" s="212"/>
      <c r="AA1211" s="212"/>
      <c r="AB1211" s="212"/>
      <c r="AC1211" s="212"/>
      <c r="AD1211" s="212"/>
      <c r="AE1211" s="212"/>
      <c r="AF1211" s="212"/>
      <c r="AG1211" s="212" t="s">
        <v>179</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54" t="s">
        <v>204</v>
      </c>
      <c r="D1212" s="223"/>
      <c r="E1212" s="224"/>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183</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54" t="s">
        <v>205</v>
      </c>
      <c r="D1213" s="223"/>
      <c r="E1213" s="224"/>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183</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54" t="s">
        <v>325</v>
      </c>
      <c r="D1214" s="223"/>
      <c r="E1214" s="224"/>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183</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54" t="s">
        <v>688</v>
      </c>
      <c r="D1215" s="223"/>
      <c r="E1215" s="224"/>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183</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54" t="s">
        <v>326</v>
      </c>
      <c r="D1216" s="223"/>
      <c r="E1216" s="224"/>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183</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ht="22.5" outlineLevel="3" x14ac:dyDescent="0.2">
      <c r="A1217" s="219"/>
      <c r="B1217" s="220"/>
      <c r="C1217" s="254" t="s">
        <v>738</v>
      </c>
      <c r="D1217" s="223"/>
      <c r="E1217" s="224">
        <v>204.95</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183</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54" t="s">
        <v>739</v>
      </c>
      <c r="D1218" s="223"/>
      <c r="E1218" s="224">
        <v>123.75</v>
      </c>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183</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1" x14ac:dyDescent="0.2">
      <c r="A1219" s="240">
        <v>84</v>
      </c>
      <c r="B1219" s="241" t="s">
        <v>740</v>
      </c>
      <c r="C1219" s="252" t="s">
        <v>741</v>
      </c>
      <c r="D1219" s="242" t="s">
        <v>191</v>
      </c>
      <c r="E1219" s="243">
        <v>364.8</v>
      </c>
      <c r="F1219" s="244"/>
      <c r="G1219" s="245">
        <f>ROUND(E1219*F1219,2)</f>
        <v>0</v>
      </c>
      <c r="H1219" s="244"/>
      <c r="I1219" s="245">
        <f>ROUND(E1219*H1219,2)</f>
        <v>0</v>
      </c>
      <c r="J1219" s="244"/>
      <c r="K1219" s="245">
        <f>ROUND(E1219*J1219,2)</f>
        <v>0</v>
      </c>
      <c r="L1219" s="245">
        <v>21</v>
      </c>
      <c r="M1219" s="245">
        <f>G1219*(1+L1219/100)</f>
        <v>0</v>
      </c>
      <c r="N1219" s="243">
        <v>0</v>
      </c>
      <c r="O1219" s="243">
        <f>ROUND(E1219*N1219,2)</f>
        <v>0</v>
      </c>
      <c r="P1219" s="243">
        <v>2.4649999999999998E-2</v>
      </c>
      <c r="Q1219" s="243">
        <f>ROUND(E1219*P1219,2)</f>
        <v>8.99</v>
      </c>
      <c r="R1219" s="245" t="s">
        <v>737</v>
      </c>
      <c r="S1219" s="245" t="s">
        <v>175</v>
      </c>
      <c r="T1219" s="246" t="s">
        <v>176</v>
      </c>
      <c r="U1219" s="222">
        <v>0.25</v>
      </c>
      <c r="V1219" s="222">
        <f>ROUND(E1219*U1219,2)</f>
        <v>91.2</v>
      </c>
      <c r="W1219" s="222"/>
      <c r="X1219" s="222" t="s">
        <v>177</v>
      </c>
      <c r="Y1219" s="222" t="s">
        <v>178</v>
      </c>
      <c r="Z1219" s="212"/>
      <c r="AA1219" s="212"/>
      <c r="AB1219" s="212"/>
      <c r="AC1219" s="212"/>
      <c r="AD1219" s="212"/>
      <c r="AE1219" s="212"/>
      <c r="AF1219" s="212"/>
      <c r="AG1219" s="212" t="s">
        <v>179</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54" t="s">
        <v>573</v>
      </c>
      <c r="D1220" s="223"/>
      <c r="E1220" s="224"/>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183</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4" t="s">
        <v>572</v>
      </c>
      <c r="D1221" s="223"/>
      <c r="E1221" s="224"/>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183</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54" t="s">
        <v>742</v>
      </c>
      <c r="D1222" s="223"/>
      <c r="E1222" s="224"/>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183</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54" t="s">
        <v>743</v>
      </c>
      <c r="D1223" s="223"/>
      <c r="E1223" s="224"/>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183</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54" t="s">
        <v>255</v>
      </c>
      <c r="D1224" s="223"/>
      <c r="E1224" s="224">
        <v>9.6</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183</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54" t="s">
        <v>256</v>
      </c>
      <c r="D1225" s="223"/>
      <c r="E1225" s="224">
        <v>11.52</v>
      </c>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183</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54" t="s">
        <v>257</v>
      </c>
      <c r="D1226" s="223"/>
      <c r="E1226" s="224">
        <v>11.52</v>
      </c>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183</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54" t="s">
        <v>258</v>
      </c>
      <c r="D1227" s="223"/>
      <c r="E1227" s="224">
        <v>13.44</v>
      </c>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183</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54" t="s">
        <v>259</v>
      </c>
      <c r="D1228" s="223"/>
      <c r="E1228" s="224">
        <v>13.44</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183</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54" t="s">
        <v>260</v>
      </c>
      <c r="D1229" s="223"/>
      <c r="E1229" s="224">
        <v>15.36</v>
      </c>
      <c r="F1229" s="222"/>
      <c r="G1229" s="222"/>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183</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4" t="s">
        <v>261</v>
      </c>
      <c r="D1230" s="223"/>
      <c r="E1230" s="224">
        <v>15.36</v>
      </c>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183</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54" t="s">
        <v>262</v>
      </c>
      <c r="D1231" s="223"/>
      <c r="E1231" s="224">
        <v>11.52</v>
      </c>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183</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54" t="s">
        <v>263</v>
      </c>
      <c r="D1232" s="223"/>
      <c r="E1232" s="224">
        <v>11.52</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183</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4" t="s">
        <v>264</v>
      </c>
      <c r="D1233" s="223"/>
      <c r="E1233" s="224">
        <v>11.52</v>
      </c>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183</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4" t="s">
        <v>265</v>
      </c>
      <c r="D1234" s="223"/>
      <c r="E1234" s="224">
        <v>34.56</v>
      </c>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183</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54" t="s">
        <v>266</v>
      </c>
      <c r="D1235" s="223"/>
      <c r="E1235" s="224">
        <v>11.52</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183</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19"/>
      <c r="B1236" s="220"/>
      <c r="C1236" s="254" t="s">
        <v>267</v>
      </c>
      <c r="D1236" s="223"/>
      <c r="E1236" s="224">
        <v>11.52</v>
      </c>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183</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54" t="s">
        <v>744</v>
      </c>
      <c r="D1237" s="223"/>
      <c r="E1237" s="224"/>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183</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54" t="s">
        <v>255</v>
      </c>
      <c r="D1238" s="223"/>
      <c r="E1238" s="224">
        <v>9.6</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183</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54" t="s">
        <v>256</v>
      </c>
      <c r="D1239" s="223"/>
      <c r="E1239" s="224">
        <v>11.52</v>
      </c>
      <c r="F1239" s="222"/>
      <c r="G1239" s="222"/>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183</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19"/>
      <c r="B1240" s="220"/>
      <c r="C1240" s="254" t="s">
        <v>257</v>
      </c>
      <c r="D1240" s="223"/>
      <c r="E1240" s="224">
        <v>11.52</v>
      </c>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183</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54" t="s">
        <v>258</v>
      </c>
      <c r="D1241" s="223"/>
      <c r="E1241" s="224">
        <v>13.44</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183</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54" t="s">
        <v>259</v>
      </c>
      <c r="D1242" s="223"/>
      <c r="E1242" s="224">
        <v>13.44</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183</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54" t="s">
        <v>260</v>
      </c>
      <c r="D1243" s="223"/>
      <c r="E1243" s="224">
        <v>15.36</v>
      </c>
      <c r="F1243" s="222"/>
      <c r="G1243" s="222"/>
      <c r="H1243" s="222"/>
      <c r="I1243" s="222"/>
      <c r="J1243" s="222"/>
      <c r="K1243" s="222"/>
      <c r="L1243" s="222"/>
      <c r="M1243" s="222"/>
      <c r="N1243" s="221"/>
      <c r="O1243" s="221"/>
      <c r="P1243" s="221"/>
      <c r="Q1243" s="221"/>
      <c r="R1243" s="222"/>
      <c r="S1243" s="222"/>
      <c r="T1243" s="222"/>
      <c r="U1243" s="222"/>
      <c r="V1243" s="222"/>
      <c r="W1243" s="222"/>
      <c r="X1243" s="222"/>
      <c r="Y1243" s="222"/>
      <c r="Z1243" s="212"/>
      <c r="AA1243" s="212"/>
      <c r="AB1243" s="212"/>
      <c r="AC1243" s="212"/>
      <c r="AD1243" s="212"/>
      <c r="AE1243" s="212"/>
      <c r="AF1243" s="212"/>
      <c r="AG1243" s="212" t="s">
        <v>183</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54" t="s">
        <v>261</v>
      </c>
      <c r="D1244" s="223"/>
      <c r="E1244" s="224">
        <v>15.36</v>
      </c>
      <c r="F1244" s="222"/>
      <c r="G1244" s="222"/>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183</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4" t="s">
        <v>262</v>
      </c>
      <c r="D1245" s="223"/>
      <c r="E1245" s="224">
        <v>11.52</v>
      </c>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183</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4" t="s">
        <v>263</v>
      </c>
      <c r="D1246" s="223"/>
      <c r="E1246" s="224">
        <v>11.52</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183</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4" t="s">
        <v>264</v>
      </c>
      <c r="D1247" s="223"/>
      <c r="E1247" s="224">
        <v>11.52</v>
      </c>
      <c r="F1247" s="222"/>
      <c r="G1247" s="222"/>
      <c r="H1247" s="222"/>
      <c r="I1247" s="222"/>
      <c r="J1247" s="222"/>
      <c r="K1247" s="222"/>
      <c r="L1247" s="222"/>
      <c r="M1247" s="222"/>
      <c r="N1247" s="221"/>
      <c r="O1247" s="221"/>
      <c r="P1247" s="221"/>
      <c r="Q1247" s="221"/>
      <c r="R1247" s="222"/>
      <c r="S1247" s="222"/>
      <c r="T1247" s="222"/>
      <c r="U1247" s="222"/>
      <c r="V1247" s="222"/>
      <c r="W1247" s="222"/>
      <c r="X1247" s="222"/>
      <c r="Y1247" s="222"/>
      <c r="Z1247" s="212"/>
      <c r="AA1247" s="212"/>
      <c r="AB1247" s="212"/>
      <c r="AC1247" s="212"/>
      <c r="AD1247" s="212"/>
      <c r="AE1247" s="212"/>
      <c r="AF1247" s="212"/>
      <c r="AG1247" s="212" t="s">
        <v>183</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
      <c r="A1248" s="219"/>
      <c r="B1248" s="220"/>
      <c r="C1248" s="254" t="s">
        <v>265</v>
      </c>
      <c r="D1248" s="223"/>
      <c r="E1248" s="224">
        <v>34.56</v>
      </c>
      <c r="F1248" s="222"/>
      <c r="G1248" s="222"/>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183</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4" t="s">
        <v>266</v>
      </c>
      <c r="D1249" s="223"/>
      <c r="E1249" s="224">
        <v>11.52</v>
      </c>
      <c r="F1249" s="222"/>
      <c r="G1249" s="222"/>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183</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54" t="s">
        <v>267</v>
      </c>
      <c r="D1250" s="223"/>
      <c r="E1250" s="224">
        <v>11.52</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183</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1" x14ac:dyDescent="0.2">
      <c r="A1251" s="240">
        <v>85</v>
      </c>
      <c r="B1251" s="241" t="s">
        <v>745</v>
      </c>
      <c r="C1251" s="252" t="s">
        <v>746</v>
      </c>
      <c r="D1251" s="242" t="s">
        <v>191</v>
      </c>
      <c r="E1251" s="243">
        <v>791.84799999999996</v>
      </c>
      <c r="F1251" s="244"/>
      <c r="G1251" s="245">
        <f>ROUND(E1251*F1251,2)</f>
        <v>0</v>
      </c>
      <c r="H1251" s="244"/>
      <c r="I1251" s="245">
        <f>ROUND(E1251*H1251,2)</f>
        <v>0</v>
      </c>
      <c r="J1251" s="244"/>
      <c r="K1251" s="245">
        <f>ROUND(E1251*J1251,2)</f>
        <v>0</v>
      </c>
      <c r="L1251" s="245">
        <v>21</v>
      </c>
      <c r="M1251" s="245">
        <f>G1251*(1+L1251/100)</f>
        <v>0</v>
      </c>
      <c r="N1251" s="243">
        <v>0</v>
      </c>
      <c r="O1251" s="243">
        <f>ROUND(E1251*N1251,2)</f>
        <v>0</v>
      </c>
      <c r="P1251" s="243">
        <v>1.098E-2</v>
      </c>
      <c r="Q1251" s="243">
        <f>ROUND(E1251*P1251,2)</f>
        <v>8.69</v>
      </c>
      <c r="R1251" s="245" t="s">
        <v>737</v>
      </c>
      <c r="S1251" s="245" t="s">
        <v>175</v>
      </c>
      <c r="T1251" s="246" t="s">
        <v>176</v>
      </c>
      <c r="U1251" s="222">
        <v>0.37</v>
      </c>
      <c r="V1251" s="222">
        <f>ROUND(E1251*U1251,2)</f>
        <v>292.98</v>
      </c>
      <c r="W1251" s="222"/>
      <c r="X1251" s="222" t="s">
        <v>177</v>
      </c>
      <c r="Y1251" s="222" t="s">
        <v>178</v>
      </c>
      <c r="Z1251" s="212"/>
      <c r="AA1251" s="212"/>
      <c r="AB1251" s="212"/>
      <c r="AC1251" s="212"/>
      <c r="AD1251" s="212"/>
      <c r="AE1251" s="212"/>
      <c r="AF1251" s="212"/>
      <c r="AG1251" s="212" t="s">
        <v>179</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2" x14ac:dyDescent="0.2">
      <c r="A1252" s="219"/>
      <c r="B1252" s="220"/>
      <c r="C1252" s="254" t="s">
        <v>572</v>
      </c>
      <c r="D1252" s="223"/>
      <c r="E1252" s="224"/>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183</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54" t="s">
        <v>573</v>
      </c>
      <c r="D1253" s="223"/>
      <c r="E1253" s="224"/>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183</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54" t="s">
        <v>682</v>
      </c>
      <c r="D1254" s="223"/>
      <c r="E1254" s="224"/>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183</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ht="22.5" outlineLevel="3" x14ac:dyDescent="0.2">
      <c r="A1255" s="219"/>
      <c r="B1255" s="220"/>
      <c r="C1255" s="254" t="s">
        <v>327</v>
      </c>
      <c r="D1255" s="223"/>
      <c r="E1255" s="224">
        <v>81.98</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183</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54" t="s">
        <v>743</v>
      </c>
      <c r="D1256" s="223"/>
      <c r="E1256" s="224"/>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183</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54" t="s">
        <v>255</v>
      </c>
      <c r="D1257" s="223"/>
      <c r="E1257" s="224">
        <v>9.6</v>
      </c>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183</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54" t="s">
        <v>256</v>
      </c>
      <c r="D1258" s="223"/>
      <c r="E1258" s="224">
        <v>11.52</v>
      </c>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183</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4" t="s">
        <v>257</v>
      </c>
      <c r="D1259" s="223"/>
      <c r="E1259" s="224">
        <v>11.52</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183</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54" t="s">
        <v>258</v>
      </c>
      <c r="D1260" s="223"/>
      <c r="E1260" s="224">
        <v>13.44</v>
      </c>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183</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54" t="s">
        <v>259</v>
      </c>
      <c r="D1261" s="223"/>
      <c r="E1261" s="224">
        <v>13.44</v>
      </c>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183</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54" t="s">
        <v>260</v>
      </c>
      <c r="D1262" s="223"/>
      <c r="E1262" s="224">
        <v>15.36</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183</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4" t="s">
        <v>261</v>
      </c>
      <c r="D1263" s="223"/>
      <c r="E1263" s="224">
        <v>15.36</v>
      </c>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183</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54" t="s">
        <v>262</v>
      </c>
      <c r="D1264" s="223"/>
      <c r="E1264" s="224">
        <v>11.52</v>
      </c>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183</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
      <c r="A1265" s="219"/>
      <c r="B1265" s="220"/>
      <c r="C1265" s="254" t="s">
        <v>263</v>
      </c>
      <c r="D1265" s="223"/>
      <c r="E1265" s="224">
        <v>11.52</v>
      </c>
      <c r="F1265" s="222"/>
      <c r="G1265" s="222"/>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183</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54" t="s">
        <v>264</v>
      </c>
      <c r="D1266" s="223"/>
      <c r="E1266" s="224">
        <v>11.52</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183</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54" t="s">
        <v>265</v>
      </c>
      <c r="D1267" s="223"/>
      <c r="E1267" s="224">
        <v>34.56</v>
      </c>
      <c r="F1267" s="222"/>
      <c r="G1267" s="222"/>
      <c r="H1267" s="222"/>
      <c r="I1267" s="222"/>
      <c r="J1267" s="222"/>
      <c r="K1267" s="222"/>
      <c r="L1267" s="222"/>
      <c r="M1267" s="222"/>
      <c r="N1267" s="221"/>
      <c r="O1267" s="221"/>
      <c r="P1267" s="221"/>
      <c r="Q1267" s="221"/>
      <c r="R1267" s="222"/>
      <c r="S1267" s="222"/>
      <c r="T1267" s="222"/>
      <c r="U1267" s="222"/>
      <c r="V1267" s="222"/>
      <c r="W1267" s="222"/>
      <c r="X1267" s="222"/>
      <c r="Y1267" s="222"/>
      <c r="Z1267" s="212"/>
      <c r="AA1267" s="212"/>
      <c r="AB1267" s="212"/>
      <c r="AC1267" s="212"/>
      <c r="AD1267" s="212"/>
      <c r="AE1267" s="212"/>
      <c r="AF1267" s="212"/>
      <c r="AG1267" s="212" t="s">
        <v>183</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54" t="s">
        <v>266</v>
      </c>
      <c r="D1268" s="223"/>
      <c r="E1268" s="224">
        <v>11.52</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183</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54" t="s">
        <v>267</v>
      </c>
      <c r="D1269" s="223"/>
      <c r="E1269" s="224">
        <v>11.52</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183</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54" t="s">
        <v>328</v>
      </c>
      <c r="D1270" s="223"/>
      <c r="E1270" s="224">
        <v>49.5</v>
      </c>
      <c r="F1270" s="222"/>
      <c r="G1270" s="222"/>
      <c r="H1270" s="222"/>
      <c r="I1270" s="222"/>
      <c r="J1270" s="222"/>
      <c r="K1270" s="222"/>
      <c r="L1270" s="222"/>
      <c r="M1270" s="222"/>
      <c r="N1270" s="221"/>
      <c r="O1270" s="221"/>
      <c r="P1270" s="221"/>
      <c r="Q1270" s="221"/>
      <c r="R1270" s="222"/>
      <c r="S1270" s="222"/>
      <c r="T1270" s="222"/>
      <c r="U1270" s="222"/>
      <c r="V1270" s="222"/>
      <c r="W1270" s="222"/>
      <c r="X1270" s="222"/>
      <c r="Y1270" s="222"/>
      <c r="Z1270" s="212"/>
      <c r="AA1270" s="212"/>
      <c r="AB1270" s="212"/>
      <c r="AC1270" s="212"/>
      <c r="AD1270" s="212"/>
      <c r="AE1270" s="212"/>
      <c r="AF1270" s="212"/>
      <c r="AG1270" s="212" t="s">
        <v>183</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54" t="s">
        <v>744</v>
      </c>
      <c r="D1271" s="223"/>
      <c r="E1271" s="224"/>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183</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54" t="s">
        <v>255</v>
      </c>
      <c r="D1272" s="223"/>
      <c r="E1272" s="224">
        <v>9.6</v>
      </c>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183</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54" t="s">
        <v>256</v>
      </c>
      <c r="D1273" s="223"/>
      <c r="E1273" s="224">
        <v>11.52</v>
      </c>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183</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54" t="s">
        <v>257</v>
      </c>
      <c r="D1274" s="223"/>
      <c r="E1274" s="224">
        <v>11.52</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183</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54" t="s">
        <v>258</v>
      </c>
      <c r="D1275" s="223"/>
      <c r="E1275" s="224">
        <v>13.44</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183</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54" t="s">
        <v>259</v>
      </c>
      <c r="D1276" s="223"/>
      <c r="E1276" s="224">
        <v>13.44</v>
      </c>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183</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54" t="s">
        <v>260</v>
      </c>
      <c r="D1277" s="223"/>
      <c r="E1277" s="224">
        <v>15.36</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183</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54" t="s">
        <v>261</v>
      </c>
      <c r="D1278" s="223"/>
      <c r="E1278" s="224">
        <v>15.36</v>
      </c>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183</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54" t="s">
        <v>262</v>
      </c>
      <c r="D1279" s="223"/>
      <c r="E1279" s="224">
        <v>11.52</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183</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54" t="s">
        <v>263</v>
      </c>
      <c r="D1280" s="223"/>
      <c r="E1280" s="224">
        <v>11.52</v>
      </c>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183</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54" t="s">
        <v>264</v>
      </c>
      <c r="D1281" s="223"/>
      <c r="E1281" s="224">
        <v>11.52</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183</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54" t="s">
        <v>265</v>
      </c>
      <c r="D1282" s="223"/>
      <c r="E1282" s="224">
        <v>34.56</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183</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54" t="s">
        <v>266</v>
      </c>
      <c r="D1283" s="223"/>
      <c r="E1283" s="224">
        <v>11.52</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183</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4" t="s">
        <v>267</v>
      </c>
      <c r="D1284" s="223"/>
      <c r="E1284" s="224">
        <v>11.52</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183</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55" t="s">
        <v>228</v>
      </c>
      <c r="D1285" s="225"/>
      <c r="E1285" s="226">
        <v>496.28</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183</v>
      </c>
      <c r="AH1285" s="212">
        <v>1</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54" t="s">
        <v>572</v>
      </c>
      <c r="D1286" s="223"/>
      <c r="E1286" s="224"/>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183</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54" t="s">
        <v>573</v>
      </c>
      <c r="D1287" s="223"/>
      <c r="E1287" s="224"/>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183</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54" t="s">
        <v>574</v>
      </c>
      <c r="D1288" s="223"/>
      <c r="E1288" s="224"/>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183</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4" t="s">
        <v>294</v>
      </c>
      <c r="D1289" s="223"/>
      <c r="E1289" s="224"/>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183</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4" t="s">
        <v>300</v>
      </c>
      <c r="D1290" s="223"/>
      <c r="E1290" s="224"/>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183</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54" t="s">
        <v>747</v>
      </c>
      <c r="D1291" s="223"/>
      <c r="E1291" s="224"/>
      <c r="F1291" s="222"/>
      <c r="G1291" s="222"/>
      <c r="H1291" s="222"/>
      <c r="I1291" s="222"/>
      <c r="J1291" s="222"/>
      <c r="K1291" s="222"/>
      <c r="L1291" s="222"/>
      <c r="M1291" s="222"/>
      <c r="N1291" s="221"/>
      <c r="O1291" s="221"/>
      <c r="P1291" s="221"/>
      <c r="Q1291" s="221"/>
      <c r="R1291" s="222"/>
      <c r="S1291" s="222"/>
      <c r="T1291" s="222"/>
      <c r="U1291" s="222"/>
      <c r="V1291" s="222"/>
      <c r="W1291" s="222"/>
      <c r="X1291" s="222"/>
      <c r="Y1291" s="222"/>
      <c r="Z1291" s="212"/>
      <c r="AA1291" s="212"/>
      <c r="AB1291" s="212"/>
      <c r="AC1291" s="212"/>
      <c r="AD1291" s="212"/>
      <c r="AE1291" s="212"/>
      <c r="AF1291" s="212"/>
      <c r="AG1291" s="212" t="s">
        <v>183</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54" t="s">
        <v>297</v>
      </c>
      <c r="D1292" s="223"/>
      <c r="E1292" s="224"/>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183</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4" t="s">
        <v>298</v>
      </c>
      <c r="D1293" s="223"/>
      <c r="E1293" s="224">
        <v>119.6</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183</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4" t="s">
        <v>299</v>
      </c>
      <c r="D1294" s="223"/>
      <c r="E1294" s="224">
        <v>128.12799999999999</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183</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4" t="s">
        <v>301</v>
      </c>
      <c r="D1295" s="223"/>
      <c r="E1295" s="224">
        <v>47.84</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183</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5" t="s">
        <v>228</v>
      </c>
      <c r="D1296" s="225"/>
      <c r="E1296" s="226">
        <v>295.56799999999998</v>
      </c>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183</v>
      </c>
      <c r="AH1296" s="212">
        <v>1</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1" x14ac:dyDescent="0.2">
      <c r="A1297" s="240">
        <v>86</v>
      </c>
      <c r="B1297" s="241" t="s">
        <v>748</v>
      </c>
      <c r="C1297" s="252" t="s">
        <v>749</v>
      </c>
      <c r="D1297" s="242" t="s">
        <v>191</v>
      </c>
      <c r="E1297" s="243">
        <v>791.84799999999996</v>
      </c>
      <c r="F1297" s="244"/>
      <c r="G1297" s="245">
        <f>ROUND(E1297*F1297,2)</f>
        <v>0</v>
      </c>
      <c r="H1297" s="244"/>
      <c r="I1297" s="245">
        <f>ROUND(E1297*H1297,2)</f>
        <v>0</v>
      </c>
      <c r="J1297" s="244"/>
      <c r="K1297" s="245">
        <f>ROUND(E1297*J1297,2)</f>
        <v>0</v>
      </c>
      <c r="L1297" s="245">
        <v>21</v>
      </c>
      <c r="M1297" s="245">
        <f>G1297*(1+L1297/100)</f>
        <v>0</v>
      </c>
      <c r="N1297" s="243">
        <v>0</v>
      </c>
      <c r="O1297" s="243">
        <f>ROUND(E1297*N1297,2)</f>
        <v>0</v>
      </c>
      <c r="P1297" s="243">
        <v>8.0000000000000002E-3</v>
      </c>
      <c r="Q1297" s="243">
        <f>ROUND(E1297*P1297,2)</f>
        <v>6.33</v>
      </c>
      <c r="R1297" s="245" t="s">
        <v>737</v>
      </c>
      <c r="S1297" s="245" t="s">
        <v>175</v>
      </c>
      <c r="T1297" s="246" t="s">
        <v>176</v>
      </c>
      <c r="U1297" s="222">
        <v>7.0000000000000007E-2</v>
      </c>
      <c r="V1297" s="222">
        <f>ROUND(E1297*U1297,2)</f>
        <v>55.43</v>
      </c>
      <c r="W1297" s="222"/>
      <c r="X1297" s="222" t="s">
        <v>177</v>
      </c>
      <c r="Y1297" s="222" t="s">
        <v>178</v>
      </c>
      <c r="Z1297" s="212"/>
      <c r="AA1297" s="212"/>
      <c r="AB1297" s="212"/>
      <c r="AC1297" s="212"/>
      <c r="AD1297" s="212"/>
      <c r="AE1297" s="212"/>
      <c r="AF1297" s="212"/>
      <c r="AG1297" s="212" t="s">
        <v>179</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54" t="s">
        <v>750</v>
      </c>
      <c r="D1298" s="223"/>
      <c r="E1298" s="224">
        <v>791.84799999999996</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183</v>
      </c>
      <c r="AH1298" s="212">
        <v>5</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
      <c r="A1299" s="240">
        <v>87</v>
      </c>
      <c r="B1299" s="241" t="s">
        <v>751</v>
      </c>
      <c r="C1299" s="252" t="s">
        <v>752</v>
      </c>
      <c r="D1299" s="242" t="s">
        <v>191</v>
      </c>
      <c r="E1299" s="243">
        <v>107.6425</v>
      </c>
      <c r="F1299" s="244"/>
      <c r="G1299" s="245">
        <f>ROUND(E1299*F1299,2)</f>
        <v>0</v>
      </c>
      <c r="H1299" s="244"/>
      <c r="I1299" s="245">
        <f>ROUND(E1299*H1299,2)</f>
        <v>0</v>
      </c>
      <c r="J1299" s="244"/>
      <c r="K1299" s="245">
        <f>ROUND(E1299*J1299,2)</f>
        <v>0</v>
      </c>
      <c r="L1299" s="245">
        <v>21</v>
      </c>
      <c r="M1299" s="245">
        <f>G1299*(1+L1299/100)</f>
        <v>0</v>
      </c>
      <c r="N1299" s="243">
        <v>0</v>
      </c>
      <c r="O1299" s="243">
        <f>ROUND(E1299*N1299,2)</f>
        <v>0</v>
      </c>
      <c r="P1299" s="243">
        <v>1.098E-2</v>
      </c>
      <c r="Q1299" s="243">
        <f>ROUND(E1299*P1299,2)</f>
        <v>1.18</v>
      </c>
      <c r="R1299" s="245" t="s">
        <v>737</v>
      </c>
      <c r="S1299" s="245" t="s">
        <v>175</v>
      </c>
      <c r="T1299" s="246" t="s">
        <v>176</v>
      </c>
      <c r="U1299" s="222">
        <v>0.44</v>
      </c>
      <c r="V1299" s="222">
        <f>ROUND(E1299*U1299,2)</f>
        <v>47.36</v>
      </c>
      <c r="W1299" s="222"/>
      <c r="X1299" s="222" t="s">
        <v>177</v>
      </c>
      <c r="Y1299" s="222" t="s">
        <v>178</v>
      </c>
      <c r="Z1299" s="212"/>
      <c r="AA1299" s="212"/>
      <c r="AB1299" s="212"/>
      <c r="AC1299" s="212"/>
      <c r="AD1299" s="212"/>
      <c r="AE1299" s="212"/>
      <c r="AF1299" s="212"/>
      <c r="AG1299" s="212" t="s">
        <v>179</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2" x14ac:dyDescent="0.2">
      <c r="A1300" s="219"/>
      <c r="B1300" s="220"/>
      <c r="C1300" s="254" t="s">
        <v>521</v>
      </c>
      <c r="D1300" s="223"/>
      <c r="E1300" s="224"/>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183</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54" t="s">
        <v>522</v>
      </c>
      <c r="D1301" s="223"/>
      <c r="E1301" s="224"/>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183</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54" t="s">
        <v>523</v>
      </c>
      <c r="D1302" s="223"/>
      <c r="E1302" s="224"/>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183</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4" t="s">
        <v>524</v>
      </c>
      <c r="D1303" s="223"/>
      <c r="E1303" s="224"/>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183</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4" t="s">
        <v>679</v>
      </c>
      <c r="D1304" s="223"/>
      <c r="E1304" s="224">
        <v>107.6425</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183</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1" x14ac:dyDescent="0.2">
      <c r="A1305" s="240">
        <v>88</v>
      </c>
      <c r="B1305" s="241" t="s">
        <v>753</v>
      </c>
      <c r="C1305" s="252" t="s">
        <v>754</v>
      </c>
      <c r="D1305" s="242" t="s">
        <v>173</v>
      </c>
      <c r="E1305" s="243">
        <v>2.1694200000000001</v>
      </c>
      <c r="F1305" s="244"/>
      <c r="G1305" s="245">
        <f>ROUND(E1305*F1305,2)</f>
        <v>0</v>
      </c>
      <c r="H1305" s="244"/>
      <c r="I1305" s="245">
        <f>ROUND(E1305*H1305,2)</f>
        <v>0</v>
      </c>
      <c r="J1305" s="244"/>
      <c r="K1305" s="245">
        <f>ROUND(E1305*J1305,2)</f>
        <v>0</v>
      </c>
      <c r="L1305" s="245">
        <v>21</v>
      </c>
      <c r="M1305" s="245">
        <f>G1305*(1+L1305/100)</f>
        <v>0</v>
      </c>
      <c r="N1305" s="243">
        <v>0.55000000000000004</v>
      </c>
      <c r="O1305" s="243">
        <f>ROUND(E1305*N1305,2)</f>
        <v>1.19</v>
      </c>
      <c r="P1305" s="243">
        <v>0</v>
      </c>
      <c r="Q1305" s="243">
        <f>ROUND(E1305*P1305,2)</f>
        <v>0</v>
      </c>
      <c r="R1305" s="245" t="s">
        <v>701</v>
      </c>
      <c r="S1305" s="245" t="s">
        <v>755</v>
      </c>
      <c r="T1305" s="246" t="s">
        <v>755</v>
      </c>
      <c r="U1305" s="222">
        <v>0</v>
      </c>
      <c r="V1305" s="222">
        <f>ROUND(E1305*U1305,2)</f>
        <v>0</v>
      </c>
      <c r="W1305" s="222"/>
      <c r="X1305" s="222" t="s">
        <v>660</v>
      </c>
      <c r="Y1305" s="222" t="s">
        <v>178</v>
      </c>
      <c r="Z1305" s="212"/>
      <c r="AA1305" s="212"/>
      <c r="AB1305" s="212"/>
      <c r="AC1305" s="212"/>
      <c r="AD1305" s="212"/>
      <c r="AE1305" s="212"/>
      <c r="AF1305" s="212"/>
      <c r="AG1305" s="212" t="s">
        <v>661</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54" t="s">
        <v>204</v>
      </c>
      <c r="D1306" s="223"/>
      <c r="E1306" s="224"/>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183</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54" t="s">
        <v>205</v>
      </c>
      <c r="D1307" s="223"/>
      <c r="E1307" s="224"/>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183</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54" t="s">
        <v>325</v>
      </c>
      <c r="D1308" s="223"/>
      <c r="E1308" s="224"/>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183</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54" t="s">
        <v>756</v>
      </c>
      <c r="D1309" s="223"/>
      <c r="E1309" s="224">
        <v>1.9722</v>
      </c>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183</v>
      </c>
      <c r="AH1309" s="212">
        <v>5</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58" t="s">
        <v>729</v>
      </c>
      <c r="D1310" s="230"/>
      <c r="E1310" s="231">
        <v>0.19722000000000001</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183</v>
      </c>
      <c r="AH1310" s="212">
        <v>4</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40">
        <v>89</v>
      </c>
      <c r="B1311" s="241" t="s">
        <v>757</v>
      </c>
      <c r="C1311" s="252" t="s">
        <v>758</v>
      </c>
      <c r="D1311" s="242" t="s">
        <v>609</v>
      </c>
      <c r="E1311" s="243">
        <v>1.2523500000000001</v>
      </c>
      <c r="F1311" s="244"/>
      <c r="G1311" s="245">
        <f>ROUND(E1311*F1311,2)</f>
        <v>0</v>
      </c>
      <c r="H1311" s="244"/>
      <c r="I1311" s="245">
        <f>ROUND(E1311*H1311,2)</f>
        <v>0</v>
      </c>
      <c r="J1311" s="244"/>
      <c r="K1311" s="245">
        <f>ROUND(E1311*J1311,2)</f>
        <v>0</v>
      </c>
      <c r="L1311" s="245">
        <v>21</v>
      </c>
      <c r="M1311" s="245">
        <f>G1311*(1+L1311/100)</f>
        <v>0</v>
      </c>
      <c r="N1311" s="243">
        <v>0</v>
      </c>
      <c r="O1311" s="243">
        <f>ROUND(E1311*N1311,2)</f>
        <v>0</v>
      </c>
      <c r="P1311" s="243">
        <v>0</v>
      </c>
      <c r="Q1311" s="243">
        <f>ROUND(E1311*P1311,2)</f>
        <v>0</v>
      </c>
      <c r="R1311" s="245" t="s">
        <v>737</v>
      </c>
      <c r="S1311" s="245" t="s">
        <v>175</v>
      </c>
      <c r="T1311" s="246" t="s">
        <v>176</v>
      </c>
      <c r="U1311" s="222">
        <v>2.4940000000000002</v>
      </c>
      <c r="V1311" s="222">
        <f>ROUND(E1311*U1311,2)</f>
        <v>3.12</v>
      </c>
      <c r="W1311" s="222"/>
      <c r="X1311" s="222" t="s">
        <v>611</v>
      </c>
      <c r="Y1311" s="222" t="s">
        <v>178</v>
      </c>
      <c r="Z1311" s="212"/>
      <c r="AA1311" s="212"/>
      <c r="AB1311" s="212"/>
      <c r="AC1311" s="212"/>
      <c r="AD1311" s="212"/>
      <c r="AE1311" s="212"/>
      <c r="AF1311" s="212"/>
      <c r="AG1311" s="212" t="s">
        <v>612</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53" t="s">
        <v>666</v>
      </c>
      <c r="D1312" s="247"/>
      <c r="E1312" s="247"/>
      <c r="F1312" s="247"/>
      <c r="G1312" s="247"/>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181</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54" t="s">
        <v>614</v>
      </c>
      <c r="D1313" s="223"/>
      <c r="E1313" s="224"/>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183</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54" t="s">
        <v>759</v>
      </c>
      <c r="D1314" s="223"/>
      <c r="E1314" s="224"/>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183</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54" t="s">
        <v>760</v>
      </c>
      <c r="D1315" s="223"/>
      <c r="E1315" s="224">
        <v>1.2523500000000001</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183</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x14ac:dyDescent="0.2">
      <c r="A1316" s="233" t="s">
        <v>169</v>
      </c>
      <c r="B1316" s="234" t="s">
        <v>125</v>
      </c>
      <c r="C1316" s="251" t="s">
        <v>126</v>
      </c>
      <c r="D1316" s="235"/>
      <c r="E1316" s="236"/>
      <c r="F1316" s="237"/>
      <c r="G1316" s="237">
        <f>SUMIF(AG1317:AG1387,"&lt;&gt;NOR",G1317:G1387)</f>
        <v>0</v>
      </c>
      <c r="H1316" s="237"/>
      <c r="I1316" s="237">
        <f>SUM(I1317:I1387)</f>
        <v>0</v>
      </c>
      <c r="J1316" s="237"/>
      <c r="K1316" s="237">
        <f>SUM(K1317:K1387)</f>
        <v>0</v>
      </c>
      <c r="L1316" s="237"/>
      <c r="M1316" s="237">
        <f>SUM(M1317:M1387)</f>
        <v>0</v>
      </c>
      <c r="N1316" s="236"/>
      <c r="O1316" s="236">
        <f>SUM(O1317:O1387)</f>
        <v>4.97</v>
      </c>
      <c r="P1316" s="236"/>
      <c r="Q1316" s="236">
        <f>SUM(Q1317:Q1387)</f>
        <v>5.0500000000000007</v>
      </c>
      <c r="R1316" s="237"/>
      <c r="S1316" s="237"/>
      <c r="T1316" s="238"/>
      <c r="U1316" s="232"/>
      <c r="V1316" s="232">
        <f>SUM(V1317:V1387)</f>
        <v>270.06</v>
      </c>
      <c r="W1316" s="232"/>
      <c r="X1316" s="232"/>
      <c r="Y1316" s="232"/>
      <c r="AG1316" t="s">
        <v>170</v>
      </c>
    </row>
    <row r="1317" spans="1:60" outlineLevel="1" x14ac:dyDescent="0.2">
      <c r="A1317" s="240">
        <v>90</v>
      </c>
      <c r="B1317" s="241" t="s">
        <v>761</v>
      </c>
      <c r="C1317" s="252" t="s">
        <v>762</v>
      </c>
      <c r="D1317" s="242" t="s">
        <v>191</v>
      </c>
      <c r="E1317" s="243">
        <v>107.6425</v>
      </c>
      <c r="F1317" s="244"/>
      <c r="G1317" s="245">
        <f>ROUND(E1317*F1317,2)</f>
        <v>0</v>
      </c>
      <c r="H1317" s="244"/>
      <c r="I1317" s="245">
        <f>ROUND(E1317*H1317,2)</f>
        <v>0</v>
      </c>
      <c r="J1317" s="244"/>
      <c r="K1317" s="245">
        <f>ROUND(E1317*J1317,2)</f>
        <v>0</v>
      </c>
      <c r="L1317" s="245">
        <v>21</v>
      </c>
      <c r="M1317" s="245">
        <f>G1317*(1+L1317/100)</f>
        <v>0</v>
      </c>
      <c r="N1317" s="243">
        <v>0</v>
      </c>
      <c r="O1317" s="243">
        <f>ROUND(E1317*N1317,2)</f>
        <v>0</v>
      </c>
      <c r="P1317" s="243">
        <v>1.0200000000000001E-2</v>
      </c>
      <c r="Q1317" s="243">
        <f>ROUND(E1317*P1317,2)</f>
        <v>1.1000000000000001</v>
      </c>
      <c r="R1317" s="245" t="s">
        <v>763</v>
      </c>
      <c r="S1317" s="245" t="s">
        <v>175</v>
      </c>
      <c r="T1317" s="246" t="s">
        <v>176</v>
      </c>
      <c r="U1317" s="222">
        <v>0.09</v>
      </c>
      <c r="V1317" s="222">
        <f>ROUND(E1317*U1317,2)</f>
        <v>9.69</v>
      </c>
      <c r="W1317" s="222"/>
      <c r="X1317" s="222" t="s">
        <v>177</v>
      </c>
      <c r="Y1317" s="222" t="s">
        <v>178</v>
      </c>
      <c r="Z1317" s="212"/>
      <c r="AA1317" s="212"/>
      <c r="AB1317" s="212"/>
      <c r="AC1317" s="212"/>
      <c r="AD1317" s="212"/>
      <c r="AE1317" s="212"/>
      <c r="AF1317" s="212"/>
      <c r="AG1317" s="212" t="s">
        <v>179</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54" t="s">
        <v>521</v>
      </c>
      <c r="D1318" s="223"/>
      <c r="E1318" s="224"/>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183</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54" t="s">
        <v>522</v>
      </c>
      <c r="D1319" s="223"/>
      <c r="E1319" s="224"/>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183</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54" t="s">
        <v>523</v>
      </c>
      <c r="D1320" s="223"/>
      <c r="E1320" s="224"/>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183</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54" t="s">
        <v>524</v>
      </c>
      <c r="D1321" s="223"/>
      <c r="E1321" s="224"/>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183</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54" t="s">
        <v>764</v>
      </c>
      <c r="D1322" s="223"/>
      <c r="E1322" s="224"/>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183</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54" t="s">
        <v>679</v>
      </c>
      <c r="D1323" s="223"/>
      <c r="E1323" s="224">
        <v>107.6425</v>
      </c>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183</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ht="22.5" outlineLevel="1" x14ac:dyDescent="0.2">
      <c r="A1324" s="240">
        <v>91</v>
      </c>
      <c r="B1324" s="241" t="s">
        <v>765</v>
      </c>
      <c r="C1324" s="252" t="s">
        <v>766</v>
      </c>
      <c r="D1324" s="242" t="s">
        <v>191</v>
      </c>
      <c r="E1324" s="243">
        <v>126.0625</v>
      </c>
      <c r="F1324" s="244"/>
      <c r="G1324" s="245">
        <f>ROUND(E1324*F1324,2)</f>
        <v>0</v>
      </c>
      <c r="H1324" s="244"/>
      <c r="I1324" s="245">
        <f>ROUND(E1324*H1324,2)</f>
        <v>0</v>
      </c>
      <c r="J1324" s="244"/>
      <c r="K1324" s="245">
        <f>ROUND(E1324*J1324,2)</f>
        <v>0</v>
      </c>
      <c r="L1324" s="245">
        <v>21</v>
      </c>
      <c r="M1324" s="245">
        <f>G1324*(1+L1324/100)</f>
        <v>0</v>
      </c>
      <c r="N1324" s="243">
        <v>3.0000000000000001E-5</v>
      </c>
      <c r="O1324" s="243">
        <f>ROUND(E1324*N1324,2)</f>
        <v>0</v>
      </c>
      <c r="P1324" s="243">
        <v>0</v>
      </c>
      <c r="Q1324" s="243">
        <f>ROUND(E1324*P1324,2)</f>
        <v>0</v>
      </c>
      <c r="R1324" s="245" t="s">
        <v>763</v>
      </c>
      <c r="S1324" s="245" t="s">
        <v>175</v>
      </c>
      <c r="T1324" s="246" t="s">
        <v>176</v>
      </c>
      <c r="U1324" s="222">
        <v>0.52</v>
      </c>
      <c r="V1324" s="222">
        <f>ROUND(E1324*U1324,2)</f>
        <v>65.55</v>
      </c>
      <c r="W1324" s="222"/>
      <c r="X1324" s="222" t="s">
        <v>177</v>
      </c>
      <c r="Y1324" s="222" t="s">
        <v>178</v>
      </c>
      <c r="Z1324" s="212"/>
      <c r="AA1324" s="212"/>
      <c r="AB1324" s="212"/>
      <c r="AC1324" s="212"/>
      <c r="AD1324" s="212"/>
      <c r="AE1324" s="212"/>
      <c r="AF1324" s="212"/>
      <c r="AG1324" s="212" t="s">
        <v>179</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2" x14ac:dyDescent="0.2">
      <c r="A1325" s="219"/>
      <c r="B1325" s="220"/>
      <c r="C1325" s="254" t="s">
        <v>269</v>
      </c>
      <c r="D1325" s="223"/>
      <c r="E1325" s="224"/>
      <c r="F1325" s="222"/>
      <c r="G1325" s="222"/>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183</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4" t="s">
        <v>303</v>
      </c>
      <c r="D1326" s="223"/>
      <c r="E1326" s="224"/>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183</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4" t="s">
        <v>523</v>
      </c>
      <c r="D1327" s="223"/>
      <c r="E1327" s="224"/>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183</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4" t="s">
        <v>767</v>
      </c>
      <c r="D1328" s="223"/>
      <c r="E1328" s="224"/>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183</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ht="22.5" outlineLevel="3" x14ac:dyDescent="0.2">
      <c r="A1329" s="219"/>
      <c r="B1329" s="220"/>
      <c r="C1329" s="254" t="s">
        <v>768</v>
      </c>
      <c r="D1329" s="223"/>
      <c r="E1329" s="224">
        <v>126.0625</v>
      </c>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183</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ht="22.5" outlineLevel="1" x14ac:dyDescent="0.2">
      <c r="A1330" s="240">
        <v>92</v>
      </c>
      <c r="B1330" s="241" t="s">
        <v>769</v>
      </c>
      <c r="C1330" s="252" t="s">
        <v>770</v>
      </c>
      <c r="D1330" s="242" t="s">
        <v>191</v>
      </c>
      <c r="E1330" s="243">
        <v>126.0625</v>
      </c>
      <c r="F1330" s="244"/>
      <c r="G1330" s="245">
        <f>ROUND(E1330*F1330,2)</f>
        <v>0</v>
      </c>
      <c r="H1330" s="244"/>
      <c r="I1330" s="245">
        <f>ROUND(E1330*H1330,2)</f>
        <v>0</v>
      </c>
      <c r="J1330" s="244"/>
      <c r="K1330" s="245">
        <f>ROUND(E1330*J1330,2)</f>
        <v>0</v>
      </c>
      <c r="L1330" s="245">
        <v>21</v>
      </c>
      <c r="M1330" s="245">
        <f>G1330*(1+L1330/100)</f>
        <v>0</v>
      </c>
      <c r="N1330" s="243">
        <v>3.0000000000000001E-5</v>
      </c>
      <c r="O1330" s="243">
        <f>ROUND(E1330*N1330,2)</f>
        <v>0</v>
      </c>
      <c r="P1330" s="243">
        <v>0</v>
      </c>
      <c r="Q1330" s="243">
        <f>ROUND(E1330*P1330,2)</f>
        <v>0</v>
      </c>
      <c r="R1330" s="245" t="s">
        <v>763</v>
      </c>
      <c r="S1330" s="245" t="s">
        <v>175</v>
      </c>
      <c r="T1330" s="246" t="s">
        <v>176</v>
      </c>
      <c r="U1330" s="222">
        <v>0.48499999999999999</v>
      </c>
      <c r="V1330" s="222">
        <f>ROUND(E1330*U1330,2)</f>
        <v>61.14</v>
      </c>
      <c r="W1330" s="222"/>
      <c r="X1330" s="222" t="s">
        <v>177</v>
      </c>
      <c r="Y1330" s="222" t="s">
        <v>178</v>
      </c>
      <c r="Z1330" s="212"/>
      <c r="AA1330" s="212"/>
      <c r="AB1330" s="212"/>
      <c r="AC1330" s="212"/>
      <c r="AD1330" s="212"/>
      <c r="AE1330" s="212"/>
      <c r="AF1330" s="212"/>
      <c r="AG1330" s="212" t="s">
        <v>179</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54" t="s">
        <v>269</v>
      </c>
      <c r="D1331" s="223"/>
      <c r="E1331" s="224"/>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183</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54" t="s">
        <v>303</v>
      </c>
      <c r="D1332" s="223"/>
      <c r="E1332" s="224"/>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183</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54" t="s">
        <v>523</v>
      </c>
      <c r="D1333" s="223"/>
      <c r="E1333" s="224"/>
      <c r="F1333" s="222"/>
      <c r="G1333" s="222"/>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183</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54" t="s">
        <v>771</v>
      </c>
      <c r="D1334" s="223"/>
      <c r="E1334" s="224"/>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183</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3" x14ac:dyDescent="0.2">
      <c r="A1335" s="219"/>
      <c r="B1335" s="220"/>
      <c r="C1335" s="254" t="s">
        <v>768</v>
      </c>
      <c r="D1335" s="223"/>
      <c r="E1335" s="224">
        <v>126.0625</v>
      </c>
      <c r="F1335" s="222"/>
      <c r="G1335" s="222"/>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183</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1" x14ac:dyDescent="0.2">
      <c r="A1336" s="240">
        <v>93</v>
      </c>
      <c r="B1336" s="241" t="s">
        <v>772</v>
      </c>
      <c r="C1336" s="252" t="s">
        <v>773</v>
      </c>
      <c r="D1336" s="242" t="s">
        <v>774</v>
      </c>
      <c r="E1336" s="243">
        <v>3952.3</v>
      </c>
      <c r="F1336" s="244"/>
      <c r="G1336" s="245">
        <f>ROUND(E1336*F1336,2)</f>
        <v>0</v>
      </c>
      <c r="H1336" s="244"/>
      <c r="I1336" s="245">
        <f>ROUND(E1336*H1336,2)</f>
        <v>0</v>
      </c>
      <c r="J1336" s="244"/>
      <c r="K1336" s="245">
        <f>ROUND(E1336*J1336,2)</f>
        <v>0</v>
      </c>
      <c r="L1336" s="245">
        <v>21</v>
      </c>
      <c r="M1336" s="245">
        <f>G1336*(1+L1336/100)</f>
        <v>0</v>
      </c>
      <c r="N1336" s="243">
        <v>5.0000000000000002E-5</v>
      </c>
      <c r="O1336" s="243">
        <f>ROUND(E1336*N1336,2)</f>
        <v>0.2</v>
      </c>
      <c r="P1336" s="243">
        <v>1E-3</v>
      </c>
      <c r="Q1336" s="243">
        <f>ROUND(E1336*P1336,2)</f>
        <v>3.95</v>
      </c>
      <c r="R1336" s="245" t="s">
        <v>763</v>
      </c>
      <c r="S1336" s="245" t="s">
        <v>175</v>
      </c>
      <c r="T1336" s="246" t="s">
        <v>176</v>
      </c>
      <c r="U1336" s="222">
        <v>0.03</v>
      </c>
      <c r="V1336" s="222">
        <f>ROUND(E1336*U1336,2)</f>
        <v>118.57</v>
      </c>
      <c r="W1336" s="222"/>
      <c r="X1336" s="222" t="s">
        <v>177</v>
      </c>
      <c r="Y1336" s="222" t="s">
        <v>178</v>
      </c>
      <c r="Z1336" s="212"/>
      <c r="AA1336" s="212"/>
      <c r="AB1336" s="212"/>
      <c r="AC1336" s="212"/>
      <c r="AD1336" s="212"/>
      <c r="AE1336" s="212"/>
      <c r="AF1336" s="212"/>
      <c r="AG1336" s="212" t="s">
        <v>179</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2" x14ac:dyDescent="0.2">
      <c r="A1337" s="219"/>
      <c r="B1337" s="220"/>
      <c r="C1337" s="254" t="s">
        <v>775</v>
      </c>
      <c r="D1337" s="223"/>
      <c r="E1337" s="224"/>
      <c r="F1337" s="222"/>
      <c r="G1337" s="222"/>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183</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4" t="s">
        <v>776</v>
      </c>
      <c r="D1338" s="223"/>
      <c r="E1338" s="224">
        <v>3828</v>
      </c>
      <c r="F1338" s="222"/>
      <c r="G1338" s="222"/>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183</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54" t="s">
        <v>777</v>
      </c>
      <c r="D1339" s="223"/>
      <c r="E1339" s="224">
        <v>45.1</v>
      </c>
      <c r="F1339" s="222"/>
      <c r="G1339" s="222"/>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183</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54" t="s">
        <v>778</v>
      </c>
      <c r="D1340" s="223"/>
      <c r="E1340" s="224">
        <v>79.2</v>
      </c>
      <c r="F1340" s="222"/>
      <c r="G1340" s="222"/>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183</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40">
        <v>94</v>
      </c>
      <c r="B1341" s="241" t="s">
        <v>779</v>
      </c>
      <c r="C1341" s="252" t="s">
        <v>780</v>
      </c>
      <c r="D1341" s="242" t="s">
        <v>481</v>
      </c>
      <c r="E1341" s="243">
        <v>2</v>
      </c>
      <c r="F1341" s="244"/>
      <c r="G1341" s="245">
        <f>ROUND(E1341*F1341,2)</f>
        <v>0</v>
      </c>
      <c r="H1341" s="244"/>
      <c r="I1341" s="245">
        <f>ROUND(E1341*H1341,2)</f>
        <v>0</v>
      </c>
      <c r="J1341" s="244"/>
      <c r="K1341" s="245">
        <f>ROUND(E1341*J1341,2)</f>
        <v>0</v>
      </c>
      <c r="L1341" s="245">
        <v>21</v>
      </c>
      <c r="M1341" s="245">
        <f>G1341*(1+L1341/100)</f>
        <v>0</v>
      </c>
      <c r="N1341" s="243">
        <v>0</v>
      </c>
      <c r="O1341" s="243">
        <f>ROUND(E1341*N1341,2)</f>
        <v>0</v>
      </c>
      <c r="P1341" s="243">
        <v>0</v>
      </c>
      <c r="Q1341" s="243">
        <f>ROUND(E1341*P1341,2)</f>
        <v>0</v>
      </c>
      <c r="R1341" s="245"/>
      <c r="S1341" s="245" t="s">
        <v>477</v>
      </c>
      <c r="T1341" s="246" t="s">
        <v>478</v>
      </c>
      <c r="U1341" s="222">
        <v>0</v>
      </c>
      <c r="V1341" s="222">
        <f>ROUND(E1341*U1341,2)</f>
        <v>0</v>
      </c>
      <c r="W1341" s="222"/>
      <c r="X1341" s="222" t="s">
        <v>198</v>
      </c>
      <c r="Y1341" s="222" t="s">
        <v>178</v>
      </c>
      <c r="Z1341" s="212"/>
      <c r="AA1341" s="212"/>
      <c r="AB1341" s="212"/>
      <c r="AC1341" s="212"/>
      <c r="AD1341" s="212"/>
      <c r="AE1341" s="212"/>
      <c r="AF1341" s="212"/>
      <c r="AG1341" s="212" t="s">
        <v>199</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ht="22.5" outlineLevel="2" x14ac:dyDescent="0.2">
      <c r="A1342" s="219"/>
      <c r="B1342" s="220"/>
      <c r="C1342" s="256" t="s">
        <v>781</v>
      </c>
      <c r="D1342" s="249"/>
      <c r="E1342" s="249"/>
      <c r="F1342" s="249"/>
      <c r="G1342" s="249"/>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359</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48" t="str">
        <f>C1342</f>
        <v>Veškeré parametry, tvar, otvírání, barevnost dle požadavků projektové dokumentace. Tento popis se vztahuje ke všem položkám výplní otvorů.</v>
      </c>
      <c r="BB1342" s="212"/>
      <c r="BC1342" s="212"/>
      <c r="BD1342" s="212"/>
      <c r="BE1342" s="212"/>
      <c r="BF1342" s="212"/>
      <c r="BG1342" s="212"/>
      <c r="BH1342" s="212"/>
    </row>
    <row r="1343" spans="1:60" outlineLevel="3" x14ac:dyDescent="0.2">
      <c r="A1343" s="219"/>
      <c r="B1343" s="220"/>
      <c r="C1343" s="257" t="s">
        <v>782</v>
      </c>
      <c r="D1343" s="250"/>
      <c r="E1343" s="250"/>
      <c r="F1343" s="250"/>
      <c r="G1343" s="250"/>
      <c r="H1343" s="222"/>
      <c r="I1343" s="222"/>
      <c r="J1343" s="222"/>
      <c r="K1343" s="222"/>
      <c r="L1343" s="222"/>
      <c r="M1343" s="222"/>
      <c r="N1343" s="221"/>
      <c r="O1343" s="221"/>
      <c r="P1343" s="221"/>
      <c r="Q1343" s="221"/>
      <c r="R1343" s="222"/>
      <c r="S1343" s="222"/>
      <c r="T1343" s="222"/>
      <c r="U1343" s="222"/>
      <c r="V1343" s="222"/>
      <c r="W1343" s="222"/>
      <c r="X1343" s="222"/>
      <c r="Y1343" s="222"/>
      <c r="Z1343" s="212"/>
      <c r="AA1343" s="212"/>
      <c r="AB1343" s="212"/>
      <c r="AC1343" s="212"/>
      <c r="AD1343" s="212"/>
      <c r="AE1343" s="212"/>
      <c r="AF1343" s="212"/>
      <c r="AG1343" s="212" t="s">
        <v>359</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57" t="s">
        <v>783</v>
      </c>
      <c r="D1344" s="250"/>
      <c r="E1344" s="250"/>
      <c r="F1344" s="250"/>
      <c r="G1344" s="250"/>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359</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57" t="s">
        <v>784</v>
      </c>
      <c r="D1345" s="250"/>
      <c r="E1345" s="250"/>
      <c r="F1345" s="250"/>
      <c r="G1345" s="250"/>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359</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48" t="str">
        <f>C1345</f>
        <v>Demontáž, zednické začištění, vnitřní a vnější parapet a likvidace je řešena samostatnými položkami rozpočtu.</v>
      </c>
      <c r="BB1345" s="212"/>
      <c r="BC1345" s="212"/>
      <c r="BD1345" s="212"/>
      <c r="BE1345" s="212"/>
      <c r="BF1345" s="212"/>
      <c r="BG1345" s="212"/>
      <c r="BH1345" s="212"/>
    </row>
    <row r="1346" spans="1:60" outlineLevel="2" x14ac:dyDescent="0.2">
      <c r="A1346" s="219"/>
      <c r="B1346" s="220"/>
      <c r="C1346" s="254" t="s">
        <v>785</v>
      </c>
      <c r="D1346" s="223"/>
      <c r="E1346" s="224"/>
      <c r="F1346" s="222"/>
      <c r="G1346" s="222"/>
      <c r="H1346" s="222"/>
      <c r="I1346" s="222"/>
      <c r="J1346" s="222"/>
      <c r="K1346" s="222"/>
      <c r="L1346" s="222"/>
      <c r="M1346" s="222"/>
      <c r="N1346" s="221"/>
      <c r="O1346" s="221"/>
      <c r="P1346" s="221"/>
      <c r="Q1346" s="221"/>
      <c r="R1346" s="222"/>
      <c r="S1346" s="222"/>
      <c r="T1346" s="222"/>
      <c r="U1346" s="222"/>
      <c r="V1346" s="222"/>
      <c r="W1346" s="222"/>
      <c r="X1346" s="222"/>
      <c r="Y1346" s="222"/>
      <c r="Z1346" s="212"/>
      <c r="AA1346" s="212"/>
      <c r="AB1346" s="212"/>
      <c r="AC1346" s="212"/>
      <c r="AD1346" s="212"/>
      <c r="AE1346" s="212"/>
      <c r="AF1346" s="212"/>
      <c r="AG1346" s="212" t="s">
        <v>183</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54" t="s">
        <v>786</v>
      </c>
      <c r="D1347" s="223"/>
      <c r="E1347" s="224">
        <v>1</v>
      </c>
      <c r="F1347" s="222"/>
      <c r="G1347" s="222"/>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183</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54" t="s">
        <v>787</v>
      </c>
      <c r="D1348" s="223"/>
      <c r="E1348" s="224">
        <v>1</v>
      </c>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183</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40">
        <v>95</v>
      </c>
      <c r="B1349" s="241" t="s">
        <v>788</v>
      </c>
      <c r="C1349" s="252" t="s">
        <v>789</v>
      </c>
      <c r="D1349" s="242" t="s">
        <v>481</v>
      </c>
      <c r="E1349" s="243">
        <v>1</v>
      </c>
      <c r="F1349" s="244"/>
      <c r="G1349" s="245">
        <f>ROUND(E1349*F1349,2)</f>
        <v>0</v>
      </c>
      <c r="H1349" s="244"/>
      <c r="I1349" s="245">
        <f>ROUND(E1349*H1349,2)</f>
        <v>0</v>
      </c>
      <c r="J1349" s="244"/>
      <c r="K1349" s="245">
        <f>ROUND(E1349*J1349,2)</f>
        <v>0</v>
      </c>
      <c r="L1349" s="245">
        <v>21</v>
      </c>
      <c r="M1349" s="245">
        <f>G1349*(1+L1349/100)</f>
        <v>0</v>
      </c>
      <c r="N1349" s="243">
        <v>0</v>
      </c>
      <c r="O1349" s="243">
        <f>ROUND(E1349*N1349,2)</f>
        <v>0</v>
      </c>
      <c r="P1349" s="243">
        <v>0</v>
      </c>
      <c r="Q1349" s="243">
        <f>ROUND(E1349*P1349,2)</f>
        <v>0</v>
      </c>
      <c r="R1349" s="245"/>
      <c r="S1349" s="245" t="s">
        <v>477</v>
      </c>
      <c r="T1349" s="246" t="s">
        <v>478</v>
      </c>
      <c r="U1349" s="222">
        <v>0</v>
      </c>
      <c r="V1349" s="222">
        <f>ROUND(E1349*U1349,2)</f>
        <v>0</v>
      </c>
      <c r="W1349" s="222"/>
      <c r="X1349" s="222" t="s">
        <v>198</v>
      </c>
      <c r="Y1349" s="222" t="s">
        <v>178</v>
      </c>
      <c r="Z1349" s="212"/>
      <c r="AA1349" s="212"/>
      <c r="AB1349" s="212"/>
      <c r="AC1349" s="212"/>
      <c r="AD1349" s="212"/>
      <c r="AE1349" s="212"/>
      <c r="AF1349" s="212"/>
      <c r="AG1349" s="212" t="s">
        <v>199</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54" t="s">
        <v>785</v>
      </c>
      <c r="D1350" s="223"/>
      <c r="E1350" s="224"/>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183</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54" t="s">
        <v>787</v>
      </c>
      <c r="D1351" s="223"/>
      <c r="E1351" s="224">
        <v>1</v>
      </c>
      <c r="F1351" s="222"/>
      <c r="G1351" s="222"/>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183</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1" x14ac:dyDescent="0.2">
      <c r="A1352" s="240">
        <v>96</v>
      </c>
      <c r="B1352" s="241" t="s">
        <v>790</v>
      </c>
      <c r="C1352" s="252" t="s">
        <v>791</v>
      </c>
      <c r="D1352" s="242" t="s">
        <v>481</v>
      </c>
      <c r="E1352" s="243">
        <v>1</v>
      </c>
      <c r="F1352" s="244"/>
      <c r="G1352" s="245">
        <f>ROUND(E1352*F1352,2)</f>
        <v>0</v>
      </c>
      <c r="H1352" s="244"/>
      <c r="I1352" s="245">
        <f>ROUND(E1352*H1352,2)</f>
        <v>0</v>
      </c>
      <c r="J1352" s="244"/>
      <c r="K1352" s="245">
        <f>ROUND(E1352*J1352,2)</f>
        <v>0</v>
      </c>
      <c r="L1352" s="245">
        <v>21</v>
      </c>
      <c r="M1352" s="245">
        <f>G1352*(1+L1352/100)</f>
        <v>0</v>
      </c>
      <c r="N1352" s="243">
        <v>0</v>
      </c>
      <c r="O1352" s="243">
        <f>ROUND(E1352*N1352,2)</f>
        <v>0</v>
      </c>
      <c r="P1352" s="243">
        <v>0</v>
      </c>
      <c r="Q1352" s="243">
        <f>ROUND(E1352*P1352,2)</f>
        <v>0</v>
      </c>
      <c r="R1352" s="245"/>
      <c r="S1352" s="245" t="s">
        <v>477</v>
      </c>
      <c r="T1352" s="246" t="s">
        <v>478</v>
      </c>
      <c r="U1352" s="222">
        <v>0</v>
      </c>
      <c r="V1352" s="222">
        <f>ROUND(E1352*U1352,2)</f>
        <v>0</v>
      </c>
      <c r="W1352" s="222"/>
      <c r="X1352" s="222" t="s">
        <v>198</v>
      </c>
      <c r="Y1352" s="222" t="s">
        <v>178</v>
      </c>
      <c r="Z1352" s="212"/>
      <c r="AA1352" s="212"/>
      <c r="AB1352" s="212"/>
      <c r="AC1352" s="212"/>
      <c r="AD1352" s="212"/>
      <c r="AE1352" s="212"/>
      <c r="AF1352" s="212"/>
      <c r="AG1352" s="212" t="s">
        <v>199</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54" t="s">
        <v>785</v>
      </c>
      <c r="D1353" s="223"/>
      <c r="E1353" s="224"/>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183</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54" t="s">
        <v>787</v>
      </c>
      <c r="D1354" s="223"/>
      <c r="E1354" s="224">
        <v>1</v>
      </c>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183</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1" x14ac:dyDescent="0.2">
      <c r="A1355" s="240">
        <v>97</v>
      </c>
      <c r="B1355" s="241" t="s">
        <v>792</v>
      </c>
      <c r="C1355" s="252" t="s">
        <v>793</v>
      </c>
      <c r="D1355" s="242" t="s">
        <v>481</v>
      </c>
      <c r="E1355" s="243">
        <v>1</v>
      </c>
      <c r="F1355" s="244"/>
      <c r="G1355" s="245">
        <f>ROUND(E1355*F1355,2)</f>
        <v>0</v>
      </c>
      <c r="H1355" s="244"/>
      <c r="I1355" s="245">
        <f>ROUND(E1355*H1355,2)</f>
        <v>0</v>
      </c>
      <c r="J1355" s="244"/>
      <c r="K1355" s="245">
        <f>ROUND(E1355*J1355,2)</f>
        <v>0</v>
      </c>
      <c r="L1355" s="245">
        <v>21</v>
      </c>
      <c r="M1355" s="245">
        <f>G1355*(1+L1355/100)</f>
        <v>0</v>
      </c>
      <c r="N1355" s="243">
        <v>0</v>
      </c>
      <c r="O1355" s="243">
        <f>ROUND(E1355*N1355,2)</f>
        <v>0</v>
      </c>
      <c r="P1355" s="243">
        <v>0</v>
      </c>
      <c r="Q1355" s="243">
        <f>ROUND(E1355*P1355,2)</f>
        <v>0</v>
      </c>
      <c r="R1355" s="245"/>
      <c r="S1355" s="245" t="s">
        <v>477</v>
      </c>
      <c r="T1355" s="246" t="s">
        <v>478</v>
      </c>
      <c r="U1355" s="222">
        <v>0</v>
      </c>
      <c r="V1355" s="222">
        <f>ROUND(E1355*U1355,2)</f>
        <v>0</v>
      </c>
      <c r="W1355" s="222"/>
      <c r="X1355" s="222" t="s">
        <v>198</v>
      </c>
      <c r="Y1355" s="222" t="s">
        <v>178</v>
      </c>
      <c r="Z1355" s="212"/>
      <c r="AA1355" s="212"/>
      <c r="AB1355" s="212"/>
      <c r="AC1355" s="212"/>
      <c r="AD1355" s="212"/>
      <c r="AE1355" s="212"/>
      <c r="AF1355" s="212"/>
      <c r="AG1355" s="212" t="s">
        <v>199</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2" x14ac:dyDescent="0.2">
      <c r="A1356" s="219"/>
      <c r="B1356" s="220"/>
      <c r="C1356" s="254" t="s">
        <v>785</v>
      </c>
      <c r="D1356" s="223"/>
      <c r="E1356" s="224"/>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183</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54" t="s">
        <v>787</v>
      </c>
      <c r="D1357" s="223"/>
      <c r="E1357" s="224">
        <v>1</v>
      </c>
      <c r="F1357" s="222"/>
      <c r="G1357" s="222"/>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183</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1" x14ac:dyDescent="0.2">
      <c r="A1358" s="240">
        <v>98</v>
      </c>
      <c r="B1358" s="241" t="s">
        <v>794</v>
      </c>
      <c r="C1358" s="252" t="s">
        <v>795</v>
      </c>
      <c r="D1358" s="242" t="s">
        <v>481</v>
      </c>
      <c r="E1358" s="243">
        <v>1</v>
      </c>
      <c r="F1358" s="244"/>
      <c r="G1358" s="245">
        <f>ROUND(E1358*F1358,2)</f>
        <v>0</v>
      </c>
      <c r="H1358" s="244"/>
      <c r="I1358" s="245">
        <f>ROUND(E1358*H1358,2)</f>
        <v>0</v>
      </c>
      <c r="J1358" s="244"/>
      <c r="K1358" s="245">
        <f>ROUND(E1358*J1358,2)</f>
        <v>0</v>
      </c>
      <c r="L1358" s="245">
        <v>21</v>
      </c>
      <c r="M1358" s="245">
        <f>G1358*(1+L1358/100)</f>
        <v>0</v>
      </c>
      <c r="N1358" s="243">
        <v>0</v>
      </c>
      <c r="O1358" s="243">
        <f>ROUND(E1358*N1358,2)</f>
        <v>0</v>
      </c>
      <c r="P1358" s="243">
        <v>0</v>
      </c>
      <c r="Q1358" s="243">
        <f>ROUND(E1358*P1358,2)</f>
        <v>0</v>
      </c>
      <c r="R1358" s="245"/>
      <c r="S1358" s="245" t="s">
        <v>477</v>
      </c>
      <c r="T1358" s="246" t="s">
        <v>478</v>
      </c>
      <c r="U1358" s="222">
        <v>0</v>
      </c>
      <c r="V1358" s="222">
        <f>ROUND(E1358*U1358,2)</f>
        <v>0</v>
      </c>
      <c r="W1358" s="222"/>
      <c r="X1358" s="222" t="s">
        <v>198</v>
      </c>
      <c r="Y1358" s="222" t="s">
        <v>178</v>
      </c>
      <c r="Z1358" s="212"/>
      <c r="AA1358" s="212"/>
      <c r="AB1358" s="212"/>
      <c r="AC1358" s="212"/>
      <c r="AD1358" s="212"/>
      <c r="AE1358" s="212"/>
      <c r="AF1358" s="212"/>
      <c r="AG1358" s="212" t="s">
        <v>199</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54" t="s">
        <v>785</v>
      </c>
      <c r="D1359" s="223"/>
      <c r="E1359" s="224"/>
      <c r="F1359" s="222"/>
      <c r="G1359" s="222"/>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183</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54" t="s">
        <v>787</v>
      </c>
      <c r="D1360" s="223"/>
      <c r="E1360" s="224">
        <v>1</v>
      </c>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183</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1" x14ac:dyDescent="0.2">
      <c r="A1361" s="240">
        <v>99</v>
      </c>
      <c r="B1361" s="241" t="s">
        <v>796</v>
      </c>
      <c r="C1361" s="252" t="s">
        <v>797</v>
      </c>
      <c r="D1361" s="242" t="s">
        <v>481</v>
      </c>
      <c r="E1361" s="243">
        <v>1</v>
      </c>
      <c r="F1361" s="244"/>
      <c r="G1361" s="245">
        <f>ROUND(E1361*F1361,2)</f>
        <v>0</v>
      </c>
      <c r="H1361" s="244"/>
      <c r="I1361" s="245">
        <f>ROUND(E1361*H1361,2)</f>
        <v>0</v>
      </c>
      <c r="J1361" s="244"/>
      <c r="K1361" s="245">
        <f>ROUND(E1361*J1361,2)</f>
        <v>0</v>
      </c>
      <c r="L1361" s="245">
        <v>21</v>
      </c>
      <c r="M1361" s="245">
        <f>G1361*(1+L1361/100)</f>
        <v>0</v>
      </c>
      <c r="N1361" s="243">
        <v>0</v>
      </c>
      <c r="O1361" s="243">
        <f>ROUND(E1361*N1361,2)</f>
        <v>0</v>
      </c>
      <c r="P1361" s="243">
        <v>0</v>
      </c>
      <c r="Q1361" s="243">
        <f>ROUND(E1361*P1361,2)</f>
        <v>0</v>
      </c>
      <c r="R1361" s="245"/>
      <c r="S1361" s="245" t="s">
        <v>477</v>
      </c>
      <c r="T1361" s="246" t="s">
        <v>478</v>
      </c>
      <c r="U1361" s="222">
        <v>0</v>
      </c>
      <c r="V1361" s="222">
        <f>ROUND(E1361*U1361,2)</f>
        <v>0</v>
      </c>
      <c r="W1361" s="222"/>
      <c r="X1361" s="222" t="s">
        <v>198</v>
      </c>
      <c r="Y1361" s="222" t="s">
        <v>178</v>
      </c>
      <c r="Z1361" s="212"/>
      <c r="AA1361" s="212"/>
      <c r="AB1361" s="212"/>
      <c r="AC1361" s="212"/>
      <c r="AD1361" s="212"/>
      <c r="AE1361" s="212"/>
      <c r="AF1361" s="212"/>
      <c r="AG1361" s="212" t="s">
        <v>199</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2" x14ac:dyDescent="0.2">
      <c r="A1362" s="219"/>
      <c r="B1362" s="220"/>
      <c r="C1362" s="254" t="s">
        <v>785</v>
      </c>
      <c r="D1362" s="223"/>
      <c r="E1362" s="224"/>
      <c r="F1362" s="222"/>
      <c r="G1362" s="222"/>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183</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54" t="s">
        <v>787</v>
      </c>
      <c r="D1363" s="223"/>
      <c r="E1363" s="224">
        <v>1</v>
      </c>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183</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40">
        <v>100</v>
      </c>
      <c r="B1364" s="241" t="s">
        <v>798</v>
      </c>
      <c r="C1364" s="252" t="s">
        <v>799</v>
      </c>
      <c r="D1364" s="242" t="s">
        <v>481</v>
      </c>
      <c r="E1364" s="243">
        <v>4</v>
      </c>
      <c r="F1364" s="244"/>
      <c r="G1364" s="245">
        <f>ROUND(E1364*F1364,2)</f>
        <v>0</v>
      </c>
      <c r="H1364" s="244"/>
      <c r="I1364" s="245">
        <f>ROUND(E1364*H1364,2)</f>
        <v>0</v>
      </c>
      <c r="J1364" s="244"/>
      <c r="K1364" s="245">
        <f>ROUND(E1364*J1364,2)</f>
        <v>0</v>
      </c>
      <c r="L1364" s="245">
        <v>21</v>
      </c>
      <c r="M1364" s="245">
        <f>G1364*(1+L1364/100)</f>
        <v>0</v>
      </c>
      <c r="N1364" s="243">
        <v>0</v>
      </c>
      <c r="O1364" s="243">
        <f>ROUND(E1364*N1364,2)</f>
        <v>0</v>
      </c>
      <c r="P1364" s="243">
        <v>0</v>
      </c>
      <c r="Q1364" s="243">
        <f>ROUND(E1364*P1364,2)</f>
        <v>0</v>
      </c>
      <c r="R1364" s="245"/>
      <c r="S1364" s="245" t="s">
        <v>477</v>
      </c>
      <c r="T1364" s="246" t="s">
        <v>478</v>
      </c>
      <c r="U1364" s="222">
        <v>0</v>
      </c>
      <c r="V1364" s="222">
        <f>ROUND(E1364*U1364,2)</f>
        <v>0</v>
      </c>
      <c r="W1364" s="222"/>
      <c r="X1364" s="222" t="s">
        <v>198</v>
      </c>
      <c r="Y1364" s="222" t="s">
        <v>178</v>
      </c>
      <c r="Z1364" s="212"/>
      <c r="AA1364" s="212"/>
      <c r="AB1364" s="212"/>
      <c r="AC1364" s="212"/>
      <c r="AD1364" s="212"/>
      <c r="AE1364" s="212"/>
      <c r="AF1364" s="212"/>
      <c r="AG1364" s="212" t="s">
        <v>199</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2" x14ac:dyDescent="0.2">
      <c r="A1365" s="219"/>
      <c r="B1365" s="220"/>
      <c r="C1365" s="254" t="s">
        <v>785</v>
      </c>
      <c r="D1365" s="223"/>
      <c r="E1365" s="224"/>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183</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54" t="s">
        <v>800</v>
      </c>
      <c r="D1366" s="223"/>
      <c r="E1366" s="224">
        <v>4</v>
      </c>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183</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40">
        <v>101</v>
      </c>
      <c r="B1367" s="241" t="s">
        <v>801</v>
      </c>
      <c r="C1367" s="252" t="s">
        <v>802</v>
      </c>
      <c r="D1367" s="242" t="s">
        <v>481</v>
      </c>
      <c r="E1367" s="243">
        <v>1</v>
      </c>
      <c r="F1367" s="244"/>
      <c r="G1367" s="245">
        <f>ROUND(E1367*F1367,2)</f>
        <v>0</v>
      </c>
      <c r="H1367" s="244"/>
      <c r="I1367" s="245">
        <f>ROUND(E1367*H1367,2)</f>
        <v>0</v>
      </c>
      <c r="J1367" s="244"/>
      <c r="K1367" s="245">
        <f>ROUND(E1367*J1367,2)</f>
        <v>0</v>
      </c>
      <c r="L1367" s="245">
        <v>21</v>
      </c>
      <c r="M1367" s="245">
        <f>G1367*(1+L1367/100)</f>
        <v>0</v>
      </c>
      <c r="N1367" s="243">
        <v>0</v>
      </c>
      <c r="O1367" s="243">
        <f>ROUND(E1367*N1367,2)</f>
        <v>0</v>
      </c>
      <c r="P1367" s="243">
        <v>0</v>
      </c>
      <c r="Q1367" s="243">
        <f>ROUND(E1367*P1367,2)</f>
        <v>0</v>
      </c>
      <c r="R1367" s="245"/>
      <c r="S1367" s="245" t="s">
        <v>477</v>
      </c>
      <c r="T1367" s="246" t="s">
        <v>478</v>
      </c>
      <c r="U1367" s="222">
        <v>0</v>
      </c>
      <c r="V1367" s="222">
        <f>ROUND(E1367*U1367,2)</f>
        <v>0</v>
      </c>
      <c r="W1367" s="222"/>
      <c r="X1367" s="222" t="s">
        <v>198</v>
      </c>
      <c r="Y1367" s="222" t="s">
        <v>178</v>
      </c>
      <c r="Z1367" s="212"/>
      <c r="AA1367" s="212"/>
      <c r="AB1367" s="212"/>
      <c r="AC1367" s="212"/>
      <c r="AD1367" s="212"/>
      <c r="AE1367" s="212"/>
      <c r="AF1367" s="212"/>
      <c r="AG1367" s="212" t="s">
        <v>199</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54" t="s">
        <v>803</v>
      </c>
      <c r="D1368" s="223"/>
      <c r="E1368" s="224"/>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183</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54" t="s">
        <v>804</v>
      </c>
      <c r="D1369" s="223"/>
      <c r="E1369" s="224">
        <v>1</v>
      </c>
      <c r="F1369" s="222"/>
      <c r="G1369" s="222"/>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183</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40">
        <v>102</v>
      </c>
      <c r="B1370" s="241" t="s">
        <v>805</v>
      </c>
      <c r="C1370" s="252" t="s">
        <v>806</v>
      </c>
      <c r="D1370" s="242" t="s">
        <v>191</v>
      </c>
      <c r="E1370" s="243">
        <v>126.0625</v>
      </c>
      <c r="F1370" s="244"/>
      <c r="G1370" s="245">
        <f>ROUND(E1370*F1370,2)</f>
        <v>0</v>
      </c>
      <c r="H1370" s="244"/>
      <c r="I1370" s="245">
        <f>ROUND(E1370*H1370,2)</f>
        <v>0</v>
      </c>
      <c r="J1370" s="244"/>
      <c r="K1370" s="245">
        <f>ROUND(E1370*J1370,2)</f>
        <v>0</v>
      </c>
      <c r="L1370" s="245">
        <v>21</v>
      </c>
      <c r="M1370" s="245">
        <f>G1370*(1+L1370/100)</f>
        <v>0</v>
      </c>
      <c r="N1370" s="243">
        <v>3.5000000000000001E-3</v>
      </c>
      <c r="O1370" s="243">
        <f>ROUND(E1370*N1370,2)</f>
        <v>0.44</v>
      </c>
      <c r="P1370" s="243">
        <v>0</v>
      </c>
      <c r="Q1370" s="243">
        <f>ROUND(E1370*P1370,2)</f>
        <v>0</v>
      </c>
      <c r="R1370" s="245"/>
      <c r="S1370" s="245" t="s">
        <v>477</v>
      </c>
      <c r="T1370" s="246" t="s">
        <v>478</v>
      </c>
      <c r="U1370" s="222">
        <v>0</v>
      </c>
      <c r="V1370" s="222">
        <f>ROUND(E1370*U1370,2)</f>
        <v>0</v>
      </c>
      <c r="W1370" s="222"/>
      <c r="X1370" s="222" t="s">
        <v>660</v>
      </c>
      <c r="Y1370" s="222" t="s">
        <v>178</v>
      </c>
      <c r="Z1370" s="212"/>
      <c r="AA1370" s="212"/>
      <c r="AB1370" s="212"/>
      <c r="AC1370" s="212"/>
      <c r="AD1370" s="212"/>
      <c r="AE1370" s="212"/>
      <c r="AF1370" s="212"/>
      <c r="AG1370" s="212" t="s">
        <v>661</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2" x14ac:dyDescent="0.2">
      <c r="A1371" s="219"/>
      <c r="B1371" s="220"/>
      <c r="C1371" s="254" t="s">
        <v>269</v>
      </c>
      <c r="D1371" s="223"/>
      <c r="E1371" s="224"/>
      <c r="F1371" s="222"/>
      <c r="G1371" s="222"/>
      <c r="H1371" s="222"/>
      <c r="I1371" s="222"/>
      <c r="J1371" s="222"/>
      <c r="K1371" s="222"/>
      <c r="L1371" s="222"/>
      <c r="M1371" s="222"/>
      <c r="N1371" s="221"/>
      <c r="O1371" s="221"/>
      <c r="P1371" s="221"/>
      <c r="Q1371" s="221"/>
      <c r="R1371" s="222"/>
      <c r="S1371" s="222"/>
      <c r="T1371" s="222"/>
      <c r="U1371" s="222"/>
      <c r="V1371" s="222"/>
      <c r="W1371" s="222"/>
      <c r="X1371" s="222"/>
      <c r="Y1371" s="222"/>
      <c r="Z1371" s="212"/>
      <c r="AA1371" s="212"/>
      <c r="AB1371" s="212"/>
      <c r="AC1371" s="212"/>
      <c r="AD1371" s="212"/>
      <c r="AE1371" s="212"/>
      <c r="AF1371" s="212"/>
      <c r="AG1371" s="212" t="s">
        <v>183</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54" t="s">
        <v>303</v>
      </c>
      <c r="D1372" s="223"/>
      <c r="E1372" s="224"/>
      <c r="F1372" s="222"/>
      <c r="G1372" s="222"/>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183</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54" t="s">
        <v>523</v>
      </c>
      <c r="D1373" s="223"/>
      <c r="E1373" s="224"/>
      <c r="F1373" s="222"/>
      <c r="G1373" s="222"/>
      <c r="H1373" s="222"/>
      <c r="I1373" s="222"/>
      <c r="J1373" s="222"/>
      <c r="K1373" s="222"/>
      <c r="L1373" s="222"/>
      <c r="M1373" s="222"/>
      <c r="N1373" s="221"/>
      <c r="O1373" s="221"/>
      <c r="P1373" s="221"/>
      <c r="Q1373" s="221"/>
      <c r="R1373" s="222"/>
      <c r="S1373" s="222"/>
      <c r="T1373" s="222"/>
      <c r="U1373" s="222"/>
      <c r="V1373" s="222"/>
      <c r="W1373" s="222"/>
      <c r="X1373" s="222"/>
      <c r="Y1373" s="222"/>
      <c r="Z1373" s="212"/>
      <c r="AA1373" s="212"/>
      <c r="AB1373" s="212"/>
      <c r="AC1373" s="212"/>
      <c r="AD1373" s="212"/>
      <c r="AE1373" s="212"/>
      <c r="AF1373" s="212"/>
      <c r="AG1373" s="212" t="s">
        <v>183</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54" t="s">
        <v>767</v>
      </c>
      <c r="D1374" s="223"/>
      <c r="E1374" s="224"/>
      <c r="F1374" s="222"/>
      <c r="G1374" s="222"/>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183</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3" x14ac:dyDescent="0.2">
      <c r="A1375" s="219"/>
      <c r="B1375" s="220"/>
      <c r="C1375" s="254" t="s">
        <v>768</v>
      </c>
      <c r="D1375" s="223"/>
      <c r="E1375" s="224">
        <v>126.0625</v>
      </c>
      <c r="F1375" s="222"/>
      <c r="G1375" s="222"/>
      <c r="H1375" s="222"/>
      <c r="I1375" s="222"/>
      <c r="J1375" s="222"/>
      <c r="K1375" s="222"/>
      <c r="L1375" s="222"/>
      <c r="M1375" s="222"/>
      <c r="N1375" s="221"/>
      <c r="O1375" s="221"/>
      <c r="P1375" s="221"/>
      <c r="Q1375" s="221"/>
      <c r="R1375" s="222"/>
      <c r="S1375" s="222"/>
      <c r="T1375" s="222"/>
      <c r="U1375" s="222"/>
      <c r="V1375" s="222"/>
      <c r="W1375" s="222"/>
      <c r="X1375" s="222"/>
      <c r="Y1375" s="222"/>
      <c r="Z1375" s="212"/>
      <c r="AA1375" s="212"/>
      <c r="AB1375" s="212"/>
      <c r="AC1375" s="212"/>
      <c r="AD1375" s="212"/>
      <c r="AE1375" s="212"/>
      <c r="AF1375" s="212"/>
      <c r="AG1375" s="212" t="s">
        <v>183</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40">
        <v>103</v>
      </c>
      <c r="B1376" s="241" t="s">
        <v>807</v>
      </c>
      <c r="C1376" s="252" t="s">
        <v>808</v>
      </c>
      <c r="D1376" s="242" t="s">
        <v>191</v>
      </c>
      <c r="E1376" s="243">
        <v>144.97188</v>
      </c>
      <c r="F1376" s="244"/>
      <c r="G1376" s="245">
        <f>ROUND(E1376*F1376,2)</f>
        <v>0</v>
      </c>
      <c r="H1376" s="244"/>
      <c r="I1376" s="245">
        <f>ROUND(E1376*H1376,2)</f>
        <v>0</v>
      </c>
      <c r="J1376" s="244"/>
      <c r="K1376" s="245">
        <f>ROUND(E1376*J1376,2)</f>
        <v>0</v>
      </c>
      <c r="L1376" s="245">
        <v>21</v>
      </c>
      <c r="M1376" s="245">
        <f>G1376*(1+L1376/100)</f>
        <v>0</v>
      </c>
      <c r="N1376" s="243">
        <v>2.988E-2</v>
      </c>
      <c r="O1376" s="243">
        <f>ROUND(E1376*N1376,2)</f>
        <v>4.33</v>
      </c>
      <c r="P1376" s="243">
        <v>0</v>
      </c>
      <c r="Q1376" s="243">
        <f>ROUND(E1376*P1376,2)</f>
        <v>0</v>
      </c>
      <c r="R1376" s="245"/>
      <c r="S1376" s="245" t="s">
        <v>477</v>
      </c>
      <c r="T1376" s="246" t="s">
        <v>478</v>
      </c>
      <c r="U1376" s="222">
        <v>0</v>
      </c>
      <c r="V1376" s="222">
        <f>ROUND(E1376*U1376,2)</f>
        <v>0</v>
      </c>
      <c r="W1376" s="222"/>
      <c r="X1376" s="222" t="s">
        <v>660</v>
      </c>
      <c r="Y1376" s="222" t="s">
        <v>178</v>
      </c>
      <c r="Z1376" s="212"/>
      <c r="AA1376" s="212"/>
      <c r="AB1376" s="212"/>
      <c r="AC1376" s="212"/>
      <c r="AD1376" s="212"/>
      <c r="AE1376" s="212"/>
      <c r="AF1376" s="212"/>
      <c r="AG1376" s="212" t="s">
        <v>661</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2" x14ac:dyDescent="0.2">
      <c r="A1377" s="219"/>
      <c r="B1377" s="220"/>
      <c r="C1377" s="254" t="s">
        <v>269</v>
      </c>
      <c r="D1377" s="223"/>
      <c r="E1377" s="224"/>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183</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54" t="s">
        <v>303</v>
      </c>
      <c r="D1378" s="223"/>
      <c r="E1378" s="224"/>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183</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54" t="s">
        <v>523</v>
      </c>
      <c r="D1379" s="223"/>
      <c r="E1379" s="224"/>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183</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54" t="s">
        <v>771</v>
      </c>
      <c r="D1380" s="223"/>
      <c r="E1380" s="224"/>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183</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54" t="s">
        <v>809</v>
      </c>
      <c r="D1381" s="223"/>
      <c r="E1381" s="224">
        <v>126.0625</v>
      </c>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183</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58" t="s">
        <v>663</v>
      </c>
      <c r="D1382" s="230"/>
      <c r="E1382" s="231">
        <v>18.909379999999999</v>
      </c>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183</v>
      </c>
      <c r="AH1382" s="212">
        <v>4</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40">
        <v>104</v>
      </c>
      <c r="B1383" s="241" t="s">
        <v>810</v>
      </c>
      <c r="C1383" s="252" t="s">
        <v>811</v>
      </c>
      <c r="D1383" s="242" t="s">
        <v>609</v>
      </c>
      <c r="E1383" s="243">
        <v>4.9781599999999999</v>
      </c>
      <c r="F1383" s="244"/>
      <c r="G1383" s="245">
        <f>ROUND(E1383*F1383,2)</f>
        <v>0</v>
      </c>
      <c r="H1383" s="244"/>
      <c r="I1383" s="245">
        <f>ROUND(E1383*H1383,2)</f>
        <v>0</v>
      </c>
      <c r="J1383" s="244"/>
      <c r="K1383" s="245">
        <f>ROUND(E1383*J1383,2)</f>
        <v>0</v>
      </c>
      <c r="L1383" s="245">
        <v>21</v>
      </c>
      <c r="M1383" s="245">
        <f>G1383*(1+L1383/100)</f>
        <v>0</v>
      </c>
      <c r="N1383" s="243">
        <v>0</v>
      </c>
      <c r="O1383" s="243">
        <f>ROUND(E1383*N1383,2)</f>
        <v>0</v>
      </c>
      <c r="P1383" s="243">
        <v>0</v>
      </c>
      <c r="Q1383" s="243">
        <f>ROUND(E1383*P1383,2)</f>
        <v>0</v>
      </c>
      <c r="R1383" s="245" t="s">
        <v>763</v>
      </c>
      <c r="S1383" s="245" t="s">
        <v>175</v>
      </c>
      <c r="T1383" s="246" t="s">
        <v>176</v>
      </c>
      <c r="U1383" s="222">
        <v>3.036</v>
      </c>
      <c r="V1383" s="222">
        <f>ROUND(E1383*U1383,2)</f>
        <v>15.11</v>
      </c>
      <c r="W1383" s="222"/>
      <c r="X1383" s="222" t="s">
        <v>611</v>
      </c>
      <c r="Y1383" s="222" t="s">
        <v>178</v>
      </c>
      <c r="Z1383" s="212"/>
      <c r="AA1383" s="212"/>
      <c r="AB1383" s="212"/>
      <c r="AC1383" s="212"/>
      <c r="AD1383" s="212"/>
      <c r="AE1383" s="212"/>
      <c r="AF1383" s="212"/>
      <c r="AG1383" s="212" t="s">
        <v>612</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2" x14ac:dyDescent="0.2">
      <c r="A1384" s="219"/>
      <c r="B1384" s="220"/>
      <c r="C1384" s="253" t="s">
        <v>666</v>
      </c>
      <c r="D1384" s="247"/>
      <c r="E1384" s="247"/>
      <c r="F1384" s="247"/>
      <c r="G1384" s="247"/>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181</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2" x14ac:dyDescent="0.2">
      <c r="A1385" s="219"/>
      <c r="B1385" s="220"/>
      <c r="C1385" s="254" t="s">
        <v>614</v>
      </c>
      <c r="D1385" s="223"/>
      <c r="E1385" s="224"/>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183</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54" t="s">
        <v>812</v>
      </c>
      <c r="D1386" s="223"/>
      <c r="E1386" s="224"/>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183</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54" t="s">
        <v>813</v>
      </c>
      <c r="D1387" s="223"/>
      <c r="E1387" s="224">
        <v>4.9781599999999999</v>
      </c>
      <c r="F1387" s="222"/>
      <c r="G1387" s="222"/>
      <c r="H1387" s="222"/>
      <c r="I1387" s="222"/>
      <c r="J1387" s="222"/>
      <c r="K1387" s="222"/>
      <c r="L1387" s="222"/>
      <c r="M1387" s="222"/>
      <c r="N1387" s="221"/>
      <c r="O1387" s="221"/>
      <c r="P1387" s="221"/>
      <c r="Q1387" s="221"/>
      <c r="R1387" s="222"/>
      <c r="S1387" s="222"/>
      <c r="T1387" s="222"/>
      <c r="U1387" s="222"/>
      <c r="V1387" s="222"/>
      <c r="W1387" s="222"/>
      <c r="X1387" s="222"/>
      <c r="Y1387" s="222"/>
      <c r="Z1387" s="212"/>
      <c r="AA1387" s="212"/>
      <c r="AB1387" s="212"/>
      <c r="AC1387" s="212"/>
      <c r="AD1387" s="212"/>
      <c r="AE1387" s="212"/>
      <c r="AF1387" s="212"/>
      <c r="AG1387" s="212" t="s">
        <v>183</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x14ac:dyDescent="0.2">
      <c r="A1388" s="233" t="s">
        <v>169</v>
      </c>
      <c r="B1388" s="234" t="s">
        <v>127</v>
      </c>
      <c r="C1388" s="251" t="s">
        <v>128</v>
      </c>
      <c r="D1388" s="235"/>
      <c r="E1388" s="236"/>
      <c r="F1388" s="237"/>
      <c r="G1388" s="237">
        <f>SUMIF(AG1389:AG1417,"&lt;&gt;NOR",G1389:G1417)</f>
        <v>0</v>
      </c>
      <c r="H1388" s="237"/>
      <c r="I1388" s="237">
        <f>SUM(I1389:I1417)</f>
        <v>0</v>
      </c>
      <c r="J1388" s="237"/>
      <c r="K1388" s="237">
        <f>SUM(K1389:K1417)</f>
        <v>0</v>
      </c>
      <c r="L1388" s="237"/>
      <c r="M1388" s="237">
        <f>SUM(M1389:M1417)</f>
        <v>0</v>
      </c>
      <c r="N1388" s="236"/>
      <c r="O1388" s="236">
        <f>SUM(O1389:O1417)</f>
        <v>0</v>
      </c>
      <c r="P1388" s="236"/>
      <c r="Q1388" s="236">
        <f>SUM(Q1389:Q1417)</f>
        <v>0</v>
      </c>
      <c r="R1388" s="237"/>
      <c r="S1388" s="237"/>
      <c r="T1388" s="238"/>
      <c r="U1388" s="232"/>
      <c r="V1388" s="232">
        <f>SUM(V1389:V1417)</f>
        <v>0</v>
      </c>
      <c r="W1388" s="232"/>
      <c r="X1388" s="232"/>
      <c r="Y1388" s="232"/>
      <c r="AG1388" t="s">
        <v>170</v>
      </c>
    </row>
    <row r="1389" spans="1:60" outlineLevel="1" x14ac:dyDescent="0.2">
      <c r="A1389" s="240">
        <v>105</v>
      </c>
      <c r="B1389" s="241" t="s">
        <v>814</v>
      </c>
      <c r="C1389" s="252" t="s">
        <v>815</v>
      </c>
      <c r="D1389" s="242" t="s">
        <v>481</v>
      </c>
      <c r="E1389" s="243">
        <v>6</v>
      </c>
      <c r="F1389" s="244"/>
      <c r="G1389" s="245">
        <f>ROUND(E1389*F1389,2)</f>
        <v>0</v>
      </c>
      <c r="H1389" s="244"/>
      <c r="I1389" s="245">
        <f>ROUND(E1389*H1389,2)</f>
        <v>0</v>
      </c>
      <c r="J1389" s="244"/>
      <c r="K1389" s="245">
        <f>ROUND(E1389*J1389,2)</f>
        <v>0</v>
      </c>
      <c r="L1389" s="245">
        <v>21</v>
      </c>
      <c r="M1389" s="245">
        <f>G1389*(1+L1389/100)</f>
        <v>0</v>
      </c>
      <c r="N1389" s="243">
        <v>0</v>
      </c>
      <c r="O1389" s="243">
        <f>ROUND(E1389*N1389,2)</f>
        <v>0</v>
      </c>
      <c r="P1389" s="243">
        <v>0</v>
      </c>
      <c r="Q1389" s="243">
        <f>ROUND(E1389*P1389,2)</f>
        <v>0</v>
      </c>
      <c r="R1389" s="245"/>
      <c r="S1389" s="245" t="s">
        <v>477</v>
      </c>
      <c r="T1389" s="246" t="s">
        <v>478</v>
      </c>
      <c r="U1389" s="222">
        <v>0</v>
      </c>
      <c r="V1389" s="222">
        <f>ROUND(E1389*U1389,2)</f>
        <v>0</v>
      </c>
      <c r="W1389" s="222"/>
      <c r="X1389" s="222" t="s">
        <v>198</v>
      </c>
      <c r="Y1389" s="222" t="s">
        <v>178</v>
      </c>
      <c r="Z1389" s="212"/>
      <c r="AA1389" s="212"/>
      <c r="AB1389" s="212"/>
      <c r="AC1389" s="212"/>
      <c r="AD1389" s="212"/>
      <c r="AE1389" s="212"/>
      <c r="AF1389" s="212"/>
      <c r="AG1389" s="212" t="s">
        <v>199</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ht="22.5" outlineLevel="2" x14ac:dyDescent="0.2">
      <c r="A1390" s="219"/>
      <c r="B1390" s="220"/>
      <c r="C1390" s="256" t="s">
        <v>781</v>
      </c>
      <c r="D1390" s="249"/>
      <c r="E1390" s="249"/>
      <c r="F1390" s="249"/>
      <c r="G1390" s="249"/>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359</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48" t="str">
        <f>C1390</f>
        <v>Veškeré parametry, tvar, otvírání, barevnost dle požadavků projektové dokumentace. Tento popis se vztahuje ke všem položkám výplní otvorů.</v>
      </c>
      <c r="BB1390" s="212"/>
      <c r="BC1390" s="212"/>
      <c r="BD1390" s="212"/>
      <c r="BE1390" s="212"/>
      <c r="BF1390" s="212"/>
      <c r="BG1390" s="212"/>
      <c r="BH1390" s="212"/>
    </row>
    <row r="1391" spans="1:60" outlineLevel="3" x14ac:dyDescent="0.2">
      <c r="A1391" s="219"/>
      <c r="B1391" s="220"/>
      <c r="C1391" s="257" t="s">
        <v>782</v>
      </c>
      <c r="D1391" s="250"/>
      <c r="E1391" s="250"/>
      <c r="F1391" s="250"/>
      <c r="G1391" s="250"/>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359</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57" t="s">
        <v>783</v>
      </c>
      <c r="D1392" s="250"/>
      <c r="E1392" s="250"/>
      <c r="F1392" s="250"/>
      <c r="G1392" s="250"/>
      <c r="H1392" s="222"/>
      <c r="I1392" s="222"/>
      <c r="J1392" s="222"/>
      <c r="K1392" s="222"/>
      <c r="L1392" s="222"/>
      <c r="M1392" s="222"/>
      <c r="N1392" s="221"/>
      <c r="O1392" s="221"/>
      <c r="P1392" s="221"/>
      <c r="Q1392" s="221"/>
      <c r="R1392" s="222"/>
      <c r="S1392" s="222"/>
      <c r="T1392" s="222"/>
      <c r="U1392" s="222"/>
      <c r="V1392" s="222"/>
      <c r="W1392" s="222"/>
      <c r="X1392" s="222"/>
      <c r="Y1392" s="222"/>
      <c r="Z1392" s="212"/>
      <c r="AA1392" s="212"/>
      <c r="AB1392" s="212"/>
      <c r="AC1392" s="212"/>
      <c r="AD1392" s="212"/>
      <c r="AE1392" s="212"/>
      <c r="AF1392" s="212"/>
      <c r="AG1392" s="212" t="s">
        <v>359</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3" x14ac:dyDescent="0.2">
      <c r="A1393" s="219"/>
      <c r="B1393" s="220"/>
      <c r="C1393" s="257" t="s">
        <v>784</v>
      </c>
      <c r="D1393" s="250"/>
      <c r="E1393" s="250"/>
      <c r="F1393" s="250"/>
      <c r="G1393" s="250"/>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359</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48" t="str">
        <f>C1393</f>
        <v>Demontáž, zednické začištění, vnitřní a vnější parapet a likvidace je řešena samostatnými položkami rozpočtu.</v>
      </c>
      <c r="BB1393" s="212"/>
      <c r="BC1393" s="212"/>
      <c r="BD1393" s="212"/>
      <c r="BE1393" s="212"/>
      <c r="BF1393" s="212"/>
      <c r="BG1393" s="212"/>
      <c r="BH1393" s="212"/>
    </row>
    <row r="1394" spans="1:60" outlineLevel="2" x14ac:dyDescent="0.2">
      <c r="A1394" s="219"/>
      <c r="B1394" s="220"/>
      <c r="C1394" s="254" t="s">
        <v>785</v>
      </c>
      <c r="D1394" s="223"/>
      <c r="E1394" s="224"/>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183</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54" t="s">
        <v>816</v>
      </c>
      <c r="D1395" s="223"/>
      <c r="E1395" s="224">
        <v>6</v>
      </c>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183</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40">
        <v>106</v>
      </c>
      <c r="B1396" s="241" t="s">
        <v>817</v>
      </c>
      <c r="C1396" s="252" t="s">
        <v>818</v>
      </c>
      <c r="D1396" s="242" t="s">
        <v>481</v>
      </c>
      <c r="E1396" s="243">
        <v>1</v>
      </c>
      <c r="F1396" s="244"/>
      <c r="G1396" s="245">
        <f>ROUND(E1396*F1396,2)</f>
        <v>0</v>
      </c>
      <c r="H1396" s="244"/>
      <c r="I1396" s="245">
        <f>ROUND(E1396*H1396,2)</f>
        <v>0</v>
      </c>
      <c r="J1396" s="244"/>
      <c r="K1396" s="245">
        <f>ROUND(E1396*J1396,2)</f>
        <v>0</v>
      </c>
      <c r="L1396" s="245">
        <v>21</v>
      </c>
      <c r="M1396" s="245">
        <f>G1396*(1+L1396/100)</f>
        <v>0</v>
      </c>
      <c r="N1396" s="243">
        <v>0</v>
      </c>
      <c r="O1396" s="243">
        <f>ROUND(E1396*N1396,2)</f>
        <v>0</v>
      </c>
      <c r="P1396" s="243">
        <v>0</v>
      </c>
      <c r="Q1396" s="243">
        <f>ROUND(E1396*P1396,2)</f>
        <v>0</v>
      </c>
      <c r="R1396" s="245"/>
      <c r="S1396" s="245" t="s">
        <v>477</v>
      </c>
      <c r="T1396" s="246" t="s">
        <v>478</v>
      </c>
      <c r="U1396" s="222">
        <v>0</v>
      </c>
      <c r="V1396" s="222">
        <f>ROUND(E1396*U1396,2)</f>
        <v>0</v>
      </c>
      <c r="W1396" s="222"/>
      <c r="X1396" s="222" t="s">
        <v>198</v>
      </c>
      <c r="Y1396" s="222" t="s">
        <v>178</v>
      </c>
      <c r="Z1396" s="212"/>
      <c r="AA1396" s="212"/>
      <c r="AB1396" s="212"/>
      <c r="AC1396" s="212"/>
      <c r="AD1396" s="212"/>
      <c r="AE1396" s="212"/>
      <c r="AF1396" s="212"/>
      <c r="AG1396" s="212" t="s">
        <v>199</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2" x14ac:dyDescent="0.2">
      <c r="A1397" s="219"/>
      <c r="B1397" s="220"/>
      <c r="C1397" s="254" t="s">
        <v>785</v>
      </c>
      <c r="D1397" s="223"/>
      <c r="E1397" s="224"/>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183</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4" t="s">
        <v>819</v>
      </c>
      <c r="D1398" s="223"/>
      <c r="E1398" s="224">
        <v>1</v>
      </c>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183</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40">
        <v>107</v>
      </c>
      <c r="B1399" s="241" t="s">
        <v>820</v>
      </c>
      <c r="C1399" s="252" t="s">
        <v>821</v>
      </c>
      <c r="D1399" s="242" t="s">
        <v>481</v>
      </c>
      <c r="E1399" s="243">
        <v>190</v>
      </c>
      <c r="F1399" s="244"/>
      <c r="G1399" s="245">
        <f>ROUND(E1399*F1399,2)</f>
        <v>0</v>
      </c>
      <c r="H1399" s="244"/>
      <c r="I1399" s="245">
        <f>ROUND(E1399*H1399,2)</f>
        <v>0</v>
      </c>
      <c r="J1399" s="244"/>
      <c r="K1399" s="245">
        <f>ROUND(E1399*J1399,2)</f>
        <v>0</v>
      </c>
      <c r="L1399" s="245">
        <v>21</v>
      </c>
      <c r="M1399" s="245">
        <f>G1399*(1+L1399/100)</f>
        <v>0</v>
      </c>
      <c r="N1399" s="243">
        <v>0</v>
      </c>
      <c r="O1399" s="243">
        <f>ROUND(E1399*N1399,2)</f>
        <v>0</v>
      </c>
      <c r="P1399" s="243">
        <v>0</v>
      </c>
      <c r="Q1399" s="243">
        <f>ROUND(E1399*P1399,2)</f>
        <v>0</v>
      </c>
      <c r="R1399" s="245"/>
      <c r="S1399" s="245" t="s">
        <v>477</v>
      </c>
      <c r="T1399" s="246" t="s">
        <v>478</v>
      </c>
      <c r="U1399" s="222">
        <v>0</v>
      </c>
      <c r="V1399" s="222">
        <f>ROUND(E1399*U1399,2)</f>
        <v>0</v>
      </c>
      <c r="W1399" s="222"/>
      <c r="X1399" s="222" t="s">
        <v>198</v>
      </c>
      <c r="Y1399" s="222" t="s">
        <v>178</v>
      </c>
      <c r="Z1399" s="212"/>
      <c r="AA1399" s="212"/>
      <c r="AB1399" s="212"/>
      <c r="AC1399" s="212"/>
      <c r="AD1399" s="212"/>
      <c r="AE1399" s="212"/>
      <c r="AF1399" s="212"/>
      <c r="AG1399" s="212" t="s">
        <v>199</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2" x14ac:dyDescent="0.2">
      <c r="A1400" s="219"/>
      <c r="B1400" s="220"/>
      <c r="C1400" s="254" t="s">
        <v>785</v>
      </c>
      <c r="D1400" s="223"/>
      <c r="E1400" s="224"/>
      <c r="F1400" s="222"/>
      <c r="G1400" s="222"/>
      <c r="H1400" s="222"/>
      <c r="I1400" s="222"/>
      <c r="J1400" s="222"/>
      <c r="K1400" s="222"/>
      <c r="L1400" s="222"/>
      <c r="M1400" s="222"/>
      <c r="N1400" s="221"/>
      <c r="O1400" s="221"/>
      <c r="P1400" s="221"/>
      <c r="Q1400" s="221"/>
      <c r="R1400" s="222"/>
      <c r="S1400" s="222"/>
      <c r="T1400" s="222"/>
      <c r="U1400" s="222"/>
      <c r="V1400" s="222"/>
      <c r="W1400" s="222"/>
      <c r="X1400" s="222"/>
      <c r="Y1400" s="222"/>
      <c r="Z1400" s="212"/>
      <c r="AA1400" s="212"/>
      <c r="AB1400" s="212"/>
      <c r="AC1400" s="212"/>
      <c r="AD1400" s="212"/>
      <c r="AE1400" s="212"/>
      <c r="AF1400" s="212"/>
      <c r="AG1400" s="212" t="s">
        <v>183</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54" t="s">
        <v>822</v>
      </c>
      <c r="D1401" s="223"/>
      <c r="E1401" s="224">
        <v>14</v>
      </c>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183</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54" t="s">
        <v>823</v>
      </c>
      <c r="D1402" s="223"/>
      <c r="E1402" s="224">
        <v>14</v>
      </c>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183</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54" t="s">
        <v>824</v>
      </c>
      <c r="D1403" s="223"/>
      <c r="E1403" s="224">
        <v>14</v>
      </c>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183</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54" t="s">
        <v>825</v>
      </c>
      <c r="D1404" s="223"/>
      <c r="E1404" s="224">
        <v>60</v>
      </c>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183</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54" t="s">
        <v>826</v>
      </c>
      <c r="D1405" s="223"/>
      <c r="E1405" s="224">
        <v>28</v>
      </c>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183</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54" t="s">
        <v>827</v>
      </c>
      <c r="D1406" s="223"/>
      <c r="E1406" s="224">
        <v>24</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183</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54" t="s">
        <v>828</v>
      </c>
      <c r="D1407" s="223"/>
      <c r="E1407" s="224">
        <v>20</v>
      </c>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183</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54" t="s">
        <v>829</v>
      </c>
      <c r="D1408" s="223"/>
      <c r="E1408" s="224">
        <v>16</v>
      </c>
      <c r="F1408" s="222"/>
      <c r="G1408" s="222"/>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183</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40">
        <v>108</v>
      </c>
      <c r="B1409" s="241" t="s">
        <v>830</v>
      </c>
      <c r="C1409" s="252" t="s">
        <v>831</v>
      </c>
      <c r="D1409" s="242" t="s">
        <v>481</v>
      </c>
      <c r="E1409" s="243">
        <v>1</v>
      </c>
      <c r="F1409" s="244"/>
      <c r="G1409" s="245">
        <f>ROUND(E1409*F1409,2)</f>
        <v>0</v>
      </c>
      <c r="H1409" s="244"/>
      <c r="I1409" s="245">
        <f>ROUND(E1409*H1409,2)</f>
        <v>0</v>
      </c>
      <c r="J1409" s="244"/>
      <c r="K1409" s="245">
        <f>ROUND(E1409*J1409,2)</f>
        <v>0</v>
      </c>
      <c r="L1409" s="245">
        <v>21</v>
      </c>
      <c r="M1409" s="245">
        <f>G1409*(1+L1409/100)</f>
        <v>0</v>
      </c>
      <c r="N1409" s="243">
        <v>0</v>
      </c>
      <c r="O1409" s="243">
        <f>ROUND(E1409*N1409,2)</f>
        <v>0</v>
      </c>
      <c r="P1409" s="243">
        <v>0</v>
      </c>
      <c r="Q1409" s="243">
        <f>ROUND(E1409*P1409,2)</f>
        <v>0</v>
      </c>
      <c r="R1409" s="245"/>
      <c r="S1409" s="245" t="s">
        <v>477</v>
      </c>
      <c r="T1409" s="246" t="s">
        <v>478</v>
      </c>
      <c r="U1409" s="222">
        <v>0</v>
      </c>
      <c r="V1409" s="222">
        <f>ROUND(E1409*U1409,2)</f>
        <v>0</v>
      </c>
      <c r="W1409" s="222"/>
      <c r="X1409" s="222" t="s">
        <v>198</v>
      </c>
      <c r="Y1409" s="222" t="s">
        <v>178</v>
      </c>
      <c r="Z1409" s="212"/>
      <c r="AA1409" s="212"/>
      <c r="AB1409" s="212"/>
      <c r="AC1409" s="212"/>
      <c r="AD1409" s="212"/>
      <c r="AE1409" s="212"/>
      <c r="AF1409" s="212"/>
      <c r="AG1409" s="212" t="s">
        <v>199</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54" t="s">
        <v>785</v>
      </c>
      <c r="D1410" s="223"/>
      <c r="E1410" s="224"/>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183</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54" t="s">
        <v>786</v>
      </c>
      <c r="D1411" s="223"/>
      <c r="E1411" s="224">
        <v>1</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183</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40">
        <v>109</v>
      </c>
      <c r="B1412" s="241" t="s">
        <v>832</v>
      </c>
      <c r="C1412" s="252" t="s">
        <v>833</v>
      </c>
      <c r="D1412" s="242" t="s">
        <v>481</v>
      </c>
      <c r="E1412" s="243">
        <v>1</v>
      </c>
      <c r="F1412" s="244"/>
      <c r="G1412" s="245">
        <f>ROUND(E1412*F1412,2)</f>
        <v>0</v>
      </c>
      <c r="H1412" s="244"/>
      <c r="I1412" s="245">
        <f>ROUND(E1412*H1412,2)</f>
        <v>0</v>
      </c>
      <c r="J1412" s="244"/>
      <c r="K1412" s="245">
        <f>ROUND(E1412*J1412,2)</f>
        <v>0</v>
      </c>
      <c r="L1412" s="245">
        <v>21</v>
      </c>
      <c r="M1412" s="245">
        <f>G1412*(1+L1412/100)</f>
        <v>0</v>
      </c>
      <c r="N1412" s="243">
        <v>0</v>
      </c>
      <c r="O1412" s="243">
        <f>ROUND(E1412*N1412,2)</f>
        <v>0</v>
      </c>
      <c r="P1412" s="243">
        <v>0</v>
      </c>
      <c r="Q1412" s="243">
        <f>ROUND(E1412*P1412,2)</f>
        <v>0</v>
      </c>
      <c r="R1412" s="245"/>
      <c r="S1412" s="245" t="s">
        <v>477</v>
      </c>
      <c r="T1412" s="246" t="s">
        <v>478</v>
      </c>
      <c r="U1412" s="222">
        <v>0</v>
      </c>
      <c r="V1412" s="222">
        <f>ROUND(E1412*U1412,2)</f>
        <v>0</v>
      </c>
      <c r="W1412" s="222"/>
      <c r="X1412" s="222" t="s">
        <v>198</v>
      </c>
      <c r="Y1412" s="222" t="s">
        <v>178</v>
      </c>
      <c r="Z1412" s="212"/>
      <c r="AA1412" s="212"/>
      <c r="AB1412" s="212"/>
      <c r="AC1412" s="212"/>
      <c r="AD1412" s="212"/>
      <c r="AE1412" s="212"/>
      <c r="AF1412" s="212"/>
      <c r="AG1412" s="212" t="s">
        <v>199</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54" t="s">
        <v>785</v>
      </c>
      <c r="D1413" s="223"/>
      <c r="E1413" s="224"/>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183</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54" t="s">
        <v>786</v>
      </c>
      <c r="D1414" s="223"/>
      <c r="E1414" s="224">
        <v>1</v>
      </c>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183</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40">
        <v>110</v>
      </c>
      <c r="B1415" s="241" t="s">
        <v>834</v>
      </c>
      <c r="C1415" s="252" t="s">
        <v>835</v>
      </c>
      <c r="D1415" s="242" t="s">
        <v>481</v>
      </c>
      <c r="E1415" s="243">
        <v>1</v>
      </c>
      <c r="F1415" s="244"/>
      <c r="G1415" s="245">
        <f>ROUND(E1415*F1415,2)</f>
        <v>0</v>
      </c>
      <c r="H1415" s="244"/>
      <c r="I1415" s="245">
        <f>ROUND(E1415*H1415,2)</f>
        <v>0</v>
      </c>
      <c r="J1415" s="244"/>
      <c r="K1415" s="245">
        <f>ROUND(E1415*J1415,2)</f>
        <v>0</v>
      </c>
      <c r="L1415" s="245">
        <v>21</v>
      </c>
      <c r="M1415" s="245">
        <f>G1415*(1+L1415/100)</f>
        <v>0</v>
      </c>
      <c r="N1415" s="243">
        <v>0</v>
      </c>
      <c r="O1415" s="243">
        <f>ROUND(E1415*N1415,2)</f>
        <v>0</v>
      </c>
      <c r="P1415" s="243">
        <v>0</v>
      </c>
      <c r="Q1415" s="243">
        <f>ROUND(E1415*P1415,2)</f>
        <v>0</v>
      </c>
      <c r="R1415" s="245"/>
      <c r="S1415" s="245" t="s">
        <v>477</v>
      </c>
      <c r="T1415" s="246" t="s">
        <v>478</v>
      </c>
      <c r="U1415" s="222">
        <v>0</v>
      </c>
      <c r="V1415" s="222">
        <f>ROUND(E1415*U1415,2)</f>
        <v>0</v>
      </c>
      <c r="W1415" s="222"/>
      <c r="X1415" s="222" t="s">
        <v>198</v>
      </c>
      <c r="Y1415" s="222" t="s">
        <v>178</v>
      </c>
      <c r="Z1415" s="212"/>
      <c r="AA1415" s="212"/>
      <c r="AB1415" s="212"/>
      <c r="AC1415" s="212"/>
      <c r="AD1415" s="212"/>
      <c r="AE1415" s="212"/>
      <c r="AF1415" s="212"/>
      <c r="AG1415" s="212" t="s">
        <v>199</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54" t="s">
        <v>785</v>
      </c>
      <c r="D1416" s="223"/>
      <c r="E1416" s="224"/>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183</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54" t="s">
        <v>786</v>
      </c>
      <c r="D1417" s="223"/>
      <c r="E1417" s="224">
        <v>1</v>
      </c>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183</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x14ac:dyDescent="0.2">
      <c r="A1418" s="233" t="s">
        <v>169</v>
      </c>
      <c r="B1418" s="234" t="s">
        <v>137</v>
      </c>
      <c r="C1418" s="251" t="s">
        <v>138</v>
      </c>
      <c r="D1418" s="235"/>
      <c r="E1418" s="236"/>
      <c r="F1418" s="237"/>
      <c r="G1418" s="237">
        <f>SUMIF(AG1419:AG1466,"&lt;&gt;NOR",G1419:G1466)</f>
        <v>0</v>
      </c>
      <c r="H1418" s="237"/>
      <c r="I1418" s="237">
        <f>SUM(I1419:I1466)</f>
        <v>0</v>
      </c>
      <c r="J1418" s="237"/>
      <c r="K1418" s="237">
        <f>SUM(K1419:K1466)</f>
        <v>0</v>
      </c>
      <c r="L1418" s="237"/>
      <c r="M1418" s="237">
        <f>SUM(M1419:M1466)</f>
        <v>0</v>
      </c>
      <c r="N1418" s="236"/>
      <c r="O1418" s="236">
        <f>SUM(O1419:O1466)</f>
        <v>0</v>
      </c>
      <c r="P1418" s="236"/>
      <c r="Q1418" s="236">
        <f>SUM(Q1419:Q1466)</f>
        <v>0</v>
      </c>
      <c r="R1418" s="237"/>
      <c r="S1418" s="237"/>
      <c r="T1418" s="238"/>
      <c r="U1418" s="232"/>
      <c r="V1418" s="232">
        <f>SUM(V1419:V1466)</f>
        <v>318.33999999999997</v>
      </c>
      <c r="W1418" s="232"/>
      <c r="X1418" s="232"/>
      <c r="Y1418" s="232"/>
      <c r="AG1418" t="s">
        <v>170</v>
      </c>
    </row>
    <row r="1419" spans="1:60" outlineLevel="1" x14ac:dyDescent="0.2">
      <c r="A1419" s="240">
        <v>111</v>
      </c>
      <c r="B1419" s="241" t="s">
        <v>836</v>
      </c>
      <c r="C1419" s="252" t="s">
        <v>837</v>
      </c>
      <c r="D1419" s="242" t="s">
        <v>609</v>
      </c>
      <c r="E1419" s="243">
        <v>133.14409000000001</v>
      </c>
      <c r="F1419" s="244"/>
      <c r="G1419" s="245">
        <f>ROUND(E1419*F1419,2)</f>
        <v>0</v>
      </c>
      <c r="H1419" s="244"/>
      <c r="I1419" s="245">
        <f>ROUND(E1419*H1419,2)</f>
        <v>0</v>
      </c>
      <c r="J1419" s="244"/>
      <c r="K1419" s="245">
        <f>ROUND(E1419*J1419,2)</f>
        <v>0</v>
      </c>
      <c r="L1419" s="245">
        <v>21</v>
      </c>
      <c r="M1419" s="245">
        <f>G1419*(1+L1419/100)</f>
        <v>0</v>
      </c>
      <c r="N1419" s="243">
        <v>0</v>
      </c>
      <c r="O1419" s="243">
        <f>ROUND(E1419*N1419,2)</f>
        <v>0</v>
      </c>
      <c r="P1419" s="243">
        <v>0</v>
      </c>
      <c r="Q1419" s="243">
        <f>ROUND(E1419*P1419,2)</f>
        <v>0</v>
      </c>
      <c r="R1419" s="245" t="s">
        <v>838</v>
      </c>
      <c r="S1419" s="245" t="s">
        <v>175</v>
      </c>
      <c r="T1419" s="246" t="s">
        <v>176</v>
      </c>
      <c r="U1419" s="222">
        <v>0.749</v>
      </c>
      <c r="V1419" s="222">
        <f>ROUND(E1419*U1419,2)</f>
        <v>99.72</v>
      </c>
      <c r="W1419" s="222"/>
      <c r="X1419" s="222" t="s">
        <v>839</v>
      </c>
      <c r="Y1419" s="222" t="s">
        <v>178</v>
      </c>
      <c r="Z1419" s="212"/>
      <c r="AA1419" s="212"/>
      <c r="AB1419" s="212"/>
      <c r="AC1419" s="212"/>
      <c r="AD1419" s="212"/>
      <c r="AE1419" s="212"/>
      <c r="AF1419" s="212"/>
      <c r="AG1419" s="212" t="s">
        <v>840</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ht="22.5" outlineLevel="2" x14ac:dyDescent="0.2">
      <c r="A1420" s="219"/>
      <c r="B1420" s="220"/>
      <c r="C1420" s="253" t="s">
        <v>841</v>
      </c>
      <c r="D1420" s="247"/>
      <c r="E1420" s="247"/>
      <c r="F1420" s="247"/>
      <c r="G1420" s="247"/>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181</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48" t="str">
        <f>C1420</f>
        <v>s popřípadným nutným naložením do dopravního zařízení, s vyprázdněním dopravního zařízení na hromadu nebo do dopravního prostředku, vč. příplatku za každých dalších i započatých 3,5 m výšky nad 3,5 m,</v>
      </c>
      <c r="BB1420" s="212"/>
      <c r="BC1420" s="212"/>
      <c r="BD1420" s="212"/>
      <c r="BE1420" s="212"/>
      <c r="BF1420" s="212"/>
      <c r="BG1420" s="212"/>
      <c r="BH1420" s="212"/>
    </row>
    <row r="1421" spans="1:60" outlineLevel="2" x14ac:dyDescent="0.2">
      <c r="A1421" s="219"/>
      <c r="B1421" s="220"/>
      <c r="C1421" s="254" t="s">
        <v>842</v>
      </c>
      <c r="D1421" s="223"/>
      <c r="E1421" s="224"/>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183</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54" t="s">
        <v>843</v>
      </c>
      <c r="D1422" s="223"/>
      <c r="E1422" s="224"/>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183</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54" t="s">
        <v>844</v>
      </c>
      <c r="D1423" s="223"/>
      <c r="E1423" s="224">
        <v>133.14409000000001</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183</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40">
        <v>112</v>
      </c>
      <c r="B1424" s="241" t="s">
        <v>845</v>
      </c>
      <c r="C1424" s="252" t="s">
        <v>846</v>
      </c>
      <c r="D1424" s="242" t="s">
        <v>609</v>
      </c>
      <c r="E1424" s="243">
        <v>133.14409000000001</v>
      </c>
      <c r="F1424" s="244"/>
      <c r="G1424" s="245">
        <f>ROUND(E1424*F1424,2)</f>
        <v>0</v>
      </c>
      <c r="H1424" s="244"/>
      <c r="I1424" s="245">
        <f>ROUND(E1424*H1424,2)</f>
        <v>0</v>
      </c>
      <c r="J1424" s="244"/>
      <c r="K1424" s="245">
        <f>ROUND(E1424*J1424,2)</f>
        <v>0</v>
      </c>
      <c r="L1424" s="245">
        <v>21</v>
      </c>
      <c r="M1424" s="245">
        <f>G1424*(1+L1424/100)</f>
        <v>0</v>
      </c>
      <c r="N1424" s="243">
        <v>0</v>
      </c>
      <c r="O1424" s="243">
        <f>ROUND(E1424*N1424,2)</f>
        <v>0</v>
      </c>
      <c r="P1424" s="243">
        <v>0</v>
      </c>
      <c r="Q1424" s="243">
        <f>ROUND(E1424*P1424,2)</f>
        <v>0</v>
      </c>
      <c r="R1424" s="245" t="s">
        <v>562</v>
      </c>
      <c r="S1424" s="245" t="s">
        <v>175</v>
      </c>
      <c r="T1424" s="246" t="s">
        <v>176</v>
      </c>
      <c r="U1424" s="222">
        <v>0.49</v>
      </c>
      <c r="V1424" s="222">
        <f>ROUND(E1424*U1424,2)</f>
        <v>65.239999999999995</v>
      </c>
      <c r="W1424" s="222"/>
      <c r="X1424" s="222" t="s">
        <v>839</v>
      </c>
      <c r="Y1424" s="222" t="s">
        <v>178</v>
      </c>
      <c r="Z1424" s="212"/>
      <c r="AA1424" s="212"/>
      <c r="AB1424" s="212"/>
      <c r="AC1424" s="212"/>
      <c r="AD1424" s="212"/>
      <c r="AE1424" s="212"/>
      <c r="AF1424" s="212"/>
      <c r="AG1424" s="212" t="s">
        <v>840</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56" t="s">
        <v>847</v>
      </c>
      <c r="D1425" s="249"/>
      <c r="E1425" s="249"/>
      <c r="F1425" s="249"/>
      <c r="G1425" s="249"/>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359</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2" x14ac:dyDescent="0.2">
      <c r="A1426" s="219"/>
      <c r="B1426" s="220"/>
      <c r="C1426" s="254" t="s">
        <v>842</v>
      </c>
      <c r="D1426" s="223"/>
      <c r="E1426" s="224"/>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183</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54" t="s">
        <v>843</v>
      </c>
      <c r="D1427" s="223"/>
      <c r="E1427" s="224"/>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183</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54" t="s">
        <v>844</v>
      </c>
      <c r="D1428" s="223"/>
      <c r="E1428" s="224">
        <v>133.14409000000001</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183</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40">
        <v>113</v>
      </c>
      <c r="B1429" s="241" t="s">
        <v>848</v>
      </c>
      <c r="C1429" s="252" t="s">
        <v>849</v>
      </c>
      <c r="D1429" s="242" t="s">
        <v>609</v>
      </c>
      <c r="E1429" s="243">
        <v>1864.01722</v>
      </c>
      <c r="F1429" s="244"/>
      <c r="G1429" s="245">
        <f>ROUND(E1429*F1429,2)</f>
        <v>0</v>
      </c>
      <c r="H1429" s="244"/>
      <c r="I1429" s="245">
        <f>ROUND(E1429*H1429,2)</f>
        <v>0</v>
      </c>
      <c r="J1429" s="244"/>
      <c r="K1429" s="245">
        <f>ROUND(E1429*J1429,2)</f>
        <v>0</v>
      </c>
      <c r="L1429" s="245">
        <v>21</v>
      </c>
      <c r="M1429" s="245">
        <f>G1429*(1+L1429/100)</f>
        <v>0</v>
      </c>
      <c r="N1429" s="243">
        <v>0</v>
      </c>
      <c r="O1429" s="243">
        <f>ROUND(E1429*N1429,2)</f>
        <v>0</v>
      </c>
      <c r="P1429" s="243">
        <v>0</v>
      </c>
      <c r="Q1429" s="243">
        <f>ROUND(E1429*P1429,2)</f>
        <v>0</v>
      </c>
      <c r="R1429" s="245" t="s">
        <v>562</v>
      </c>
      <c r="S1429" s="245" t="s">
        <v>175</v>
      </c>
      <c r="T1429" s="246" t="s">
        <v>176</v>
      </c>
      <c r="U1429" s="222">
        <v>0</v>
      </c>
      <c r="V1429" s="222">
        <f>ROUND(E1429*U1429,2)</f>
        <v>0</v>
      </c>
      <c r="W1429" s="222"/>
      <c r="X1429" s="222" t="s">
        <v>839</v>
      </c>
      <c r="Y1429" s="222" t="s">
        <v>178</v>
      </c>
      <c r="Z1429" s="212"/>
      <c r="AA1429" s="212"/>
      <c r="AB1429" s="212"/>
      <c r="AC1429" s="212"/>
      <c r="AD1429" s="212"/>
      <c r="AE1429" s="212"/>
      <c r="AF1429" s="212"/>
      <c r="AG1429" s="212" t="s">
        <v>840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54" t="s">
        <v>842</v>
      </c>
      <c r="D1430" s="223"/>
      <c r="E1430" s="224"/>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183</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4" t="s">
        <v>843</v>
      </c>
      <c r="D1431" s="223"/>
      <c r="E1431" s="224"/>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183</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4" t="s">
        <v>850</v>
      </c>
      <c r="D1432" s="223"/>
      <c r="E1432" s="224">
        <v>1864.01722</v>
      </c>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183</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1" x14ac:dyDescent="0.2">
      <c r="A1433" s="240">
        <v>114</v>
      </c>
      <c r="B1433" s="241" t="s">
        <v>851</v>
      </c>
      <c r="C1433" s="252" t="s">
        <v>852</v>
      </c>
      <c r="D1433" s="242" t="s">
        <v>609</v>
      </c>
      <c r="E1433" s="243">
        <v>133.14409000000001</v>
      </c>
      <c r="F1433" s="244"/>
      <c r="G1433" s="245">
        <f>ROUND(E1433*F1433,2)</f>
        <v>0</v>
      </c>
      <c r="H1433" s="244"/>
      <c r="I1433" s="245">
        <f>ROUND(E1433*H1433,2)</f>
        <v>0</v>
      </c>
      <c r="J1433" s="244"/>
      <c r="K1433" s="245">
        <f>ROUND(E1433*J1433,2)</f>
        <v>0</v>
      </c>
      <c r="L1433" s="245">
        <v>21</v>
      </c>
      <c r="M1433" s="245">
        <f>G1433*(1+L1433/100)</f>
        <v>0</v>
      </c>
      <c r="N1433" s="243">
        <v>0</v>
      </c>
      <c r="O1433" s="243">
        <f>ROUND(E1433*N1433,2)</f>
        <v>0</v>
      </c>
      <c r="P1433" s="243">
        <v>0</v>
      </c>
      <c r="Q1433" s="243">
        <f>ROUND(E1433*P1433,2)</f>
        <v>0</v>
      </c>
      <c r="R1433" s="245" t="s">
        <v>562</v>
      </c>
      <c r="S1433" s="245" t="s">
        <v>175</v>
      </c>
      <c r="T1433" s="246" t="s">
        <v>176</v>
      </c>
      <c r="U1433" s="222">
        <v>0.94199999999999995</v>
      </c>
      <c r="V1433" s="222">
        <f>ROUND(E1433*U1433,2)</f>
        <v>125.42</v>
      </c>
      <c r="W1433" s="222"/>
      <c r="X1433" s="222" t="s">
        <v>839</v>
      </c>
      <c r="Y1433" s="222" t="s">
        <v>178</v>
      </c>
      <c r="Z1433" s="212"/>
      <c r="AA1433" s="212"/>
      <c r="AB1433" s="212"/>
      <c r="AC1433" s="212"/>
      <c r="AD1433" s="212"/>
      <c r="AE1433" s="212"/>
      <c r="AF1433" s="212"/>
      <c r="AG1433" s="212" t="s">
        <v>840</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2" x14ac:dyDescent="0.2">
      <c r="A1434" s="219"/>
      <c r="B1434" s="220"/>
      <c r="C1434" s="254" t="s">
        <v>842</v>
      </c>
      <c r="D1434" s="223"/>
      <c r="E1434" s="224"/>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183</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4" t="s">
        <v>843</v>
      </c>
      <c r="D1435" s="223"/>
      <c r="E1435" s="224"/>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183</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4" t="s">
        <v>844</v>
      </c>
      <c r="D1436" s="223"/>
      <c r="E1436" s="224">
        <v>133.14409000000001</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183</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ht="22.5" outlineLevel="1" x14ac:dyDescent="0.2">
      <c r="A1437" s="240">
        <v>115</v>
      </c>
      <c r="B1437" s="241" t="s">
        <v>853</v>
      </c>
      <c r="C1437" s="252" t="s">
        <v>854</v>
      </c>
      <c r="D1437" s="242" t="s">
        <v>609</v>
      </c>
      <c r="E1437" s="243">
        <v>266.28816999999998</v>
      </c>
      <c r="F1437" s="244"/>
      <c r="G1437" s="245">
        <f>ROUND(E1437*F1437,2)</f>
        <v>0</v>
      </c>
      <c r="H1437" s="244"/>
      <c r="I1437" s="245">
        <f>ROUND(E1437*H1437,2)</f>
        <v>0</v>
      </c>
      <c r="J1437" s="244"/>
      <c r="K1437" s="245">
        <f>ROUND(E1437*J1437,2)</f>
        <v>0</v>
      </c>
      <c r="L1437" s="245">
        <v>21</v>
      </c>
      <c r="M1437" s="245">
        <f>G1437*(1+L1437/100)</f>
        <v>0</v>
      </c>
      <c r="N1437" s="243">
        <v>0</v>
      </c>
      <c r="O1437" s="243">
        <f>ROUND(E1437*N1437,2)</f>
        <v>0</v>
      </c>
      <c r="P1437" s="243">
        <v>0</v>
      </c>
      <c r="Q1437" s="243">
        <f>ROUND(E1437*P1437,2)</f>
        <v>0</v>
      </c>
      <c r="R1437" s="245" t="s">
        <v>562</v>
      </c>
      <c r="S1437" s="245" t="s">
        <v>175</v>
      </c>
      <c r="T1437" s="246" t="s">
        <v>176</v>
      </c>
      <c r="U1437" s="222">
        <v>0.105</v>
      </c>
      <c r="V1437" s="222">
        <f>ROUND(E1437*U1437,2)</f>
        <v>27.96</v>
      </c>
      <c r="W1437" s="222"/>
      <c r="X1437" s="222" t="s">
        <v>839</v>
      </c>
      <c r="Y1437" s="222" t="s">
        <v>178</v>
      </c>
      <c r="Z1437" s="212"/>
      <c r="AA1437" s="212"/>
      <c r="AB1437" s="212"/>
      <c r="AC1437" s="212"/>
      <c r="AD1437" s="212"/>
      <c r="AE1437" s="212"/>
      <c r="AF1437" s="212"/>
      <c r="AG1437" s="212" t="s">
        <v>840</v>
      </c>
      <c r="AH1437" s="212"/>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2" x14ac:dyDescent="0.2">
      <c r="A1438" s="219"/>
      <c r="B1438" s="220"/>
      <c r="C1438" s="254" t="s">
        <v>842</v>
      </c>
      <c r="D1438" s="223"/>
      <c r="E1438" s="224"/>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183</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4" t="s">
        <v>843</v>
      </c>
      <c r="D1439" s="223"/>
      <c r="E1439" s="224"/>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183</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4" t="s">
        <v>855</v>
      </c>
      <c r="D1440" s="223"/>
      <c r="E1440" s="224">
        <v>266.28816999999998</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183</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40">
        <v>116</v>
      </c>
      <c r="B1441" s="241" t="s">
        <v>856</v>
      </c>
      <c r="C1441" s="252" t="s">
        <v>857</v>
      </c>
      <c r="D1441" s="242" t="s">
        <v>609</v>
      </c>
      <c r="E1441" s="243">
        <v>133.14409000000001</v>
      </c>
      <c r="F1441" s="244"/>
      <c r="G1441" s="245">
        <f>ROUND(E1441*F1441,2)</f>
        <v>0</v>
      </c>
      <c r="H1441" s="244"/>
      <c r="I1441" s="245">
        <f>ROUND(E1441*H1441,2)</f>
        <v>0</v>
      </c>
      <c r="J1441" s="244"/>
      <c r="K1441" s="245">
        <f>ROUND(E1441*J1441,2)</f>
        <v>0</v>
      </c>
      <c r="L1441" s="245">
        <v>21</v>
      </c>
      <c r="M1441" s="245">
        <f>G1441*(1+L1441/100)</f>
        <v>0</v>
      </c>
      <c r="N1441" s="243">
        <v>0</v>
      </c>
      <c r="O1441" s="243">
        <f>ROUND(E1441*N1441,2)</f>
        <v>0</v>
      </c>
      <c r="P1441" s="243">
        <v>0</v>
      </c>
      <c r="Q1441" s="243">
        <f>ROUND(E1441*P1441,2)</f>
        <v>0</v>
      </c>
      <c r="R1441" s="245" t="s">
        <v>562</v>
      </c>
      <c r="S1441" s="245" t="s">
        <v>175</v>
      </c>
      <c r="T1441" s="246" t="s">
        <v>176</v>
      </c>
      <c r="U1441" s="222">
        <v>0</v>
      </c>
      <c r="V1441" s="222">
        <f>ROUND(E1441*U1441,2)</f>
        <v>0</v>
      </c>
      <c r="W1441" s="222"/>
      <c r="X1441" s="222" t="s">
        <v>839</v>
      </c>
      <c r="Y1441" s="222" t="s">
        <v>178</v>
      </c>
      <c r="Z1441" s="212"/>
      <c r="AA1441" s="212"/>
      <c r="AB1441" s="212"/>
      <c r="AC1441" s="212"/>
      <c r="AD1441" s="212"/>
      <c r="AE1441" s="212"/>
      <c r="AF1441" s="212"/>
      <c r="AG1441" s="212" t="s">
        <v>840</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2" x14ac:dyDescent="0.2">
      <c r="A1442" s="219"/>
      <c r="B1442" s="220"/>
      <c r="C1442" s="256" t="s">
        <v>858</v>
      </c>
      <c r="D1442" s="249"/>
      <c r="E1442" s="249"/>
      <c r="F1442" s="249"/>
      <c r="G1442" s="249"/>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359</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7" t="s">
        <v>859</v>
      </c>
      <c r="D1443" s="250"/>
      <c r="E1443" s="250"/>
      <c r="F1443" s="250"/>
      <c r="G1443" s="250"/>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359</v>
      </c>
      <c r="AH1443" s="212"/>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57" t="s">
        <v>860</v>
      </c>
      <c r="D1444" s="250"/>
      <c r="E1444" s="250"/>
      <c r="F1444" s="250"/>
      <c r="G1444" s="250"/>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359</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57" t="s">
        <v>861</v>
      </c>
      <c r="D1445" s="250"/>
      <c r="E1445" s="250"/>
      <c r="F1445" s="250"/>
      <c r="G1445" s="250"/>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359</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57" t="s">
        <v>862</v>
      </c>
      <c r="D1446" s="250"/>
      <c r="E1446" s="250"/>
      <c r="F1446" s="250"/>
      <c r="G1446" s="250"/>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359</v>
      </c>
      <c r="AH1446" s="212"/>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7" t="s">
        <v>863</v>
      </c>
      <c r="D1447" s="250"/>
      <c r="E1447" s="250"/>
      <c r="F1447" s="250"/>
      <c r="G1447" s="250"/>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359</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7" t="s">
        <v>864</v>
      </c>
      <c r="D1448" s="250"/>
      <c r="E1448" s="250"/>
      <c r="F1448" s="250"/>
      <c r="G1448" s="250"/>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359</v>
      </c>
      <c r="AH1448" s="212"/>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7" t="s">
        <v>865</v>
      </c>
      <c r="D1449" s="250"/>
      <c r="E1449" s="250"/>
      <c r="F1449" s="250"/>
      <c r="G1449" s="250"/>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359</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7" t="s">
        <v>866</v>
      </c>
      <c r="D1450" s="250"/>
      <c r="E1450" s="250"/>
      <c r="F1450" s="250"/>
      <c r="G1450" s="250"/>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359</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7" t="s">
        <v>867</v>
      </c>
      <c r="D1451" s="250"/>
      <c r="E1451" s="250"/>
      <c r="F1451" s="250"/>
      <c r="G1451" s="250"/>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359</v>
      </c>
      <c r="AH1451" s="212"/>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7" t="s">
        <v>868</v>
      </c>
      <c r="D1452" s="250"/>
      <c r="E1452" s="250"/>
      <c r="F1452" s="250"/>
      <c r="G1452" s="250"/>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359</v>
      </c>
      <c r="AH1452" s="212"/>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7" t="s">
        <v>869</v>
      </c>
      <c r="D1453" s="250"/>
      <c r="E1453" s="250"/>
      <c r="F1453" s="250"/>
      <c r="G1453" s="250"/>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359</v>
      </c>
      <c r="AH1453" s="212"/>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7" t="s">
        <v>870</v>
      </c>
      <c r="D1454" s="250"/>
      <c r="E1454" s="250"/>
      <c r="F1454" s="250"/>
      <c r="G1454" s="250"/>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359</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7" t="s">
        <v>871</v>
      </c>
      <c r="D1455" s="250"/>
      <c r="E1455" s="250"/>
      <c r="F1455" s="250"/>
      <c r="G1455" s="250"/>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359</v>
      </c>
      <c r="AH1455" s="212"/>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57" t="s">
        <v>872</v>
      </c>
      <c r="D1456" s="250"/>
      <c r="E1456" s="250"/>
      <c r="F1456" s="250"/>
      <c r="G1456" s="250"/>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359</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57" t="s">
        <v>873</v>
      </c>
      <c r="D1457" s="250"/>
      <c r="E1457" s="250"/>
      <c r="F1457" s="250"/>
      <c r="G1457" s="250"/>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359</v>
      </c>
      <c r="AH1457" s="212"/>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57" t="s">
        <v>874</v>
      </c>
      <c r="D1458" s="250"/>
      <c r="E1458" s="250"/>
      <c r="F1458" s="250"/>
      <c r="G1458" s="250"/>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359</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57" t="s">
        <v>875</v>
      </c>
      <c r="D1459" s="250"/>
      <c r="E1459" s="250"/>
      <c r="F1459" s="250"/>
      <c r="G1459" s="250"/>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359</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7" t="s">
        <v>876</v>
      </c>
      <c r="D1460" s="250"/>
      <c r="E1460" s="250"/>
      <c r="F1460" s="250"/>
      <c r="G1460" s="250"/>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359</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7" t="s">
        <v>877</v>
      </c>
      <c r="D1461" s="250"/>
      <c r="E1461" s="250"/>
      <c r="F1461" s="250"/>
      <c r="G1461" s="250"/>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359</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7" t="s">
        <v>878</v>
      </c>
      <c r="D1462" s="250"/>
      <c r="E1462" s="250"/>
      <c r="F1462" s="250"/>
      <c r="G1462" s="250"/>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359</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7" t="s">
        <v>879</v>
      </c>
      <c r="D1463" s="250"/>
      <c r="E1463" s="250"/>
      <c r="F1463" s="250"/>
      <c r="G1463" s="250"/>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359</v>
      </c>
      <c r="AH1463" s="212"/>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2" x14ac:dyDescent="0.2">
      <c r="A1464" s="219"/>
      <c r="B1464" s="220"/>
      <c r="C1464" s="254" t="s">
        <v>842</v>
      </c>
      <c r="D1464" s="223"/>
      <c r="E1464" s="224"/>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183</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4" t="s">
        <v>843</v>
      </c>
      <c r="D1465" s="223"/>
      <c r="E1465" s="224"/>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183</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4" t="s">
        <v>844</v>
      </c>
      <c r="D1466" s="223"/>
      <c r="E1466" s="224">
        <v>133.14409000000001</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183</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x14ac:dyDescent="0.2">
      <c r="A1467" s="233" t="s">
        <v>169</v>
      </c>
      <c r="B1467" s="234" t="s">
        <v>140</v>
      </c>
      <c r="C1467" s="251" t="s">
        <v>27</v>
      </c>
      <c r="D1467" s="235"/>
      <c r="E1467" s="236"/>
      <c r="F1467" s="237"/>
      <c r="G1467" s="237">
        <f>SUMIF(AG1468:AG1469,"&lt;&gt;NOR",G1468:G1469)</f>
        <v>0</v>
      </c>
      <c r="H1467" s="237"/>
      <c r="I1467" s="237">
        <f>SUM(I1468:I1469)</f>
        <v>0</v>
      </c>
      <c r="J1467" s="237"/>
      <c r="K1467" s="237">
        <f>SUM(K1468:K1469)</f>
        <v>0</v>
      </c>
      <c r="L1467" s="237"/>
      <c r="M1467" s="237">
        <f>SUM(M1468:M1469)</f>
        <v>0</v>
      </c>
      <c r="N1467" s="236"/>
      <c r="O1467" s="236">
        <f>SUM(O1468:O1469)</f>
        <v>0</v>
      </c>
      <c r="P1467" s="236"/>
      <c r="Q1467" s="236">
        <f>SUM(Q1468:Q1469)</f>
        <v>0</v>
      </c>
      <c r="R1467" s="237"/>
      <c r="S1467" s="237"/>
      <c r="T1467" s="238"/>
      <c r="U1467" s="232"/>
      <c r="V1467" s="232">
        <f>SUM(V1468:V1469)</f>
        <v>0</v>
      </c>
      <c r="W1467" s="232"/>
      <c r="X1467" s="232"/>
      <c r="Y1467" s="232"/>
      <c r="AG1467" t="s">
        <v>170</v>
      </c>
    </row>
    <row r="1468" spans="1:60" outlineLevel="1" x14ac:dyDescent="0.2">
      <c r="A1468" s="240">
        <v>117</v>
      </c>
      <c r="B1468" s="241" t="s">
        <v>880</v>
      </c>
      <c r="C1468" s="252" t="s">
        <v>881</v>
      </c>
      <c r="D1468" s="242" t="s">
        <v>882</v>
      </c>
      <c r="E1468" s="243">
        <v>1</v>
      </c>
      <c r="F1468" s="244"/>
      <c r="G1468" s="245">
        <f>ROUND(E1468*F1468,2)</f>
        <v>0</v>
      </c>
      <c r="H1468" s="244"/>
      <c r="I1468" s="245">
        <f>ROUND(E1468*H1468,2)</f>
        <v>0</v>
      </c>
      <c r="J1468" s="244"/>
      <c r="K1468" s="245">
        <f>ROUND(E1468*J1468,2)</f>
        <v>0</v>
      </c>
      <c r="L1468" s="245">
        <v>21</v>
      </c>
      <c r="M1468" s="245">
        <f>G1468*(1+L1468/100)</f>
        <v>0</v>
      </c>
      <c r="N1468" s="243">
        <v>0</v>
      </c>
      <c r="O1468" s="243">
        <f>ROUND(E1468*N1468,2)</f>
        <v>0</v>
      </c>
      <c r="P1468" s="243">
        <v>0</v>
      </c>
      <c r="Q1468" s="243">
        <f>ROUND(E1468*P1468,2)</f>
        <v>0</v>
      </c>
      <c r="R1468" s="245"/>
      <c r="S1468" s="245" t="s">
        <v>175</v>
      </c>
      <c r="T1468" s="246" t="s">
        <v>478</v>
      </c>
      <c r="U1468" s="222">
        <v>0</v>
      </c>
      <c r="V1468" s="222">
        <f>ROUND(E1468*U1468,2)</f>
        <v>0</v>
      </c>
      <c r="W1468" s="222"/>
      <c r="X1468" s="222" t="s">
        <v>883</v>
      </c>
      <c r="Y1468" s="222" t="s">
        <v>178</v>
      </c>
      <c r="Z1468" s="212"/>
      <c r="AA1468" s="212"/>
      <c r="AB1468" s="212"/>
      <c r="AC1468" s="212"/>
      <c r="AD1468" s="212"/>
      <c r="AE1468" s="212"/>
      <c r="AF1468" s="212"/>
      <c r="AG1468" s="212" t="s">
        <v>884</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2" x14ac:dyDescent="0.2">
      <c r="A1469" s="219"/>
      <c r="B1469" s="220"/>
      <c r="C1469" s="256" t="s">
        <v>885</v>
      </c>
      <c r="D1469" s="249"/>
      <c r="E1469" s="249"/>
      <c r="F1469" s="249"/>
      <c r="G1469" s="249"/>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359</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x14ac:dyDescent="0.2">
      <c r="A1470" s="233" t="s">
        <v>169</v>
      </c>
      <c r="B1470" s="234" t="s">
        <v>141</v>
      </c>
      <c r="C1470" s="251" t="s">
        <v>28</v>
      </c>
      <c r="D1470" s="235"/>
      <c r="E1470" s="236"/>
      <c r="F1470" s="237"/>
      <c r="G1470" s="237">
        <f>SUMIF(AG1471:AG1480,"&lt;&gt;NOR",G1471:G1480)</f>
        <v>0</v>
      </c>
      <c r="H1470" s="237"/>
      <c r="I1470" s="237">
        <f>SUM(I1471:I1480)</f>
        <v>0</v>
      </c>
      <c r="J1470" s="237"/>
      <c r="K1470" s="237">
        <f>SUM(K1471:K1480)</f>
        <v>0</v>
      </c>
      <c r="L1470" s="237"/>
      <c r="M1470" s="237">
        <f>SUM(M1471:M1480)</f>
        <v>0</v>
      </c>
      <c r="N1470" s="236"/>
      <c r="O1470" s="236">
        <f>SUM(O1471:O1480)</f>
        <v>0</v>
      </c>
      <c r="P1470" s="236"/>
      <c r="Q1470" s="236">
        <f>SUM(Q1471:Q1480)</f>
        <v>0</v>
      </c>
      <c r="R1470" s="237"/>
      <c r="S1470" s="237"/>
      <c r="T1470" s="238"/>
      <c r="U1470" s="232"/>
      <c r="V1470" s="232">
        <f>SUM(V1471:V1480)</f>
        <v>0</v>
      </c>
      <c r="W1470" s="232"/>
      <c r="X1470" s="232"/>
      <c r="Y1470" s="232"/>
      <c r="AG1470" t="s">
        <v>170</v>
      </c>
    </row>
    <row r="1471" spans="1:60" outlineLevel="1" x14ac:dyDescent="0.2">
      <c r="A1471" s="240">
        <v>118</v>
      </c>
      <c r="B1471" s="241" t="s">
        <v>886</v>
      </c>
      <c r="C1471" s="252" t="s">
        <v>887</v>
      </c>
      <c r="D1471" s="242" t="s">
        <v>882</v>
      </c>
      <c r="E1471" s="243">
        <v>1</v>
      </c>
      <c r="F1471" s="244"/>
      <c r="G1471" s="245">
        <f>ROUND(E1471*F1471,2)</f>
        <v>0</v>
      </c>
      <c r="H1471" s="244"/>
      <c r="I1471" s="245">
        <f>ROUND(E1471*H1471,2)</f>
        <v>0</v>
      </c>
      <c r="J1471" s="244"/>
      <c r="K1471" s="245">
        <f>ROUND(E1471*J1471,2)</f>
        <v>0</v>
      </c>
      <c r="L1471" s="245">
        <v>21</v>
      </c>
      <c r="M1471" s="245">
        <f>G1471*(1+L1471/100)</f>
        <v>0</v>
      </c>
      <c r="N1471" s="243">
        <v>0</v>
      </c>
      <c r="O1471" s="243">
        <f>ROUND(E1471*N1471,2)</f>
        <v>0</v>
      </c>
      <c r="P1471" s="243">
        <v>0</v>
      </c>
      <c r="Q1471" s="243">
        <f>ROUND(E1471*P1471,2)</f>
        <v>0</v>
      </c>
      <c r="R1471" s="245"/>
      <c r="S1471" s="245" t="s">
        <v>477</v>
      </c>
      <c r="T1471" s="246" t="s">
        <v>478</v>
      </c>
      <c r="U1471" s="222">
        <v>0</v>
      </c>
      <c r="V1471" s="222">
        <f>ROUND(E1471*U1471,2)</f>
        <v>0</v>
      </c>
      <c r="W1471" s="222"/>
      <c r="X1471" s="222" t="s">
        <v>888</v>
      </c>
      <c r="Y1471" s="222" t="s">
        <v>178</v>
      </c>
      <c r="Z1471" s="212"/>
      <c r="AA1471" s="212"/>
      <c r="AB1471" s="212"/>
      <c r="AC1471" s="212"/>
      <c r="AD1471" s="212"/>
      <c r="AE1471" s="212"/>
      <c r="AF1471" s="212"/>
      <c r="AG1471" s="212" t="s">
        <v>889</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2" x14ac:dyDescent="0.2">
      <c r="A1472" s="219"/>
      <c r="B1472" s="220"/>
      <c r="C1472" s="256" t="s">
        <v>890</v>
      </c>
      <c r="D1472" s="249"/>
      <c r="E1472" s="249"/>
      <c r="F1472" s="249"/>
      <c r="G1472" s="249"/>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359</v>
      </c>
      <c r="AH1472" s="212"/>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1" x14ac:dyDescent="0.2">
      <c r="A1473" s="240">
        <v>119</v>
      </c>
      <c r="B1473" s="241" t="s">
        <v>891</v>
      </c>
      <c r="C1473" s="252" t="s">
        <v>892</v>
      </c>
      <c r="D1473" s="242" t="s">
        <v>882</v>
      </c>
      <c r="E1473" s="243">
        <v>1</v>
      </c>
      <c r="F1473" s="244"/>
      <c r="G1473" s="245">
        <f>ROUND(E1473*F1473,2)</f>
        <v>0</v>
      </c>
      <c r="H1473" s="244"/>
      <c r="I1473" s="245">
        <f>ROUND(E1473*H1473,2)</f>
        <v>0</v>
      </c>
      <c r="J1473" s="244"/>
      <c r="K1473" s="245">
        <f>ROUND(E1473*J1473,2)</f>
        <v>0</v>
      </c>
      <c r="L1473" s="245">
        <v>21</v>
      </c>
      <c r="M1473" s="245">
        <f>G1473*(1+L1473/100)</f>
        <v>0</v>
      </c>
      <c r="N1473" s="243">
        <v>0</v>
      </c>
      <c r="O1473" s="243">
        <f>ROUND(E1473*N1473,2)</f>
        <v>0</v>
      </c>
      <c r="P1473" s="243">
        <v>0</v>
      </c>
      <c r="Q1473" s="243">
        <f>ROUND(E1473*P1473,2)</f>
        <v>0</v>
      </c>
      <c r="R1473" s="245"/>
      <c r="S1473" s="245" t="s">
        <v>175</v>
      </c>
      <c r="T1473" s="246" t="s">
        <v>478</v>
      </c>
      <c r="U1473" s="222">
        <v>0</v>
      </c>
      <c r="V1473" s="222">
        <f>ROUND(E1473*U1473,2)</f>
        <v>0</v>
      </c>
      <c r="W1473" s="222"/>
      <c r="X1473" s="222" t="s">
        <v>888</v>
      </c>
      <c r="Y1473" s="222" t="s">
        <v>178</v>
      </c>
      <c r="Z1473" s="212"/>
      <c r="AA1473" s="212"/>
      <c r="AB1473" s="212"/>
      <c r="AC1473" s="212"/>
      <c r="AD1473" s="212"/>
      <c r="AE1473" s="212"/>
      <c r="AF1473" s="212"/>
      <c r="AG1473" s="212" t="s">
        <v>889</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ht="33.75" outlineLevel="2" x14ac:dyDescent="0.2">
      <c r="A1474" s="219"/>
      <c r="B1474" s="220"/>
      <c r="C1474" s="256" t="s">
        <v>893</v>
      </c>
      <c r="D1474" s="249"/>
      <c r="E1474" s="249"/>
      <c r="F1474" s="249"/>
      <c r="G1474" s="249"/>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359</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48" t="str">
        <f>C1474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474" s="212"/>
      <c r="BC1474" s="212"/>
      <c r="BD1474" s="212"/>
      <c r="BE1474" s="212"/>
      <c r="BF1474" s="212"/>
      <c r="BG1474" s="212"/>
      <c r="BH1474" s="212"/>
    </row>
    <row r="1475" spans="1:60" outlineLevel="1" x14ac:dyDescent="0.2">
      <c r="A1475" s="240">
        <v>120</v>
      </c>
      <c r="B1475" s="241" t="s">
        <v>894</v>
      </c>
      <c r="C1475" s="252" t="s">
        <v>895</v>
      </c>
      <c r="D1475" s="242" t="s">
        <v>882</v>
      </c>
      <c r="E1475" s="243">
        <v>1</v>
      </c>
      <c r="F1475" s="244"/>
      <c r="G1475" s="245">
        <f>ROUND(E1475*F1475,2)</f>
        <v>0</v>
      </c>
      <c r="H1475" s="244"/>
      <c r="I1475" s="245">
        <f>ROUND(E1475*H1475,2)</f>
        <v>0</v>
      </c>
      <c r="J1475" s="244"/>
      <c r="K1475" s="245">
        <f>ROUND(E1475*J1475,2)</f>
        <v>0</v>
      </c>
      <c r="L1475" s="245">
        <v>21</v>
      </c>
      <c r="M1475" s="245">
        <f>G1475*(1+L1475/100)</f>
        <v>0</v>
      </c>
      <c r="N1475" s="243">
        <v>0</v>
      </c>
      <c r="O1475" s="243">
        <f>ROUND(E1475*N1475,2)</f>
        <v>0</v>
      </c>
      <c r="P1475" s="243">
        <v>0</v>
      </c>
      <c r="Q1475" s="243">
        <f>ROUND(E1475*P1475,2)</f>
        <v>0</v>
      </c>
      <c r="R1475" s="245"/>
      <c r="S1475" s="245" t="s">
        <v>175</v>
      </c>
      <c r="T1475" s="246" t="s">
        <v>478</v>
      </c>
      <c r="U1475" s="222">
        <v>0</v>
      </c>
      <c r="V1475" s="222">
        <f>ROUND(E1475*U1475,2)</f>
        <v>0</v>
      </c>
      <c r="W1475" s="222"/>
      <c r="X1475" s="222" t="s">
        <v>883</v>
      </c>
      <c r="Y1475" s="222" t="s">
        <v>178</v>
      </c>
      <c r="Z1475" s="212"/>
      <c r="AA1475" s="212"/>
      <c r="AB1475" s="212"/>
      <c r="AC1475" s="212"/>
      <c r="AD1475" s="212"/>
      <c r="AE1475" s="212"/>
      <c r="AF1475" s="212"/>
      <c r="AG1475" s="212" t="s">
        <v>896</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2" x14ac:dyDescent="0.2">
      <c r="A1476" s="219"/>
      <c r="B1476" s="220"/>
      <c r="C1476" s="256" t="s">
        <v>897</v>
      </c>
      <c r="D1476" s="249"/>
      <c r="E1476" s="249"/>
      <c r="F1476" s="249"/>
      <c r="G1476" s="249"/>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359</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1" x14ac:dyDescent="0.2">
      <c r="A1477" s="240">
        <v>121</v>
      </c>
      <c r="B1477" s="241" t="s">
        <v>898</v>
      </c>
      <c r="C1477" s="252" t="s">
        <v>899</v>
      </c>
      <c r="D1477" s="242" t="s">
        <v>882</v>
      </c>
      <c r="E1477" s="243">
        <v>1</v>
      </c>
      <c r="F1477" s="244"/>
      <c r="G1477" s="245">
        <f>ROUND(E1477*F1477,2)</f>
        <v>0</v>
      </c>
      <c r="H1477" s="244"/>
      <c r="I1477" s="245">
        <f>ROUND(E1477*H1477,2)</f>
        <v>0</v>
      </c>
      <c r="J1477" s="244"/>
      <c r="K1477" s="245">
        <f>ROUND(E1477*J1477,2)</f>
        <v>0</v>
      </c>
      <c r="L1477" s="245">
        <v>21</v>
      </c>
      <c r="M1477" s="245">
        <f>G1477*(1+L1477/100)</f>
        <v>0</v>
      </c>
      <c r="N1477" s="243">
        <v>0</v>
      </c>
      <c r="O1477" s="243">
        <f>ROUND(E1477*N1477,2)</f>
        <v>0</v>
      </c>
      <c r="P1477" s="243">
        <v>0</v>
      </c>
      <c r="Q1477" s="243">
        <f>ROUND(E1477*P1477,2)</f>
        <v>0</v>
      </c>
      <c r="R1477" s="245"/>
      <c r="S1477" s="245" t="s">
        <v>175</v>
      </c>
      <c r="T1477" s="246" t="s">
        <v>478</v>
      </c>
      <c r="U1477" s="222">
        <v>0</v>
      </c>
      <c r="V1477" s="222">
        <f>ROUND(E1477*U1477,2)</f>
        <v>0</v>
      </c>
      <c r="W1477" s="222"/>
      <c r="X1477" s="222" t="s">
        <v>883</v>
      </c>
      <c r="Y1477" s="222" t="s">
        <v>178</v>
      </c>
      <c r="Z1477" s="212"/>
      <c r="AA1477" s="212"/>
      <c r="AB1477" s="212"/>
      <c r="AC1477" s="212"/>
      <c r="AD1477" s="212"/>
      <c r="AE1477" s="212"/>
      <c r="AF1477" s="212"/>
      <c r="AG1477" s="212" t="s">
        <v>896</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ht="22.5" outlineLevel="2" x14ac:dyDescent="0.2">
      <c r="A1478" s="219"/>
      <c r="B1478" s="220"/>
      <c r="C1478" s="256" t="s">
        <v>900</v>
      </c>
      <c r="D1478" s="249"/>
      <c r="E1478" s="249"/>
      <c r="F1478" s="249"/>
      <c r="G1478" s="249"/>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359</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48" t="str">
        <f>C1478</f>
        <v>Náklady zhotovitele, související s prováděním zkoušek a revizí předepsaných technickými normami nebo objednatelem a které jsou pro provedení díla nezbytné.</v>
      </c>
      <c r="BB1478" s="212"/>
      <c r="BC1478" s="212"/>
      <c r="BD1478" s="212"/>
      <c r="BE1478" s="212"/>
      <c r="BF1478" s="212"/>
      <c r="BG1478" s="212"/>
      <c r="BH1478" s="212"/>
    </row>
    <row r="1479" spans="1:60" outlineLevel="1" x14ac:dyDescent="0.2">
      <c r="A1479" s="240">
        <v>122</v>
      </c>
      <c r="B1479" s="241" t="s">
        <v>901</v>
      </c>
      <c r="C1479" s="252" t="s">
        <v>902</v>
      </c>
      <c r="D1479" s="242" t="s">
        <v>882</v>
      </c>
      <c r="E1479" s="243">
        <v>1</v>
      </c>
      <c r="F1479" s="244"/>
      <c r="G1479" s="245">
        <f>ROUND(E1479*F1479,2)</f>
        <v>0</v>
      </c>
      <c r="H1479" s="244"/>
      <c r="I1479" s="245">
        <f>ROUND(E1479*H1479,2)</f>
        <v>0</v>
      </c>
      <c r="J1479" s="244"/>
      <c r="K1479" s="245">
        <f>ROUND(E1479*J1479,2)</f>
        <v>0</v>
      </c>
      <c r="L1479" s="245">
        <v>21</v>
      </c>
      <c r="M1479" s="245">
        <f>G1479*(1+L1479/100)</f>
        <v>0</v>
      </c>
      <c r="N1479" s="243">
        <v>0</v>
      </c>
      <c r="O1479" s="243">
        <f>ROUND(E1479*N1479,2)</f>
        <v>0</v>
      </c>
      <c r="P1479" s="243">
        <v>0</v>
      </c>
      <c r="Q1479" s="243">
        <f>ROUND(E1479*P1479,2)</f>
        <v>0</v>
      </c>
      <c r="R1479" s="245"/>
      <c r="S1479" s="245" t="s">
        <v>175</v>
      </c>
      <c r="T1479" s="246" t="s">
        <v>478</v>
      </c>
      <c r="U1479" s="222">
        <v>0</v>
      </c>
      <c r="V1479" s="222">
        <f>ROUND(E1479*U1479,2)</f>
        <v>0</v>
      </c>
      <c r="W1479" s="222"/>
      <c r="X1479" s="222" t="s">
        <v>883</v>
      </c>
      <c r="Y1479" s="222" t="s">
        <v>178</v>
      </c>
      <c r="Z1479" s="212"/>
      <c r="AA1479" s="212"/>
      <c r="AB1479" s="212"/>
      <c r="AC1479" s="212"/>
      <c r="AD1479" s="212"/>
      <c r="AE1479" s="212"/>
      <c r="AF1479" s="212"/>
      <c r="AG1479" s="212" t="s">
        <v>896</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56" t="s">
        <v>903</v>
      </c>
      <c r="D1480" s="249"/>
      <c r="E1480" s="249"/>
      <c r="F1480" s="249"/>
      <c r="G1480" s="249"/>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359</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48" t="str">
        <f>C1480</f>
        <v>Náklady zhotovitele, které vzniknou v souvislosti s povinnostmi zhotovitele při předání a převzetí díla.</v>
      </c>
      <c r="BB1480" s="212"/>
      <c r="BC1480" s="212"/>
      <c r="BD1480" s="212"/>
      <c r="BE1480" s="212"/>
      <c r="BF1480" s="212"/>
      <c r="BG1480" s="212"/>
      <c r="BH1480" s="212"/>
    </row>
    <row r="1481" spans="1:60" x14ac:dyDescent="0.2">
      <c r="A1481" s="3"/>
      <c r="B1481" s="4"/>
      <c r="C1481" s="259"/>
      <c r="D1481" s="6"/>
      <c r="E1481" s="3"/>
      <c r="F1481" s="3"/>
      <c r="G1481" s="3"/>
      <c r="H1481" s="3"/>
      <c r="I1481" s="3"/>
      <c r="J1481" s="3"/>
      <c r="K1481" s="3"/>
      <c r="L1481" s="3"/>
      <c r="M1481" s="3"/>
      <c r="N1481" s="3"/>
      <c r="O1481" s="3"/>
      <c r="P1481" s="3"/>
      <c r="Q1481" s="3"/>
      <c r="R1481" s="3"/>
      <c r="S1481" s="3"/>
      <c r="T1481" s="3"/>
      <c r="U1481" s="3"/>
      <c r="V1481" s="3"/>
      <c r="W1481" s="3"/>
      <c r="X1481" s="3"/>
      <c r="Y1481" s="3"/>
      <c r="AE1481">
        <v>12</v>
      </c>
      <c r="AF1481">
        <v>21</v>
      </c>
      <c r="AG1481" t="s">
        <v>155</v>
      </c>
    </row>
    <row r="1482" spans="1:60" x14ac:dyDescent="0.2">
      <c r="A1482" s="215"/>
      <c r="B1482" s="216" t="s">
        <v>29</v>
      </c>
      <c r="C1482" s="260"/>
      <c r="D1482" s="217"/>
      <c r="E1482" s="218"/>
      <c r="F1482" s="218"/>
      <c r="G1482" s="239">
        <f>G8+G22+G41+G735+G749+G798+G810+G899+G906+G939+G986+G1149+G1210+G1316+G1388+G1418+G1467+G1470</f>
        <v>0</v>
      </c>
      <c r="H1482" s="3"/>
      <c r="I1482" s="3"/>
      <c r="J1482" s="3"/>
      <c r="K1482" s="3"/>
      <c r="L1482" s="3"/>
      <c r="M1482" s="3"/>
      <c r="N1482" s="3"/>
      <c r="O1482" s="3"/>
      <c r="P1482" s="3"/>
      <c r="Q1482" s="3"/>
      <c r="R1482" s="3"/>
      <c r="S1482" s="3"/>
      <c r="T1482" s="3"/>
      <c r="U1482" s="3"/>
      <c r="V1482" s="3"/>
      <c r="W1482" s="3"/>
      <c r="X1482" s="3"/>
      <c r="Y1482" s="3"/>
      <c r="AE1482">
        <f>SUMIF(L7:L1480,AE1481,G7:G1480)</f>
        <v>0</v>
      </c>
      <c r="AF1482">
        <f>SUMIF(L7:L1480,AF1481,G7:G1480)</f>
        <v>0</v>
      </c>
      <c r="AG1482" t="s">
        <v>904</v>
      </c>
    </row>
    <row r="1483" spans="1:60" x14ac:dyDescent="0.2">
      <c r="C1483" s="261"/>
      <c r="D1483" s="10"/>
      <c r="AG1483" t="s">
        <v>905</v>
      </c>
    </row>
    <row r="1484" spans="1:60" x14ac:dyDescent="0.2">
      <c r="D1484" s="10"/>
    </row>
    <row r="1485" spans="1:60" x14ac:dyDescent="0.2">
      <c r="D1485" s="10"/>
    </row>
    <row r="1486" spans="1:60" x14ac:dyDescent="0.2">
      <c r="D1486" s="10"/>
    </row>
    <row r="1487" spans="1:60" x14ac:dyDescent="0.2">
      <c r="D1487" s="10"/>
    </row>
    <row r="1488" spans="1:60"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KXwHXEYmtUA3IC1MFBTdb5ZF59AZ1iS0+IZjU3x0ceiLCDsVJ45S+6BAxgp7qrfQjZFlWoEjKrOg68eT73JVg==" saltValue="+J4tFjhhfwWjUhL4kzgcpg==" spinCount="100000" sheet="1" formatRows="0"/>
  <mergeCells count="95">
    <mergeCell ref="C1472:G1472"/>
    <mergeCell ref="C1474:G1474"/>
    <mergeCell ref="C1476:G1476"/>
    <mergeCell ref="C1478:G1478"/>
    <mergeCell ref="C1480:G1480"/>
    <mergeCell ref="C1459:G1459"/>
    <mergeCell ref="C1460:G1460"/>
    <mergeCell ref="C1461:G1461"/>
    <mergeCell ref="C1462:G1462"/>
    <mergeCell ref="C1463:G1463"/>
    <mergeCell ref="C1469:G1469"/>
    <mergeCell ref="C1453:G1453"/>
    <mergeCell ref="C1454:G1454"/>
    <mergeCell ref="C1455:G1455"/>
    <mergeCell ref="C1456:G1456"/>
    <mergeCell ref="C1457:G1457"/>
    <mergeCell ref="C1458:G1458"/>
    <mergeCell ref="C1447:G1447"/>
    <mergeCell ref="C1448:G1448"/>
    <mergeCell ref="C1449:G1449"/>
    <mergeCell ref="C1450:G1450"/>
    <mergeCell ref="C1451:G1451"/>
    <mergeCell ref="C1452:G1452"/>
    <mergeCell ref="C1425:G1425"/>
    <mergeCell ref="C1442:G1442"/>
    <mergeCell ref="C1443:G1443"/>
    <mergeCell ref="C1444:G1444"/>
    <mergeCell ref="C1445:G1445"/>
    <mergeCell ref="C1446:G1446"/>
    <mergeCell ref="C1384:G1384"/>
    <mergeCell ref="C1390:G1390"/>
    <mergeCell ref="C1391:G1391"/>
    <mergeCell ref="C1392:G1392"/>
    <mergeCell ref="C1393:G1393"/>
    <mergeCell ref="C1420:G1420"/>
    <mergeCell ref="C1206:G1206"/>
    <mergeCell ref="C1312:G1312"/>
    <mergeCell ref="C1342:G1342"/>
    <mergeCell ref="C1343:G1343"/>
    <mergeCell ref="C1344:G1344"/>
    <mergeCell ref="C1345:G1345"/>
    <mergeCell ref="C982:G982"/>
    <mergeCell ref="C1049:G1049"/>
    <mergeCell ref="C1090:G1090"/>
    <mergeCell ref="C1096:G1096"/>
    <mergeCell ref="C1145:G1145"/>
    <mergeCell ref="C1151:G1151"/>
    <mergeCell ref="C802:G802"/>
    <mergeCell ref="C803:G803"/>
    <mergeCell ref="C901:G901"/>
    <mergeCell ref="C908:G908"/>
    <mergeCell ref="C935:G935"/>
    <mergeCell ref="C962:G962"/>
    <mergeCell ref="C761:G761"/>
    <mergeCell ref="C762:G762"/>
    <mergeCell ref="C793:G793"/>
    <mergeCell ref="C796:G796"/>
    <mergeCell ref="C800:G800"/>
    <mergeCell ref="C801:G801"/>
    <mergeCell ref="C658:G658"/>
    <mergeCell ref="C737:G737"/>
    <mergeCell ref="C738:G738"/>
    <mergeCell ref="C751:G751"/>
    <mergeCell ref="C752:G752"/>
    <mergeCell ref="C760:G760"/>
    <mergeCell ref="C541:G541"/>
    <mergeCell ref="C542:G542"/>
    <mergeCell ref="C575:G575"/>
    <mergeCell ref="C584:G584"/>
    <mergeCell ref="C585:G585"/>
    <mergeCell ref="C597:G597"/>
    <mergeCell ref="C363:G363"/>
    <mergeCell ref="C402:G402"/>
    <mergeCell ref="C417:G417"/>
    <mergeCell ref="C418:G418"/>
    <mergeCell ref="C461:G461"/>
    <mergeCell ref="C462:G462"/>
    <mergeCell ref="C288:G288"/>
    <mergeCell ref="C300:G300"/>
    <mergeCell ref="C306:G306"/>
    <mergeCell ref="C313:G313"/>
    <mergeCell ref="C347:G347"/>
    <mergeCell ref="C348:G348"/>
    <mergeCell ref="C17:G17"/>
    <mergeCell ref="C30:G30"/>
    <mergeCell ref="C36:G36"/>
    <mergeCell ref="C43:G43"/>
    <mergeCell ref="C263:G263"/>
    <mergeCell ref="C271:G27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8AB6-2613-4F93-BC5C-C66BCBD126B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142</v>
      </c>
      <c r="B1" s="197"/>
      <c r="C1" s="197"/>
      <c r="D1" s="197"/>
      <c r="E1" s="197"/>
      <c r="F1" s="197"/>
      <c r="G1" s="197"/>
      <c r="AG1" t="s">
        <v>143</v>
      </c>
    </row>
    <row r="2" spans="1:60" ht="24.95" customHeight="1" x14ac:dyDescent="0.2">
      <c r="A2" s="198" t="s">
        <v>7</v>
      </c>
      <c r="B2" s="48" t="s">
        <v>43</v>
      </c>
      <c r="C2" s="201" t="s">
        <v>44</v>
      </c>
      <c r="D2" s="199"/>
      <c r="E2" s="199"/>
      <c r="F2" s="199"/>
      <c r="G2" s="200"/>
      <c r="AG2" t="s">
        <v>144</v>
      </c>
    </row>
    <row r="3" spans="1:60" ht="24.95" customHeight="1" x14ac:dyDescent="0.2">
      <c r="A3" s="198" t="s">
        <v>8</v>
      </c>
      <c r="B3" s="48" t="s">
        <v>59</v>
      </c>
      <c r="C3" s="201" t="s">
        <v>60</v>
      </c>
      <c r="D3" s="199"/>
      <c r="E3" s="199"/>
      <c r="F3" s="199"/>
      <c r="G3" s="200"/>
      <c r="AC3" s="176" t="s">
        <v>144</v>
      </c>
      <c r="AG3" t="s">
        <v>145</v>
      </c>
    </row>
    <row r="4" spans="1:60" ht="24.95" customHeight="1" x14ac:dyDescent="0.2">
      <c r="A4" s="202" t="s">
        <v>9</v>
      </c>
      <c r="B4" s="203" t="s">
        <v>63</v>
      </c>
      <c r="C4" s="204" t="s">
        <v>64</v>
      </c>
      <c r="D4" s="205"/>
      <c r="E4" s="205"/>
      <c r="F4" s="205"/>
      <c r="G4" s="206"/>
      <c r="AG4" t="s">
        <v>146</v>
      </c>
    </row>
    <row r="5" spans="1:60" x14ac:dyDescent="0.2">
      <c r="D5" s="10"/>
    </row>
    <row r="6" spans="1:60" ht="38.25" x14ac:dyDescent="0.2">
      <c r="A6" s="208" t="s">
        <v>147</v>
      </c>
      <c r="B6" s="210" t="s">
        <v>148</v>
      </c>
      <c r="C6" s="210" t="s">
        <v>149</v>
      </c>
      <c r="D6" s="209" t="s">
        <v>150</v>
      </c>
      <c r="E6" s="208" t="s">
        <v>151</v>
      </c>
      <c r="F6" s="207" t="s">
        <v>152</v>
      </c>
      <c r="G6" s="208" t="s">
        <v>29</v>
      </c>
      <c r="H6" s="211" t="s">
        <v>30</v>
      </c>
      <c r="I6" s="211" t="s">
        <v>153</v>
      </c>
      <c r="J6" s="211" t="s">
        <v>31</v>
      </c>
      <c r="K6" s="211" t="s">
        <v>154</v>
      </c>
      <c r="L6" s="211" t="s">
        <v>155</v>
      </c>
      <c r="M6" s="211" t="s">
        <v>156</v>
      </c>
      <c r="N6" s="211" t="s">
        <v>157</v>
      </c>
      <c r="O6" s="211" t="s">
        <v>158</v>
      </c>
      <c r="P6" s="211" t="s">
        <v>159</v>
      </c>
      <c r="Q6" s="211" t="s">
        <v>160</v>
      </c>
      <c r="R6" s="211" t="s">
        <v>161</v>
      </c>
      <c r="S6" s="211" t="s">
        <v>162</v>
      </c>
      <c r="T6" s="211" t="s">
        <v>163</v>
      </c>
      <c r="U6" s="211" t="s">
        <v>164</v>
      </c>
      <c r="V6" s="211" t="s">
        <v>165</v>
      </c>
      <c r="W6" s="211" t="s">
        <v>166</v>
      </c>
      <c r="X6" s="211" t="s">
        <v>167</v>
      </c>
      <c r="Y6" s="211" t="s">
        <v>168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3" t="s">
        <v>169</v>
      </c>
      <c r="B8" s="234" t="s">
        <v>93</v>
      </c>
      <c r="C8" s="251" t="s">
        <v>94</v>
      </c>
      <c r="D8" s="235"/>
      <c r="E8" s="236"/>
      <c r="F8" s="237"/>
      <c r="G8" s="237">
        <f>SUMIF(AG9:AG10,"&lt;&gt;NOR",G9:G10)</f>
        <v>0</v>
      </c>
      <c r="H8" s="237"/>
      <c r="I8" s="237">
        <f>SUM(I9:I10)</f>
        <v>0</v>
      </c>
      <c r="J8" s="237"/>
      <c r="K8" s="237">
        <f>SUM(K9:K10)</f>
        <v>0</v>
      </c>
      <c r="L8" s="237"/>
      <c r="M8" s="237">
        <f>SUM(M9:M10)</f>
        <v>0</v>
      </c>
      <c r="N8" s="236"/>
      <c r="O8" s="236">
        <f>SUM(O9:O10)</f>
        <v>0.55000000000000004</v>
      </c>
      <c r="P8" s="236"/>
      <c r="Q8" s="236">
        <f>SUM(Q9:Q10)</f>
        <v>0</v>
      </c>
      <c r="R8" s="237"/>
      <c r="S8" s="237"/>
      <c r="T8" s="238"/>
      <c r="U8" s="232"/>
      <c r="V8" s="232">
        <f>SUM(V9:V10)</f>
        <v>13.59</v>
      </c>
      <c r="W8" s="232"/>
      <c r="X8" s="232"/>
      <c r="Y8" s="232"/>
      <c r="AG8" t="s">
        <v>170</v>
      </c>
    </row>
    <row r="9" spans="1:60" ht="22.5" outlineLevel="1" x14ac:dyDescent="0.2">
      <c r="A9" s="240">
        <v>1</v>
      </c>
      <c r="B9" s="241" t="s">
        <v>906</v>
      </c>
      <c r="C9" s="252" t="s">
        <v>907</v>
      </c>
      <c r="D9" s="242" t="s">
        <v>215</v>
      </c>
      <c r="E9" s="243">
        <v>25.65</v>
      </c>
      <c r="F9" s="244"/>
      <c r="G9" s="245">
        <f>ROUND(E9*F9,2)</f>
        <v>0</v>
      </c>
      <c r="H9" s="244"/>
      <c r="I9" s="245">
        <f>ROUND(E9*H9,2)</f>
        <v>0</v>
      </c>
      <c r="J9" s="244"/>
      <c r="K9" s="245">
        <f>ROUND(E9*J9,2)</f>
        <v>0</v>
      </c>
      <c r="L9" s="245">
        <v>21</v>
      </c>
      <c r="M9" s="245">
        <f>G9*(1+L9/100)</f>
        <v>0</v>
      </c>
      <c r="N9" s="243">
        <v>2.1440000000000001E-2</v>
      </c>
      <c r="O9" s="243">
        <f>ROUND(E9*N9,2)</f>
        <v>0.55000000000000004</v>
      </c>
      <c r="P9" s="243">
        <v>0</v>
      </c>
      <c r="Q9" s="243">
        <f>ROUND(E9*P9,2)</f>
        <v>0</v>
      </c>
      <c r="R9" s="245"/>
      <c r="S9" s="245" t="s">
        <v>477</v>
      </c>
      <c r="T9" s="246" t="s">
        <v>478</v>
      </c>
      <c r="U9" s="222">
        <v>0.53</v>
      </c>
      <c r="V9" s="222">
        <f>ROUND(E9*U9,2)</f>
        <v>13.59</v>
      </c>
      <c r="W9" s="222"/>
      <c r="X9" s="222" t="s">
        <v>177</v>
      </c>
      <c r="Y9" s="222" t="s">
        <v>178</v>
      </c>
      <c r="Z9" s="212"/>
      <c r="AA9" s="212"/>
      <c r="AB9" s="212"/>
      <c r="AC9" s="212"/>
      <c r="AD9" s="212"/>
      <c r="AE9" s="212"/>
      <c r="AF9" s="212"/>
      <c r="AG9" s="212" t="s">
        <v>179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4" t="s">
        <v>908</v>
      </c>
      <c r="D10" s="223"/>
      <c r="E10" s="224">
        <v>25.65</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183</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33" t="s">
        <v>169</v>
      </c>
      <c r="B11" s="234" t="s">
        <v>97</v>
      </c>
      <c r="C11" s="251" t="s">
        <v>98</v>
      </c>
      <c r="D11" s="235"/>
      <c r="E11" s="236"/>
      <c r="F11" s="237"/>
      <c r="G11" s="237">
        <f>SUMIF(AG12:AG30,"&lt;&gt;NOR",G12:G30)</f>
        <v>0</v>
      </c>
      <c r="H11" s="237"/>
      <c r="I11" s="237">
        <f>SUM(I12:I30)</f>
        <v>0</v>
      </c>
      <c r="J11" s="237"/>
      <c r="K11" s="237">
        <f>SUM(K12:K30)</f>
        <v>0</v>
      </c>
      <c r="L11" s="237"/>
      <c r="M11" s="237">
        <f>SUM(M12:M30)</f>
        <v>0</v>
      </c>
      <c r="N11" s="236"/>
      <c r="O11" s="236">
        <f>SUM(O12:O30)</f>
        <v>4.79</v>
      </c>
      <c r="P11" s="236"/>
      <c r="Q11" s="236">
        <f>SUM(Q12:Q30)</f>
        <v>0</v>
      </c>
      <c r="R11" s="237"/>
      <c r="S11" s="237"/>
      <c r="T11" s="238"/>
      <c r="U11" s="232"/>
      <c r="V11" s="232">
        <f>SUM(V12:V30)</f>
        <v>372.55</v>
      </c>
      <c r="W11" s="232"/>
      <c r="X11" s="232"/>
      <c r="Y11" s="232"/>
      <c r="AG11" t="s">
        <v>170</v>
      </c>
    </row>
    <row r="12" spans="1:60" outlineLevel="1" x14ac:dyDescent="0.2">
      <c r="A12" s="240">
        <v>2</v>
      </c>
      <c r="B12" s="241" t="s">
        <v>909</v>
      </c>
      <c r="C12" s="252" t="s">
        <v>910</v>
      </c>
      <c r="D12" s="242" t="s">
        <v>191</v>
      </c>
      <c r="E12" s="243">
        <v>368.86500000000001</v>
      </c>
      <c r="F12" s="244"/>
      <c r="G12" s="245">
        <f>ROUND(E12*F12,2)</f>
        <v>0</v>
      </c>
      <c r="H12" s="244"/>
      <c r="I12" s="245">
        <f>ROUND(E12*H12,2)</f>
        <v>0</v>
      </c>
      <c r="J12" s="244"/>
      <c r="K12" s="245">
        <f>ROUND(E12*J12,2)</f>
        <v>0</v>
      </c>
      <c r="L12" s="245">
        <v>21</v>
      </c>
      <c r="M12" s="245">
        <f>G12*(1+L12/100)</f>
        <v>0</v>
      </c>
      <c r="N12" s="243">
        <v>1.299E-2</v>
      </c>
      <c r="O12" s="243">
        <f>ROUND(E12*N12,2)</f>
        <v>4.79</v>
      </c>
      <c r="P12" s="243">
        <v>0</v>
      </c>
      <c r="Q12" s="243">
        <f>ROUND(E12*P12,2)</f>
        <v>0</v>
      </c>
      <c r="R12" s="245" t="s">
        <v>610</v>
      </c>
      <c r="S12" s="245" t="s">
        <v>175</v>
      </c>
      <c r="T12" s="246" t="s">
        <v>176</v>
      </c>
      <c r="U12" s="222">
        <v>1.01</v>
      </c>
      <c r="V12" s="222">
        <f>ROUND(E12*U12,2)</f>
        <v>372.55</v>
      </c>
      <c r="W12" s="222"/>
      <c r="X12" s="222" t="s">
        <v>177</v>
      </c>
      <c r="Y12" s="222" t="s">
        <v>178</v>
      </c>
      <c r="Z12" s="212"/>
      <c r="AA12" s="212"/>
      <c r="AB12" s="212"/>
      <c r="AC12" s="212"/>
      <c r="AD12" s="212"/>
      <c r="AE12" s="212"/>
      <c r="AF12" s="212"/>
      <c r="AG12" s="212" t="s">
        <v>179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3" t="s">
        <v>911</v>
      </c>
      <c r="D13" s="247"/>
      <c r="E13" s="247"/>
      <c r="F13" s="247"/>
      <c r="G13" s="247"/>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181</v>
      </c>
      <c r="AH13" s="212"/>
      <c r="AI13" s="212"/>
      <c r="AJ13" s="212"/>
      <c r="AK13" s="212"/>
      <c r="AL13" s="212"/>
      <c r="AM13" s="212"/>
      <c r="AN13" s="212"/>
      <c r="AO13" s="212"/>
      <c r="AP13" s="212"/>
      <c r="AQ13" s="212"/>
      <c r="AR13" s="212"/>
      <c r="AS13" s="212"/>
      <c r="AT13" s="212"/>
      <c r="AU13" s="212"/>
      <c r="AV13" s="212"/>
      <c r="AW13" s="212"/>
      <c r="AX13" s="212"/>
      <c r="AY13" s="212"/>
      <c r="AZ13" s="212"/>
      <c r="BA13" s="248" t="str">
        <f>C13</f>
        <v>okenního nebo dveřního, z pomocného pracovního lešení o výšce podlahy do 1900 mm a pro zatížení do 1,5 kPa,</v>
      </c>
      <c r="BB13" s="212"/>
      <c r="BC13" s="212"/>
      <c r="BD13" s="212"/>
      <c r="BE13" s="212"/>
      <c r="BF13" s="212"/>
      <c r="BG13" s="212"/>
      <c r="BH13" s="212"/>
    </row>
    <row r="14" spans="1:60" outlineLevel="2" x14ac:dyDescent="0.2">
      <c r="A14" s="219"/>
      <c r="B14" s="220"/>
      <c r="C14" s="257" t="s">
        <v>912</v>
      </c>
      <c r="D14" s="250"/>
      <c r="E14" s="250"/>
      <c r="F14" s="250"/>
      <c r="G14" s="250"/>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359</v>
      </c>
      <c r="AH14" s="212"/>
      <c r="AI14" s="212"/>
      <c r="AJ14" s="212"/>
      <c r="AK14" s="212"/>
      <c r="AL14" s="212"/>
      <c r="AM14" s="212"/>
      <c r="AN14" s="212"/>
      <c r="AO14" s="212"/>
      <c r="AP14" s="212"/>
      <c r="AQ14" s="212"/>
      <c r="AR14" s="212"/>
      <c r="AS14" s="212"/>
      <c r="AT14" s="212"/>
      <c r="AU14" s="212"/>
      <c r="AV14" s="212"/>
      <c r="AW14" s="212"/>
      <c r="AX14" s="212"/>
      <c r="AY14" s="212"/>
      <c r="AZ14" s="212"/>
      <c r="BA14" s="248" t="str">
        <f>C14</f>
        <v>Případně lištování - dle technologie zvolené dodavatelem. Řešení nutno před realizací konzultovat s projektantem stavby.</v>
      </c>
      <c r="BB14" s="212"/>
      <c r="BC14" s="212"/>
      <c r="BD14" s="212"/>
      <c r="BE14" s="212"/>
      <c r="BF14" s="212"/>
      <c r="BG14" s="212"/>
      <c r="BH14" s="212"/>
    </row>
    <row r="15" spans="1:60" outlineLevel="2" x14ac:dyDescent="0.2">
      <c r="A15" s="219"/>
      <c r="B15" s="220"/>
      <c r="C15" s="254" t="s">
        <v>204</v>
      </c>
      <c r="D15" s="223"/>
      <c r="E15" s="224"/>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183</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4" t="s">
        <v>205</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183</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4" t="s">
        <v>206</v>
      </c>
      <c r="D17" s="223"/>
      <c r="E17" s="224"/>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183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4" t="s">
        <v>913</v>
      </c>
      <c r="D18" s="223"/>
      <c r="E18" s="224">
        <v>3.24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183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4" t="s">
        <v>914</v>
      </c>
      <c r="D19" s="223"/>
      <c r="E19" s="224">
        <v>0.42</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183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4" t="s">
        <v>915</v>
      </c>
      <c r="D20" s="223"/>
      <c r="E20" s="224">
        <v>319.2</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183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4" t="s">
        <v>916</v>
      </c>
      <c r="D21" s="223"/>
      <c r="E21" s="224">
        <v>7.218</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183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4" t="s">
        <v>917</v>
      </c>
      <c r="D22" s="223"/>
      <c r="E22" s="224">
        <v>6.39</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183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4" t="s">
        <v>918</v>
      </c>
      <c r="D23" s="223"/>
      <c r="E23" s="224">
        <v>1.77</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183</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4" t="s">
        <v>919</v>
      </c>
      <c r="D24" s="223"/>
      <c r="E24" s="224">
        <v>1.77</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183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4" t="s">
        <v>920</v>
      </c>
      <c r="D25" s="223"/>
      <c r="E25" s="224">
        <v>3.609</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183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4" t="s">
        <v>921</v>
      </c>
      <c r="D26" s="223"/>
      <c r="E26" s="224">
        <v>5.79</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183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4" t="s">
        <v>922</v>
      </c>
      <c r="D27" s="223"/>
      <c r="E27" s="224">
        <v>11.163</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183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4" t="s">
        <v>923</v>
      </c>
      <c r="D28" s="223"/>
      <c r="E28" s="224">
        <v>3.87</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183</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4" t="s">
        <v>924</v>
      </c>
      <c r="D29" s="223"/>
      <c r="E29" s="224">
        <v>2.4</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183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4" t="s">
        <v>925</v>
      </c>
      <c r="D30" s="223"/>
      <c r="E30" s="224">
        <v>2.0249999999999999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183</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33" t="s">
        <v>169</v>
      </c>
      <c r="B31" s="234" t="s">
        <v>99</v>
      </c>
      <c r="C31" s="251" t="s">
        <v>100</v>
      </c>
      <c r="D31" s="235"/>
      <c r="E31" s="236"/>
      <c r="F31" s="237"/>
      <c r="G31" s="237">
        <f>SUMIF(AG32:AG37,"&lt;&gt;NOR",G32:G37)</f>
        <v>0</v>
      </c>
      <c r="H31" s="237"/>
      <c r="I31" s="237">
        <f>SUM(I32:I37)</f>
        <v>0</v>
      </c>
      <c r="J31" s="237"/>
      <c r="K31" s="237">
        <f>SUM(K32:K37)</f>
        <v>0</v>
      </c>
      <c r="L31" s="237"/>
      <c r="M31" s="237">
        <f>SUM(M32:M37)</f>
        <v>0</v>
      </c>
      <c r="N31" s="236"/>
      <c r="O31" s="236">
        <f>SUM(O32:O37)</f>
        <v>1.48</v>
      </c>
      <c r="P31" s="236"/>
      <c r="Q31" s="236">
        <f>SUM(Q32:Q37)</f>
        <v>0</v>
      </c>
      <c r="R31" s="237"/>
      <c r="S31" s="237"/>
      <c r="T31" s="238"/>
      <c r="U31" s="232"/>
      <c r="V31" s="232">
        <f>SUM(V32:V37)</f>
        <v>45</v>
      </c>
      <c r="W31" s="232"/>
      <c r="X31" s="232"/>
      <c r="Y31" s="232"/>
      <c r="AG31" t="s">
        <v>170</v>
      </c>
    </row>
    <row r="32" spans="1:60" outlineLevel="1" x14ac:dyDescent="0.2">
      <c r="A32" s="240">
        <v>3</v>
      </c>
      <c r="B32" s="241" t="s">
        <v>926</v>
      </c>
      <c r="C32" s="252" t="s">
        <v>927</v>
      </c>
      <c r="D32" s="242" t="s">
        <v>191</v>
      </c>
      <c r="E32" s="243">
        <v>50</v>
      </c>
      <c r="F32" s="244"/>
      <c r="G32" s="245">
        <f>ROUND(E32*F32,2)</f>
        <v>0</v>
      </c>
      <c r="H32" s="244"/>
      <c r="I32" s="245">
        <f>ROUND(E32*H32,2)</f>
        <v>0</v>
      </c>
      <c r="J32" s="244"/>
      <c r="K32" s="245">
        <f>ROUND(E32*J32,2)</f>
        <v>0</v>
      </c>
      <c r="L32" s="245">
        <v>21</v>
      </c>
      <c r="M32" s="245">
        <f>G32*(1+L32/100)</f>
        <v>0</v>
      </c>
      <c r="N32" s="243">
        <v>9.7099999999999999E-3</v>
      </c>
      <c r="O32" s="243">
        <f>ROUND(E32*N32,2)</f>
        <v>0.49</v>
      </c>
      <c r="P32" s="243">
        <v>0</v>
      </c>
      <c r="Q32" s="243">
        <f>ROUND(E32*P32,2)</f>
        <v>0</v>
      </c>
      <c r="R32" s="245" t="s">
        <v>928</v>
      </c>
      <c r="S32" s="245" t="s">
        <v>175</v>
      </c>
      <c r="T32" s="246" t="s">
        <v>176</v>
      </c>
      <c r="U32" s="222">
        <v>0.38</v>
      </c>
      <c r="V32" s="222">
        <f>ROUND(E32*U32,2)</f>
        <v>19</v>
      </c>
      <c r="W32" s="222"/>
      <c r="X32" s="222" t="s">
        <v>177</v>
      </c>
      <c r="Y32" s="222" t="s">
        <v>178</v>
      </c>
      <c r="Z32" s="212"/>
      <c r="AA32" s="212"/>
      <c r="AB32" s="212"/>
      <c r="AC32" s="212"/>
      <c r="AD32" s="212"/>
      <c r="AE32" s="212"/>
      <c r="AF32" s="212"/>
      <c r="AG32" s="212" t="s">
        <v>179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4" t="s">
        <v>929</v>
      </c>
      <c r="D33" s="223"/>
      <c r="E33" s="224">
        <v>50</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183</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0">
        <v>4</v>
      </c>
      <c r="B34" s="241" t="s">
        <v>930</v>
      </c>
      <c r="C34" s="252" t="s">
        <v>931</v>
      </c>
      <c r="D34" s="242" t="s">
        <v>191</v>
      </c>
      <c r="E34" s="243">
        <v>50</v>
      </c>
      <c r="F34" s="244"/>
      <c r="G34" s="245">
        <f>ROUND(E34*F34,2)</f>
        <v>0</v>
      </c>
      <c r="H34" s="244"/>
      <c r="I34" s="245">
        <f>ROUND(E34*H34,2)</f>
        <v>0</v>
      </c>
      <c r="J34" s="244"/>
      <c r="K34" s="245">
        <f>ROUND(E34*J34,2)</f>
        <v>0</v>
      </c>
      <c r="L34" s="245">
        <v>21</v>
      </c>
      <c r="M34" s="245">
        <f>G34*(1+L34/100)</f>
        <v>0</v>
      </c>
      <c r="N34" s="243">
        <v>1.9429999999999999E-2</v>
      </c>
      <c r="O34" s="243">
        <f>ROUND(E34*N34,2)</f>
        <v>0.97</v>
      </c>
      <c r="P34" s="243">
        <v>0</v>
      </c>
      <c r="Q34" s="243">
        <f>ROUND(E34*P34,2)</f>
        <v>0</v>
      </c>
      <c r="R34" s="245" t="s">
        <v>928</v>
      </c>
      <c r="S34" s="245" t="s">
        <v>175</v>
      </c>
      <c r="T34" s="246" t="s">
        <v>176</v>
      </c>
      <c r="U34" s="222">
        <v>0.4</v>
      </c>
      <c r="V34" s="222">
        <f>ROUND(E34*U34,2)</f>
        <v>20</v>
      </c>
      <c r="W34" s="222"/>
      <c r="X34" s="222" t="s">
        <v>177</v>
      </c>
      <c r="Y34" s="222" t="s">
        <v>178</v>
      </c>
      <c r="Z34" s="212"/>
      <c r="AA34" s="212"/>
      <c r="AB34" s="212"/>
      <c r="AC34" s="212"/>
      <c r="AD34" s="212"/>
      <c r="AE34" s="212"/>
      <c r="AF34" s="212"/>
      <c r="AG34" s="212" t="s">
        <v>179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4" t="s">
        <v>929</v>
      </c>
      <c r="D35" s="223"/>
      <c r="E35" s="224">
        <v>50</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183</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0">
        <v>5</v>
      </c>
      <c r="B36" s="241" t="s">
        <v>932</v>
      </c>
      <c r="C36" s="252" t="s">
        <v>933</v>
      </c>
      <c r="D36" s="242" t="s">
        <v>215</v>
      </c>
      <c r="E36" s="243">
        <v>100</v>
      </c>
      <c r="F36" s="244"/>
      <c r="G36" s="245">
        <f>ROUND(E36*F36,2)</f>
        <v>0</v>
      </c>
      <c r="H36" s="244"/>
      <c r="I36" s="245">
        <f>ROUND(E36*H36,2)</f>
        <v>0</v>
      </c>
      <c r="J36" s="244"/>
      <c r="K36" s="245">
        <f>ROUND(E36*J36,2)</f>
        <v>0</v>
      </c>
      <c r="L36" s="245">
        <v>21</v>
      </c>
      <c r="M36" s="245">
        <f>G36*(1+L36/100)</f>
        <v>0</v>
      </c>
      <c r="N36" s="243">
        <v>1.6000000000000001E-4</v>
      </c>
      <c r="O36" s="243">
        <f>ROUND(E36*N36,2)</f>
        <v>0.02</v>
      </c>
      <c r="P36" s="243">
        <v>0</v>
      </c>
      <c r="Q36" s="243">
        <f>ROUND(E36*P36,2)</f>
        <v>0</v>
      </c>
      <c r="R36" s="245" t="s">
        <v>928</v>
      </c>
      <c r="S36" s="245" t="s">
        <v>175</v>
      </c>
      <c r="T36" s="246" t="s">
        <v>176</v>
      </c>
      <c r="U36" s="222">
        <v>0.06</v>
      </c>
      <c r="V36" s="222">
        <f>ROUND(E36*U36,2)</f>
        <v>6</v>
      </c>
      <c r="W36" s="222"/>
      <c r="X36" s="222" t="s">
        <v>177</v>
      </c>
      <c r="Y36" s="222" t="s">
        <v>178</v>
      </c>
      <c r="Z36" s="212"/>
      <c r="AA36" s="212"/>
      <c r="AB36" s="212"/>
      <c r="AC36" s="212"/>
      <c r="AD36" s="212"/>
      <c r="AE36" s="212"/>
      <c r="AF36" s="212"/>
      <c r="AG36" s="212" t="s">
        <v>179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4" t="s">
        <v>934</v>
      </c>
      <c r="D37" s="223"/>
      <c r="E37" s="224">
        <v>100</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183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33" t="s">
        <v>169</v>
      </c>
      <c r="B38" s="234" t="s">
        <v>101</v>
      </c>
      <c r="C38" s="251" t="s">
        <v>102</v>
      </c>
      <c r="D38" s="235"/>
      <c r="E38" s="236"/>
      <c r="F38" s="237"/>
      <c r="G38" s="237">
        <f>SUMIF(AG39:AG50,"&lt;&gt;NOR",G39:G50)</f>
        <v>0</v>
      </c>
      <c r="H38" s="237"/>
      <c r="I38" s="237">
        <f>SUM(I39:I50)</f>
        <v>0</v>
      </c>
      <c r="J38" s="237"/>
      <c r="K38" s="237">
        <f>SUM(K39:K50)</f>
        <v>0</v>
      </c>
      <c r="L38" s="237"/>
      <c r="M38" s="237">
        <f>SUM(M39:M50)</f>
        <v>0</v>
      </c>
      <c r="N38" s="236"/>
      <c r="O38" s="236">
        <f>SUM(O39:O50)</f>
        <v>3.5</v>
      </c>
      <c r="P38" s="236"/>
      <c r="Q38" s="236">
        <f>SUM(Q39:Q50)</f>
        <v>0</v>
      </c>
      <c r="R38" s="237"/>
      <c r="S38" s="237"/>
      <c r="T38" s="238"/>
      <c r="U38" s="232"/>
      <c r="V38" s="232">
        <f>SUM(V39:V50)</f>
        <v>33.76</v>
      </c>
      <c r="W38" s="232"/>
      <c r="X38" s="232"/>
      <c r="Y38" s="232"/>
      <c r="AG38" t="s">
        <v>170</v>
      </c>
    </row>
    <row r="39" spans="1:60" ht="22.5" outlineLevel="1" x14ac:dyDescent="0.2">
      <c r="A39" s="240">
        <v>6</v>
      </c>
      <c r="B39" s="241" t="s">
        <v>935</v>
      </c>
      <c r="C39" s="252" t="s">
        <v>936</v>
      </c>
      <c r="D39" s="242" t="s">
        <v>191</v>
      </c>
      <c r="E39" s="243">
        <v>56.271599999999999</v>
      </c>
      <c r="F39" s="244"/>
      <c r="G39" s="245">
        <f>ROUND(E39*F39,2)</f>
        <v>0</v>
      </c>
      <c r="H39" s="244"/>
      <c r="I39" s="245">
        <f>ROUND(E39*H39,2)</f>
        <v>0</v>
      </c>
      <c r="J39" s="244"/>
      <c r="K39" s="245">
        <f>ROUND(E39*J39,2)</f>
        <v>0</v>
      </c>
      <c r="L39" s="245">
        <v>21</v>
      </c>
      <c r="M39" s="245">
        <f>G39*(1+L39/100)</f>
        <v>0</v>
      </c>
      <c r="N39" s="243">
        <v>6.2129999999999998E-2</v>
      </c>
      <c r="O39" s="243">
        <f>ROUND(E39*N39,2)</f>
        <v>3.5</v>
      </c>
      <c r="P39" s="243">
        <v>0</v>
      </c>
      <c r="Q39" s="243">
        <f>ROUND(E39*P39,2)</f>
        <v>0</v>
      </c>
      <c r="R39" s="245" t="s">
        <v>610</v>
      </c>
      <c r="S39" s="245" t="s">
        <v>175</v>
      </c>
      <c r="T39" s="246" t="s">
        <v>176</v>
      </c>
      <c r="U39" s="222">
        <v>0.6</v>
      </c>
      <c r="V39" s="222">
        <f>ROUND(E39*U39,2)</f>
        <v>33.76</v>
      </c>
      <c r="W39" s="222"/>
      <c r="X39" s="222" t="s">
        <v>177</v>
      </c>
      <c r="Y39" s="222" t="s">
        <v>178</v>
      </c>
      <c r="Z39" s="212"/>
      <c r="AA39" s="212"/>
      <c r="AB39" s="212"/>
      <c r="AC39" s="212"/>
      <c r="AD39" s="212"/>
      <c r="AE39" s="212"/>
      <c r="AF39" s="212"/>
      <c r="AG39" s="212" t="s">
        <v>179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3" t="s">
        <v>937</v>
      </c>
      <c r="D40" s="247"/>
      <c r="E40" s="247"/>
      <c r="F40" s="247"/>
      <c r="G40" s="247"/>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181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4" t="s">
        <v>310</v>
      </c>
      <c r="D41" s="223"/>
      <c r="E41" s="224"/>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183</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4" t="s">
        <v>204</v>
      </c>
      <c r="D42" s="223"/>
      <c r="E42" s="224"/>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183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4" t="s">
        <v>205</v>
      </c>
      <c r="D43" s="223"/>
      <c r="E43" s="224"/>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183</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4" t="s">
        <v>206</v>
      </c>
      <c r="D44" s="223"/>
      <c r="E44" s="224"/>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183</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4" t="s">
        <v>360</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183</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4" t="s">
        <v>938</v>
      </c>
      <c r="D46" s="223"/>
      <c r="E46" s="224"/>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183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4" t="s">
        <v>939</v>
      </c>
      <c r="D47" s="223"/>
      <c r="E47" s="224"/>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183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4" t="s">
        <v>940</v>
      </c>
      <c r="D48" s="223"/>
      <c r="E48" s="224">
        <v>22.77</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183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4" t="s">
        <v>941</v>
      </c>
      <c r="D49" s="223"/>
      <c r="E49" s="224">
        <v>24.393599999999999</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183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4" t="s">
        <v>942</v>
      </c>
      <c r="D50" s="223"/>
      <c r="E50" s="224">
        <v>9.1080000000000005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183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33" t="s">
        <v>169</v>
      </c>
      <c r="B51" s="234" t="s">
        <v>103</v>
      </c>
      <c r="C51" s="251" t="s">
        <v>104</v>
      </c>
      <c r="D51" s="235"/>
      <c r="E51" s="236"/>
      <c r="F51" s="237"/>
      <c r="G51" s="237">
        <f>SUMIF(AG52:AG62,"&lt;&gt;NOR",G52:G62)</f>
        <v>0</v>
      </c>
      <c r="H51" s="237"/>
      <c r="I51" s="237">
        <f>SUM(I52:I62)</f>
        <v>0</v>
      </c>
      <c r="J51" s="237"/>
      <c r="K51" s="237">
        <f>SUM(K52:K62)</f>
        <v>0</v>
      </c>
      <c r="L51" s="237"/>
      <c r="M51" s="237">
        <f>SUM(M52:M62)</f>
        <v>0</v>
      </c>
      <c r="N51" s="236"/>
      <c r="O51" s="236">
        <f>SUM(O52:O62)</f>
        <v>5.2</v>
      </c>
      <c r="P51" s="236"/>
      <c r="Q51" s="236">
        <f>SUM(Q52:Q62)</f>
        <v>0</v>
      </c>
      <c r="R51" s="237"/>
      <c r="S51" s="237"/>
      <c r="T51" s="238"/>
      <c r="U51" s="232"/>
      <c r="V51" s="232">
        <f>SUM(V52:V62)</f>
        <v>170.21</v>
      </c>
      <c r="W51" s="232"/>
      <c r="X51" s="232"/>
      <c r="Y51" s="232"/>
      <c r="AG51" t="s">
        <v>170</v>
      </c>
    </row>
    <row r="52" spans="1:60" outlineLevel="1" x14ac:dyDescent="0.2">
      <c r="A52" s="240">
        <v>7</v>
      </c>
      <c r="B52" s="241" t="s">
        <v>943</v>
      </c>
      <c r="C52" s="252" t="s">
        <v>944</v>
      </c>
      <c r="D52" s="242" t="s">
        <v>215</v>
      </c>
      <c r="E52" s="243">
        <v>472.8</v>
      </c>
      <c r="F52" s="244"/>
      <c r="G52" s="245">
        <f>ROUND(E52*F52,2)</f>
        <v>0</v>
      </c>
      <c r="H52" s="244"/>
      <c r="I52" s="245">
        <f>ROUND(E52*H52,2)</f>
        <v>0</v>
      </c>
      <c r="J52" s="244"/>
      <c r="K52" s="245">
        <f>ROUND(E52*J52,2)</f>
        <v>0</v>
      </c>
      <c r="L52" s="245">
        <v>21</v>
      </c>
      <c r="M52" s="245">
        <f>G52*(1+L52/100)</f>
        <v>0</v>
      </c>
      <c r="N52" s="243">
        <v>1.099E-2</v>
      </c>
      <c r="O52" s="243">
        <f>ROUND(E52*N52,2)</f>
        <v>5.2</v>
      </c>
      <c r="P52" s="243">
        <v>0</v>
      </c>
      <c r="Q52" s="243">
        <f>ROUND(E52*P52,2)</f>
        <v>0</v>
      </c>
      <c r="R52" s="245" t="s">
        <v>220</v>
      </c>
      <c r="S52" s="245" t="s">
        <v>175</v>
      </c>
      <c r="T52" s="246" t="s">
        <v>176</v>
      </c>
      <c r="U52" s="222">
        <v>0.36</v>
      </c>
      <c r="V52" s="222">
        <f>ROUND(E52*U52,2)</f>
        <v>170.21</v>
      </c>
      <c r="W52" s="222"/>
      <c r="X52" s="222" t="s">
        <v>177</v>
      </c>
      <c r="Y52" s="222" t="s">
        <v>178</v>
      </c>
      <c r="Z52" s="212"/>
      <c r="AA52" s="212"/>
      <c r="AB52" s="212"/>
      <c r="AC52" s="212"/>
      <c r="AD52" s="212"/>
      <c r="AE52" s="212"/>
      <c r="AF52" s="212"/>
      <c r="AG52" s="212" t="s">
        <v>179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3" t="s">
        <v>945</v>
      </c>
      <c r="D53" s="247"/>
      <c r="E53" s="247"/>
      <c r="F53" s="247"/>
      <c r="G53" s="247"/>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181</v>
      </c>
      <c r="AH53" s="212"/>
      <c r="AI53" s="212"/>
      <c r="AJ53" s="212"/>
      <c r="AK53" s="212"/>
      <c r="AL53" s="212"/>
      <c r="AM53" s="212"/>
      <c r="AN53" s="212"/>
      <c r="AO53" s="212"/>
      <c r="AP53" s="212"/>
      <c r="AQ53" s="212"/>
      <c r="AR53" s="212"/>
      <c r="AS53" s="212"/>
      <c r="AT53" s="212"/>
      <c r="AU53" s="212"/>
      <c r="AV53" s="212"/>
      <c r="AW53" s="212"/>
      <c r="AX53" s="212"/>
      <c r="AY53" s="212"/>
      <c r="AZ53" s="212"/>
      <c r="BA53" s="248" t="str">
        <f>C53</f>
        <v>na montážní pěnu, zapravení omítky pod parapetem, těsnění spáry mezi parapetem a rámem okna, dodávka silikonu.</v>
      </c>
      <c r="BB53" s="212"/>
      <c r="BC53" s="212"/>
      <c r="BD53" s="212"/>
      <c r="BE53" s="212"/>
      <c r="BF53" s="212"/>
      <c r="BG53" s="212"/>
      <c r="BH53" s="212"/>
    </row>
    <row r="54" spans="1:60" outlineLevel="2" x14ac:dyDescent="0.2">
      <c r="A54" s="219"/>
      <c r="B54" s="220"/>
      <c r="C54" s="254" t="s">
        <v>204</v>
      </c>
      <c r="D54" s="223"/>
      <c r="E54" s="224"/>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183</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4" t="s">
        <v>205</v>
      </c>
      <c r="D55" s="223"/>
      <c r="E55" s="224"/>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183</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4" t="s">
        <v>206</v>
      </c>
      <c r="D56" s="223"/>
      <c r="E56" s="224"/>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183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4" t="s">
        <v>595</v>
      </c>
      <c r="D57" s="223"/>
      <c r="E57" s="224">
        <v>3.6</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183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4" t="s">
        <v>596</v>
      </c>
      <c r="D58" s="223"/>
      <c r="E58" s="224">
        <v>0.6</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183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4" t="s">
        <v>597</v>
      </c>
      <c r="D59" s="223"/>
      <c r="E59" s="224">
        <v>456</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183</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4" t="s">
        <v>598</v>
      </c>
      <c r="D60" s="223"/>
      <c r="E60" s="224">
        <v>4.7</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183</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4" t="s">
        <v>599</v>
      </c>
      <c r="D61" s="223"/>
      <c r="E61" s="224">
        <v>4.7</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183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4" t="s">
        <v>600</v>
      </c>
      <c r="D62" s="223"/>
      <c r="E62" s="224">
        <v>3.2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183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33" t="s">
        <v>169</v>
      </c>
      <c r="B63" s="234" t="s">
        <v>107</v>
      </c>
      <c r="C63" s="251" t="s">
        <v>108</v>
      </c>
      <c r="D63" s="235"/>
      <c r="E63" s="236"/>
      <c r="F63" s="237"/>
      <c r="G63" s="237">
        <f>SUMIF(AG64:AG79,"&lt;&gt;NOR",G64:G79)</f>
        <v>0</v>
      </c>
      <c r="H63" s="237"/>
      <c r="I63" s="237">
        <f>SUM(I64:I79)</f>
        <v>0</v>
      </c>
      <c r="J63" s="237"/>
      <c r="K63" s="237">
        <f>SUM(K64:K79)</f>
        <v>0</v>
      </c>
      <c r="L63" s="237"/>
      <c r="M63" s="237">
        <f>SUM(M64:M79)</f>
        <v>0</v>
      </c>
      <c r="N63" s="236"/>
      <c r="O63" s="236">
        <f>SUM(O64:O79)</f>
        <v>0.02</v>
      </c>
      <c r="P63" s="236"/>
      <c r="Q63" s="236">
        <f>SUM(Q64:Q79)</f>
        <v>0</v>
      </c>
      <c r="R63" s="237"/>
      <c r="S63" s="237"/>
      <c r="T63" s="238"/>
      <c r="U63" s="232"/>
      <c r="V63" s="232">
        <f>SUM(V64:V79)</f>
        <v>3</v>
      </c>
      <c r="W63" s="232"/>
      <c r="X63" s="232"/>
      <c r="Y63" s="232"/>
      <c r="AG63" t="s">
        <v>170</v>
      </c>
    </row>
    <row r="64" spans="1:60" outlineLevel="1" x14ac:dyDescent="0.2">
      <c r="A64" s="240">
        <v>8</v>
      </c>
      <c r="B64" s="241" t="s">
        <v>946</v>
      </c>
      <c r="C64" s="252" t="s">
        <v>947</v>
      </c>
      <c r="D64" s="242" t="s">
        <v>481</v>
      </c>
      <c r="E64" s="243">
        <v>12</v>
      </c>
      <c r="F64" s="244"/>
      <c r="G64" s="245">
        <f>ROUND(E64*F64,2)</f>
        <v>0</v>
      </c>
      <c r="H64" s="244"/>
      <c r="I64" s="245">
        <f>ROUND(E64*H64,2)</f>
        <v>0</v>
      </c>
      <c r="J64" s="244"/>
      <c r="K64" s="245">
        <f>ROUND(E64*J64,2)</f>
        <v>0</v>
      </c>
      <c r="L64" s="245">
        <v>21</v>
      </c>
      <c r="M64" s="245">
        <f>G64*(1+L64/100)</f>
        <v>0</v>
      </c>
      <c r="N64" s="243">
        <v>2.0000000000000001E-4</v>
      </c>
      <c r="O64" s="243">
        <f>ROUND(E64*N64,2)</f>
        <v>0</v>
      </c>
      <c r="P64" s="243">
        <v>0</v>
      </c>
      <c r="Q64" s="243">
        <f>ROUND(E64*P64,2)</f>
        <v>0</v>
      </c>
      <c r="R64" s="245" t="s">
        <v>220</v>
      </c>
      <c r="S64" s="245" t="s">
        <v>175</v>
      </c>
      <c r="T64" s="246" t="s">
        <v>176</v>
      </c>
      <c r="U64" s="222">
        <v>0.25</v>
      </c>
      <c r="V64" s="222">
        <f>ROUND(E64*U64,2)</f>
        <v>3</v>
      </c>
      <c r="W64" s="222"/>
      <c r="X64" s="222" t="s">
        <v>177</v>
      </c>
      <c r="Y64" s="222" t="s">
        <v>178</v>
      </c>
      <c r="Z64" s="212"/>
      <c r="AA64" s="212"/>
      <c r="AB64" s="212"/>
      <c r="AC64" s="212"/>
      <c r="AD64" s="212"/>
      <c r="AE64" s="212"/>
      <c r="AF64" s="212"/>
      <c r="AG64" s="212" t="s">
        <v>179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4" t="s">
        <v>803</v>
      </c>
      <c r="D65" s="223"/>
      <c r="E65" s="224"/>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183</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4" t="s">
        <v>948</v>
      </c>
      <c r="D66" s="223"/>
      <c r="E66" s="224">
        <v>7</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183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4" t="s">
        <v>949</v>
      </c>
      <c r="D67" s="223"/>
      <c r="E67" s="224">
        <v>3</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183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4" t="s">
        <v>950</v>
      </c>
      <c r="D68" s="223"/>
      <c r="E68" s="224">
        <v>2</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183</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0">
        <v>9</v>
      </c>
      <c r="B69" s="241" t="s">
        <v>951</v>
      </c>
      <c r="C69" s="252" t="s">
        <v>952</v>
      </c>
      <c r="D69" s="242" t="s">
        <v>481</v>
      </c>
      <c r="E69" s="243">
        <v>12</v>
      </c>
      <c r="F69" s="244"/>
      <c r="G69" s="245">
        <f>ROUND(E69*F69,2)</f>
        <v>0</v>
      </c>
      <c r="H69" s="244"/>
      <c r="I69" s="245">
        <f>ROUND(E69*H69,2)</f>
        <v>0</v>
      </c>
      <c r="J69" s="244"/>
      <c r="K69" s="245">
        <f>ROUND(E69*J69,2)</f>
        <v>0</v>
      </c>
      <c r="L69" s="245">
        <v>21</v>
      </c>
      <c r="M69" s="245">
        <f>G69*(1+L69/100)</f>
        <v>0</v>
      </c>
      <c r="N69" s="243">
        <v>5.8E-4</v>
      </c>
      <c r="O69" s="243">
        <f>ROUND(E69*N69,2)</f>
        <v>0.01</v>
      </c>
      <c r="P69" s="243">
        <v>0</v>
      </c>
      <c r="Q69" s="243">
        <f>ROUND(E69*P69,2)</f>
        <v>0</v>
      </c>
      <c r="R69" s="245" t="s">
        <v>701</v>
      </c>
      <c r="S69" s="245" t="s">
        <v>175</v>
      </c>
      <c r="T69" s="246" t="s">
        <v>176</v>
      </c>
      <c r="U69" s="222">
        <v>0</v>
      </c>
      <c r="V69" s="222">
        <f>ROUND(E69*U69,2)</f>
        <v>0</v>
      </c>
      <c r="W69" s="222"/>
      <c r="X69" s="222" t="s">
        <v>660</v>
      </c>
      <c r="Y69" s="222" t="s">
        <v>178</v>
      </c>
      <c r="Z69" s="212"/>
      <c r="AA69" s="212"/>
      <c r="AB69" s="212"/>
      <c r="AC69" s="212"/>
      <c r="AD69" s="212"/>
      <c r="AE69" s="212"/>
      <c r="AF69" s="212"/>
      <c r="AG69" s="212" t="s">
        <v>661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4" t="s">
        <v>953</v>
      </c>
      <c r="D70" s="223"/>
      <c r="E70" s="224">
        <v>12</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183</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0">
        <v>10</v>
      </c>
      <c r="B71" s="241" t="s">
        <v>954</v>
      </c>
      <c r="C71" s="252" t="s">
        <v>955</v>
      </c>
      <c r="D71" s="242" t="s">
        <v>481</v>
      </c>
      <c r="E71" s="243">
        <v>3</v>
      </c>
      <c r="F71" s="244"/>
      <c r="G71" s="245">
        <f>ROUND(E71*F71,2)</f>
        <v>0</v>
      </c>
      <c r="H71" s="244"/>
      <c r="I71" s="245">
        <f>ROUND(E71*H71,2)</f>
        <v>0</v>
      </c>
      <c r="J71" s="244"/>
      <c r="K71" s="245">
        <f>ROUND(E71*J71,2)</f>
        <v>0</v>
      </c>
      <c r="L71" s="245">
        <v>21</v>
      </c>
      <c r="M71" s="245">
        <f>G71*(1+L71/100)</f>
        <v>0</v>
      </c>
      <c r="N71" s="243">
        <v>9.5E-4</v>
      </c>
      <c r="O71" s="243">
        <f>ROUND(E71*N71,2)</f>
        <v>0</v>
      </c>
      <c r="P71" s="243">
        <v>0</v>
      </c>
      <c r="Q71" s="243">
        <f>ROUND(E71*P71,2)</f>
        <v>0</v>
      </c>
      <c r="R71" s="245" t="s">
        <v>701</v>
      </c>
      <c r="S71" s="245" t="s">
        <v>175</v>
      </c>
      <c r="T71" s="246" t="s">
        <v>176</v>
      </c>
      <c r="U71" s="222">
        <v>0</v>
      </c>
      <c r="V71" s="222">
        <f>ROUND(E71*U71,2)</f>
        <v>0</v>
      </c>
      <c r="W71" s="222"/>
      <c r="X71" s="222" t="s">
        <v>660</v>
      </c>
      <c r="Y71" s="222" t="s">
        <v>178</v>
      </c>
      <c r="Z71" s="212"/>
      <c r="AA71" s="212"/>
      <c r="AB71" s="212"/>
      <c r="AC71" s="212"/>
      <c r="AD71" s="212"/>
      <c r="AE71" s="212"/>
      <c r="AF71" s="212"/>
      <c r="AG71" s="212" t="s">
        <v>661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4" t="s">
        <v>803</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183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4" t="s">
        <v>949</v>
      </c>
      <c r="D73" s="223"/>
      <c r="E73" s="224">
        <v>3</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183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0">
        <v>11</v>
      </c>
      <c r="B74" s="241" t="s">
        <v>956</v>
      </c>
      <c r="C74" s="252" t="s">
        <v>957</v>
      </c>
      <c r="D74" s="242" t="s">
        <v>481</v>
      </c>
      <c r="E74" s="243">
        <v>7</v>
      </c>
      <c r="F74" s="244"/>
      <c r="G74" s="245">
        <f>ROUND(E74*F74,2)</f>
        <v>0</v>
      </c>
      <c r="H74" s="244"/>
      <c r="I74" s="245">
        <f>ROUND(E74*H74,2)</f>
        <v>0</v>
      </c>
      <c r="J74" s="244"/>
      <c r="K74" s="245">
        <f>ROUND(E74*J74,2)</f>
        <v>0</v>
      </c>
      <c r="L74" s="245">
        <v>21</v>
      </c>
      <c r="M74" s="245">
        <f>G74*(1+L74/100)</f>
        <v>0</v>
      </c>
      <c r="N74" s="243">
        <v>1.2999999999999999E-3</v>
      </c>
      <c r="O74" s="243">
        <f>ROUND(E74*N74,2)</f>
        <v>0.01</v>
      </c>
      <c r="P74" s="243">
        <v>0</v>
      </c>
      <c r="Q74" s="243">
        <f>ROUND(E74*P74,2)</f>
        <v>0</v>
      </c>
      <c r="R74" s="245" t="s">
        <v>701</v>
      </c>
      <c r="S74" s="245" t="s">
        <v>175</v>
      </c>
      <c r="T74" s="246" t="s">
        <v>176</v>
      </c>
      <c r="U74" s="222">
        <v>0</v>
      </c>
      <c r="V74" s="222">
        <f>ROUND(E74*U74,2)</f>
        <v>0</v>
      </c>
      <c r="W74" s="222"/>
      <c r="X74" s="222" t="s">
        <v>660</v>
      </c>
      <c r="Y74" s="222" t="s">
        <v>178</v>
      </c>
      <c r="Z74" s="212"/>
      <c r="AA74" s="212"/>
      <c r="AB74" s="212"/>
      <c r="AC74" s="212"/>
      <c r="AD74" s="212"/>
      <c r="AE74" s="212"/>
      <c r="AF74" s="212"/>
      <c r="AG74" s="212" t="s">
        <v>661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4" t="s">
        <v>803</v>
      </c>
      <c r="D75" s="223"/>
      <c r="E75" s="224"/>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183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4" t="s">
        <v>948</v>
      </c>
      <c r="D76" s="223"/>
      <c r="E76" s="224">
        <v>7</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183</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0">
        <v>12</v>
      </c>
      <c r="B77" s="241" t="s">
        <v>958</v>
      </c>
      <c r="C77" s="252" t="s">
        <v>959</v>
      </c>
      <c r="D77" s="242" t="s">
        <v>481</v>
      </c>
      <c r="E77" s="243">
        <v>2</v>
      </c>
      <c r="F77" s="244"/>
      <c r="G77" s="245">
        <f>ROUND(E77*F77,2)</f>
        <v>0</v>
      </c>
      <c r="H77" s="244"/>
      <c r="I77" s="245">
        <f>ROUND(E77*H77,2)</f>
        <v>0</v>
      </c>
      <c r="J77" s="244"/>
      <c r="K77" s="245">
        <f>ROUND(E77*J77,2)</f>
        <v>0</v>
      </c>
      <c r="L77" s="245">
        <v>21</v>
      </c>
      <c r="M77" s="245">
        <f>G77*(1+L77/100)</f>
        <v>0</v>
      </c>
      <c r="N77" s="243">
        <v>2.3E-3</v>
      </c>
      <c r="O77" s="243">
        <f>ROUND(E77*N77,2)</f>
        <v>0</v>
      </c>
      <c r="P77" s="243">
        <v>0</v>
      </c>
      <c r="Q77" s="243">
        <f>ROUND(E77*P77,2)</f>
        <v>0</v>
      </c>
      <c r="R77" s="245" t="s">
        <v>701</v>
      </c>
      <c r="S77" s="245" t="s">
        <v>175</v>
      </c>
      <c r="T77" s="246" t="s">
        <v>176</v>
      </c>
      <c r="U77" s="222">
        <v>0</v>
      </c>
      <c r="V77" s="222">
        <f>ROUND(E77*U77,2)</f>
        <v>0</v>
      </c>
      <c r="W77" s="222"/>
      <c r="X77" s="222" t="s">
        <v>660</v>
      </c>
      <c r="Y77" s="222" t="s">
        <v>178</v>
      </c>
      <c r="Z77" s="212"/>
      <c r="AA77" s="212"/>
      <c r="AB77" s="212"/>
      <c r="AC77" s="212"/>
      <c r="AD77" s="212"/>
      <c r="AE77" s="212"/>
      <c r="AF77" s="212"/>
      <c r="AG77" s="212" t="s">
        <v>661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4" t="s">
        <v>803</v>
      </c>
      <c r="D78" s="223"/>
      <c r="E78" s="224"/>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183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4" t="s">
        <v>950</v>
      </c>
      <c r="D79" s="223"/>
      <c r="E79" s="224">
        <v>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183</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33" t="s">
        <v>169</v>
      </c>
      <c r="B80" s="234" t="s">
        <v>111</v>
      </c>
      <c r="C80" s="251" t="s">
        <v>112</v>
      </c>
      <c r="D80" s="235"/>
      <c r="E80" s="236"/>
      <c r="F80" s="237"/>
      <c r="G80" s="237">
        <f>SUMIF(AG81:AG85,"&lt;&gt;NOR",G81:G85)</f>
        <v>0</v>
      </c>
      <c r="H80" s="237"/>
      <c r="I80" s="237">
        <f>SUM(I81:I85)</f>
        <v>0</v>
      </c>
      <c r="J80" s="237"/>
      <c r="K80" s="237">
        <f>SUM(K81:K85)</f>
        <v>0</v>
      </c>
      <c r="L80" s="237"/>
      <c r="M80" s="237">
        <f>SUM(M81:M85)</f>
        <v>0</v>
      </c>
      <c r="N80" s="236"/>
      <c r="O80" s="236">
        <f>SUM(O81:O85)</f>
        <v>0</v>
      </c>
      <c r="P80" s="236"/>
      <c r="Q80" s="236">
        <f>SUM(Q81:Q85)</f>
        <v>0</v>
      </c>
      <c r="R80" s="237"/>
      <c r="S80" s="237"/>
      <c r="T80" s="238"/>
      <c r="U80" s="232"/>
      <c r="V80" s="232">
        <f>SUM(V81:V85)</f>
        <v>30.29</v>
      </c>
      <c r="W80" s="232"/>
      <c r="X80" s="232"/>
      <c r="Y80" s="232"/>
      <c r="AG80" t="s">
        <v>170</v>
      </c>
    </row>
    <row r="81" spans="1:60" ht="22.5" outlineLevel="1" x14ac:dyDescent="0.2">
      <c r="A81" s="240">
        <v>13</v>
      </c>
      <c r="B81" s="241" t="s">
        <v>607</v>
      </c>
      <c r="C81" s="252" t="s">
        <v>608</v>
      </c>
      <c r="D81" s="242" t="s">
        <v>609</v>
      </c>
      <c r="E81" s="243">
        <v>15.532629999999999</v>
      </c>
      <c r="F81" s="244"/>
      <c r="G81" s="245">
        <f>ROUND(E81*F81,2)</f>
        <v>0</v>
      </c>
      <c r="H81" s="244"/>
      <c r="I81" s="245">
        <f>ROUND(E81*H81,2)</f>
        <v>0</v>
      </c>
      <c r="J81" s="244"/>
      <c r="K81" s="245">
        <f>ROUND(E81*J81,2)</f>
        <v>0</v>
      </c>
      <c r="L81" s="245">
        <v>21</v>
      </c>
      <c r="M81" s="245">
        <f>G81*(1+L81/100)</f>
        <v>0</v>
      </c>
      <c r="N81" s="243">
        <v>0</v>
      </c>
      <c r="O81" s="243">
        <f>ROUND(E81*N81,2)</f>
        <v>0</v>
      </c>
      <c r="P81" s="243">
        <v>0</v>
      </c>
      <c r="Q81" s="243">
        <f>ROUND(E81*P81,2)</f>
        <v>0</v>
      </c>
      <c r="R81" s="245" t="s">
        <v>610</v>
      </c>
      <c r="S81" s="245" t="s">
        <v>175</v>
      </c>
      <c r="T81" s="246" t="s">
        <v>176</v>
      </c>
      <c r="U81" s="222">
        <v>1.95</v>
      </c>
      <c r="V81" s="222">
        <f>ROUND(E81*U81,2)</f>
        <v>30.29</v>
      </c>
      <c r="W81" s="222"/>
      <c r="X81" s="222" t="s">
        <v>611</v>
      </c>
      <c r="Y81" s="222" t="s">
        <v>178</v>
      </c>
      <c r="Z81" s="212"/>
      <c r="AA81" s="212"/>
      <c r="AB81" s="212"/>
      <c r="AC81" s="212"/>
      <c r="AD81" s="212"/>
      <c r="AE81" s="212"/>
      <c r="AF81" s="212"/>
      <c r="AG81" s="212" t="s">
        <v>612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3" t="s">
        <v>613</v>
      </c>
      <c r="D82" s="247"/>
      <c r="E82" s="247"/>
      <c r="F82" s="247"/>
      <c r="G82" s="247"/>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181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4" t="s">
        <v>614</v>
      </c>
      <c r="D83" s="223"/>
      <c r="E83" s="224"/>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183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4" t="s">
        <v>960</v>
      </c>
      <c r="D84" s="223"/>
      <c r="E84" s="224"/>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183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4" t="s">
        <v>961</v>
      </c>
      <c r="D85" s="223"/>
      <c r="E85" s="224">
        <v>15.532629999999999</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183</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33" t="s">
        <v>169</v>
      </c>
      <c r="B86" s="234" t="s">
        <v>121</v>
      </c>
      <c r="C86" s="251" t="s">
        <v>122</v>
      </c>
      <c r="D86" s="235"/>
      <c r="E86" s="236"/>
      <c r="F86" s="237"/>
      <c r="G86" s="237">
        <f>SUMIF(AG87:AG231,"&lt;&gt;NOR",G87:G231)</f>
        <v>0</v>
      </c>
      <c r="H86" s="237"/>
      <c r="I86" s="237">
        <f>SUM(I87:I231)</f>
        <v>0</v>
      </c>
      <c r="J86" s="237"/>
      <c r="K86" s="237">
        <f>SUM(K87:K231)</f>
        <v>0</v>
      </c>
      <c r="L86" s="237"/>
      <c r="M86" s="237">
        <f>SUM(M87:M231)</f>
        <v>0</v>
      </c>
      <c r="N86" s="236"/>
      <c r="O86" s="236">
        <f>SUM(O87:O231)</f>
        <v>4.13</v>
      </c>
      <c r="P86" s="236"/>
      <c r="Q86" s="236">
        <f>SUM(Q87:Q231)</f>
        <v>2.44</v>
      </c>
      <c r="R86" s="237"/>
      <c r="S86" s="237"/>
      <c r="T86" s="238"/>
      <c r="U86" s="232"/>
      <c r="V86" s="232">
        <f>SUM(V87:V231)</f>
        <v>1085.3300000000002</v>
      </c>
      <c r="W86" s="232"/>
      <c r="X86" s="232"/>
      <c r="Y86" s="232"/>
      <c r="AG86" t="s">
        <v>170</v>
      </c>
    </row>
    <row r="87" spans="1:60" ht="22.5" outlineLevel="1" x14ac:dyDescent="0.2">
      <c r="A87" s="240">
        <v>14</v>
      </c>
      <c r="B87" s="241" t="s">
        <v>962</v>
      </c>
      <c r="C87" s="252" t="s">
        <v>963</v>
      </c>
      <c r="D87" s="242" t="s">
        <v>215</v>
      </c>
      <c r="E87" s="243">
        <v>62.75</v>
      </c>
      <c r="F87" s="244"/>
      <c r="G87" s="245">
        <f>ROUND(E87*F87,2)</f>
        <v>0</v>
      </c>
      <c r="H87" s="244"/>
      <c r="I87" s="245">
        <f>ROUND(E87*H87,2)</f>
        <v>0</v>
      </c>
      <c r="J87" s="244"/>
      <c r="K87" s="245">
        <f>ROUND(E87*J87,2)</f>
        <v>0</v>
      </c>
      <c r="L87" s="245">
        <v>21</v>
      </c>
      <c r="M87" s="245">
        <f>G87*(1+L87/100)</f>
        <v>0</v>
      </c>
      <c r="N87" s="243">
        <v>1.58E-3</v>
      </c>
      <c r="O87" s="243">
        <f>ROUND(E87*N87,2)</f>
        <v>0.1</v>
      </c>
      <c r="P87" s="243">
        <v>0</v>
      </c>
      <c r="Q87" s="243">
        <f>ROUND(E87*P87,2)</f>
        <v>0</v>
      </c>
      <c r="R87" s="245" t="s">
        <v>964</v>
      </c>
      <c r="S87" s="245" t="s">
        <v>175</v>
      </c>
      <c r="T87" s="246" t="s">
        <v>176</v>
      </c>
      <c r="U87" s="222">
        <v>0.94</v>
      </c>
      <c r="V87" s="222">
        <f>ROUND(E87*U87,2)</f>
        <v>58.99</v>
      </c>
      <c r="W87" s="222"/>
      <c r="X87" s="222" t="s">
        <v>177</v>
      </c>
      <c r="Y87" s="222" t="s">
        <v>178</v>
      </c>
      <c r="Z87" s="212"/>
      <c r="AA87" s="212"/>
      <c r="AB87" s="212"/>
      <c r="AC87" s="212"/>
      <c r="AD87" s="212"/>
      <c r="AE87" s="212"/>
      <c r="AF87" s="212"/>
      <c r="AG87" s="212" t="s">
        <v>179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3" t="s">
        <v>965</v>
      </c>
      <c r="D88" s="247"/>
      <c r="E88" s="247"/>
      <c r="F88" s="247"/>
      <c r="G88" s="247"/>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181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7" t="s">
        <v>966</v>
      </c>
      <c r="D89" s="250"/>
      <c r="E89" s="250"/>
      <c r="F89" s="250"/>
      <c r="G89" s="250"/>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4" t="s">
        <v>967</v>
      </c>
      <c r="D90" s="223"/>
      <c r="E90" s="224"/>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183</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4" t="s">
        <v>968</v>
      </c>
      <c r="D91" s="223"/>
      <c r="E91" s="224"/>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183</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4" t="s">
        <v>969</v>
      </c>
      <c r="D92" s="223"/>
      <c r="E92" s="224">
        <v>27</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183</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4" t="s">
        <v>970</v>
      </c>
      <c r="D93" s="223"/>
      <c r="E93" s="224">
        <v>9.75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183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4" t="s">
        <v>971</v>
      </c>
      <c r="D94" s="223"/>
      <c r="E94" s="224">
        <v>7.75</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183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4" t="s">
        <v>972</v>
      </c>
      <c r="D95" s="223"/>
      <c r="E95" s="224">
        <v>9.5</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183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4" t="s">
        <v>973</v>
      </c>
      <c r="D96" s="223"/>
      <c r="E96" s="224">
        <v>8.75</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183</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0">
        <v>15</v>
      </c>
      <c r="B97" s="241" t="s">
        <v>974</v>
      </c>
      <c r="C97" s="252" t="s">
        <v>975</v>
      </c>
      <c r="D97" s="242" t="s">
        <v>215</v>
      </c>
      <c r="E97" s="243">
        <v>294.81</v>
      </c>
      <c r="F97" s="244"/>
      <c r="G97" s="245">
        <f>ROUND(E97*F97,2)</f>
        <v>0</v>
      </c>
      <c r="H97" s="244"/>
      <c r="I97" s="245">
        <f>ROUND(E97*H97,2)</f>
        <v>0</v>
      </c>
      <c r="J97" s="244"/>
      <c r="K97" s="245">
        <f>ROUND(E97*J97,2)</f>
        <v>0</v>
      </c>
      <c r="L97" s="245">
        <v>21</v>
      </c>
      <c r="M97" s="245">
        <f>G97*(1+L97/100)</f>
        <v>0</v>
      </c>
      <c r="N97" s="243">
        <v>1.58E-3</v>
      </c>
      <c r="O97" s="243">
        <f>ROUND(E97*N97,2)</f>
        <v>0.47</v>
      </c>
      <c r="P97" s="243">
        <v>0</v>
      </c>
      <c r="Q97" s="243">
        <f>ROUND(E97*P97,2)</f>
        <v>0</v>
      </c>
      <c r="R97" s="245" t="s">
        <v>964</v>
      </c>
      <c r="S97" s="245" t="s">
        <v>175</v>
      </c>
      <c r="T97" s="246" t="s">
        <v>176</v>
      </c>
      <c r="U97" s="222">
        <v>0.99</v>
      </c>
      <c r="V97" s="222">
        <f>ROUND(E97*U97,2)</f>
        <v>291.86</v>
      </c>
      <c r="W97" s="222"/>
      <c r="X97" s="222" t="s">
        <v>177</v>
      </c>
      <c r="Y97" s="222" t="s">
        <v>178</v>
      </c>
      <c r="Z97" s="212"/>
      <c r="AA97" s="212"/>
      <c r="AB97" s="212"/>
      <c r="AC97" s="212"/>
      <c r="AD97" s="212"/>
      <c r="AE97" s="212"/>
      <c r="AF97" s="212"/>
      <c r="AG97" s="212" t="s">
        <v>179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3" t="s">
        <v>965</v>
      </c>
      <c r="D98" s="247"/>
      <c r="E98" s="247"/>
      <c r="F98" s="247"/>
      <c r="G98" s="247"/>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181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7" t="s">
        <v>966</v>
      </c>
      <c r="D99" s="250"/>
      <c r="E99" s="250"/>
      <c r="F99" s="250"/>
      <c r="G99" s="250"/>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359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4" t="s">
        <v>967</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183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4" t="s">
        <v>976</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183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4" t="s">
        <v>977</v>
      </c>
      <c r="D102" s="223"/>
      <c r="E102" s="224">
        <v>108.05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183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4" t="s">
        <v>978</v>
      </c>
      <c r="D103" s="223"/>
      <c r="E103" s="224">
        <v>38.82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183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4" t="s">
        <v>979</v>
      </c>
      <c r="D104" s="223"/>
      <c r="E104" s="224">
        <v>30.97</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183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4" t="s">
        <v>980</v>
      </c>
      <c r="D105" s="223"/>
      <c r="E105" s="224">
        <v>38.18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183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4" t="s">
        <v>981</v>
      </c>
      <c r="D106" s="223"/>
      <c r="E106" s="224">
        <v>35.25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183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5" t="s">
        <v>228</v>
      </c>
      <c r="D107" s="225"/>
      <c r="E107" s="226">
        <v>251.27</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183</v>
      </c>
      <c r="AH107" s="212">
        <v>1</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4" t="s">
        <v>967</v>
      </c>
      <c r="D108" s="223"/>
      <c r="E108" s="224"/>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183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4" t="s">
        <v>982</v>
      </c>
      <c r="D109" s="223"/>
      <c r="E109" s="224"/>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183</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4" t="s">
        <v>983</v>
      </c>
      <c r="D110" s="223"/>
      <c r="E110" s="224">
        <v>7.08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183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4" t="s">
        <v>984</v>
      </c>
      <c r="D111" s="223"/>
      <c r="E111" s="224">
        <v>7.44</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183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4" t="s">
        <v>985</v>
      </c>
      <c r="D112" s="223"/>
      <c r="E112" s="224">
        <v>14.88</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183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4" t="s">
        <v>986</v>
      </c>
      <c r="D113" s="223"/>
      <c r="E113" s="224">
        <v>14.14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183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5" t="s">
        <v>228</v>
      </c>
      <c r="D114" s="225"/>
      <c r="E114" s="226">
        <v>43.54</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183</v>
      </c>
      <c r="AH114" s="212">
        <v>1</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40">
        <v>16</v>
      </c>
      <c r="B115" s="241" t="s">
        <v>987</v>
      </c>
      <c r="C115" s="252" t="s">
        <v>988</v>
      </c>
      <c r="D115" s="242" t="s">
        <v>215</v>
      </c>
      <c r="E115" s="243">
        <v>21.14</v>
      </c>
      <c r="F115" s="244"/>
      <c r="G115" s="245">
        <f>ROUND(E115*F115,2)</f>
        <v>0</v>
      </c>
      <c r="H115" s="244"/>
      <c r="I115" s="245">
        <f>ROUND(E115*H115,2)</f>
        <v>0</v>
      </c>
      <c r="J115" s="244"/>
      <c r="K115" s="245">
        <f>ROUND(E115*J115,2)</f>
        <v>0</v>
      </c>
      <c r="L115" s="245">
        <v>21</v>
      </c>
      <c r="M115" s="245">
        <f>G115*(1+L115/100)</f>
        <v>0</v>
      </c>
      <c r="N115" s="243">
        <v>1.58E-3</v>
      </c>
      <c r="O115" s="243">
        <f>ROUND(E115*N115,2)</f>
        <v>0.03</v>
      </c>
      <c r="P115" s="243">
        <v>0</v>
      </c>
      <c r="Q115" s="243">
        <f>ROUND(E115*P115,2)</f>
        <v>0</v>
      </c>
      <c r="R115" s="245" t="s">
        <v>964</v>
      </c>
      <c r="S115" s="245" t="s">
        <v>695</v>
      </c>
      <c r="T115" s="246" t="s">
        <v>176</v>
      </c>
      <c r="U115" s="222">
        <v>0.8</v>
      </c>
      <c r="V115" s="222">
        <f>ROUND(E115*U115,2)</f>
        <v>16.91</v>
      </c>
      <c r="W115" s="222"/>
      <c r="X115" s="222" t="s">
        <v>177</v>
      </c>
      <c r="Y115" s="222" t="s">
        <v>178</v>
      </c>
      <c r="Z115" s="212"/>
      <c r="AA115" s="212"/>
      <c r="AB115" s="212"/>
      <c r="AC115" s="212"/>
      <c r="AD115" s="212"/>
      <c r="AE115" s="212"/>
      <c r="AF115" s="212"/>
      <c r="AG115" s="212" t="s">
        <v>179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3" t="s">
        <v>989</v>
      </c>
      <c r="D116" s="247"/>
      <c r="E116" s="247"/>
      <c r="F116" s="247"/>
      <c r="G116" s="247"/>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181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7" t="s">
        <v>966</v>
      </c>
      <c r="D117" s="250"/>
      <c r="E117" s="250"/>
      <c r="F117" s="250"/>
      <c r="G117" s="250"/>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359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4" t="s">
        <v>967</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183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4" t="s">
        <v>990</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183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4" t="s">
        <v>991</v>
      </c>
      <c r="D120" s="223"/>
      <c r="E120" s="224">
        <v>9.3000000000000007</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183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5" t="s">
        <v>228</v>
      </c>
      <c r="D121" s="225"/>
      <c r="E121" s="226">
        <v>9.3000000000000007</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183</v>
      </c>
      <c r="AH121" s="212">
        <v>1</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4" t="s">
        <v>967</v>
      </c>
      <c r="D122" s="223"/>
      <c r="E122" s="224"/>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183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4" t="s">
        <v>992</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183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4" t="s">
        <v>993</v>
      </c>
      <c r="D124" s="223"/>
      <c r="E124" s="224">
        <v>2.6</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183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4" t="s">
        <v>994</v>
      </c>
      <c r="D125" s="223"/>
      <c r="E125" s="224">
        <v>9.24</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183</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5" t="s">
        <v>228</v>
      </c>
      <c r="D126" s="225"/>
      <c r="E126" s="226">
        <v>11.84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183</v>
      </c>
      <c r="AH126" s="212">
        <v>1</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0">
        <v>17</v>
      </c>
      <c r="B127" s="241" t="s">
        <v>995</v>
      </c>
      <c r="C127" s="252" t="s">
        <v>996</v>
      </c>
      <c r="D127" s="242" t="s">
        <v>215</v>
      </c>
      <c r="E127" s="243">
        <v>596.78</v>
      </c>
      <c r="F127" s="244"/>
      <c r="G127" s="245">
        <f>ROUND(E127*F127,2)</f>
        <v>0</v>
      </c>
      <c r="H127" s="244"/>
      <c r="I127" s="245">
        <f>ROUND(E127*H127,2)</f>
        <v>0</v>
      </c>
      <c r="J127" s="244"/>
      <c r="K127" s="245">
        <f>ROUND(E127*J127,2)</f>
        <v>0</v>
      </c>
      <c r="L127" s="245">
        <v>21</v>
      </c>
      <c r="M127" s="245">
        <f>G127*(1+L127/100)</f>
        <v>0</v>
      </c>
      <c r="N127" s="243">
        <v>1.58E-3</v>
      </c>
      <c r="O127" s="243">
        <f>ROUND(E127*N127,2)</f>
        <v>0.94</v>
      </c>
      <c r="P127" s="243">
        <v>0</v>
      </c>
      <c r="Q127" s="243">
        <f>ROUND(E127*P127,2)</f>
        <v>0</v>
      </c>
      <c r="R127" s="245" t="s">
        <v>964</v>
      </c>
      <c r="S127" s="245" t="s">
        <v>695</v>
      </c>
      <c r="T127" s="246" t="s">
        <v>176</v>
      </c>
      <c r="U127" s="222">
        <v>0.82</v>
      </c>
      <c r="V127" s="222">
        <f>ROUND(E127*U127,2)</f>
        <v>489.36</v>
      </c>
      <c r="W127" s="222"/>
      <c r="X127" s="222" t="s">
        <v>177</v>
      </c>
      <c r="Y127" s="222" t="s">
        <v>178</v>
      </c>
      <c r="Z127" s="212"/>
      <c r="AA127" s="212"/>
      <c r="AB127" s="212"/>
      <c r="AC127" s="212"/>
      <c r="AD127" s="212"/>
      <c r="AE127" s="212"/>
      <c r="AF127" s="212"/>
      <c r="AG127" s="212" t="s">
        <v>179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3" t="s">
        <v>989</v>
      </c>
      <c r="D128" s="247"/>
      <c r="E128" s="247"/>
      <c r="F128" s="247"/>
      <c r="G128" s="247"/>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181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57" t="s">
        <v>966</v>
      </c>
      <c r="D129" s="250"/>
      <c r="E129" s="250"/>
      <c r="F129" s="250"/>
      <c r="G129" s="250"/>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359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4" t="s">
        <v>967</v>
      </c>
      <c r="D130" s="223"/>
      <c r="E130" s="224"/>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183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4" t="s">
        <v>997</v>
      </c>
      <c r="D131" s="223"/>
      <c r="E131" s="224"/>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183</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4" t="s">
        <v>998</v>
      </c>
      <c r="D132" s="223"/>
      <c r="E132" s="224">
        <v>2.4300000000000002</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183</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4" t="s">
        <v>999</v>
      </c>
      <c r="D133" s="223"/>
      <c r="E133" s="224">
        <v>30.08</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183</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5" t="s">
        <v>228</v>
      </c>
      <c r="D134" s="225"/>
      <c r="E134" s="226">
        <v>32.51</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183</v>
      </c>
      <c r="AH134" s="212">
        <v>1</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4" t="s">
        <v>967</v>
      </c>
      <c r="D135" s="223"/>
      <c r="E135" s="224"/>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183</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4" t="s">
        <v>1000</v>
      </c>
      <c r="D136" s="223"/>
      <c r="E136" s="224"/>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183</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4" t="s">
        <v>1001</v>
      </c>
      <c r="D137" s="223"/>
      <c r="E137" s="224">
        <v>21.15</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183</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5" t="s">
        <v>228</v>
      </c>
      <c r="D138" s="225"/>
      <c r="E138" s="226">
        <v>21.15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183</v>
      </c>
      <c r="AH138" s="212">
        <v>1</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4" t="s">
        <v>1002</v>
      </c>
      <c r="D139" s="223"/>
      <c r="E139" s="224"/>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183</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4" t="s">
        <v>1003</v>
      </c>
      <c r="D140" s="223"/>
      <c r="E140" s="224">
        <v>27.84</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183</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4" t="s">
        <v>1004</v>
      </c>
      <c r="D141" s="223"/>
      <c r="E141" s="224">
        <v>399.84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183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4" t="s">
        <v>1005</v>
      </c>
      <c r="D142" s="223"/>
      <c r="E142" s="224">
        <v>115.44</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183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5" t="s">
        <v>228</v>
      </c>
      <c r="D143" s="225"/>
      <c r="E143" s="226">
        <v>543.12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183</v>
      </c>
      <c r="AH143" s="212">
        <v>1</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40">
        <v>18</v>
      </c>
      <c r="B144" s="241" t="s">
        <v>1006</v>
      </c>
      <c r="C144" s="252" t="s">
        <v>1007</v>
      </c>
      <c r="D144" s="242" t="s">
        <v>215</v>
      </c>
      <c r="E144" s="243">
        <v>14.14</v>
      </c>
      <c r="F144" s="244"/>
      <c r="G144" s="245">
        <f>ROUND(E144*F144,2)</f>
        <v>0</v>
      </c>
      <c r="H144" s="244"/>
      <c r="I144" s="245">
        <f>ROUND(E144*H144,2)</f>
        <v>0</v>
      </c>
      <c r="J144" s="244"/>
      <c r="K144" s="245">
        <f>ROUND(E144*J144,2)</f>
        <v>0</v>
      </c>
      <c r="L144" s="245">
        <v>21</v>
      </c>
      <c r="M144" s="245">
        <f>G144*(1+L144/100)</f>
        <v>0</v>
      </c>
      <c r="N144" s="243">
        <v>1.58E-3</v>
      </c>
      <c r="O144" s="243">
        <f>ROUND(E144*N144,2)</f>
        <v>0.02</v>
      </c>
      <c r="P144" s="243">
        <v>0</v>
      </c>
      <c r="Q144" s="243">
        <f>ROUND(E144*P144,2)</f>
        <v>0</v>
      </c>
      <c r="R144" s="245" t="s">
        <v>964</v>
      </c>
      <c r="S144" s="245" t="s">
        <v>695</v>
      </c>
      <c r="T144" s="246" t="s">
        <v>176</v>
      </c>
      <c r="U144" s="222">
        <v>0.87</v>
      </c>
      <c r="V144" s="222">
        <f>ROUND(E144*U144,2)</f>
        <v>12.3</v>
      </c>
      <c r="W144" s="222"/>
      <c r="X144" s="222" t="s">
        <v>177</v>
      </c>
      <c r="Y144" s="222" t="s">
        <v>178</v>
      </c>
      <c r="Z144" s="212"/>
      <c r="AA144" s="212"/>
      <c r="AB144" s="212"/>
      <c r="AC144" s="212"/>
      <c r="AD144" s="212"/>
      <c r="AE144" s="212"/>
      <c r="AF144" s="212"/>
      <c r="AG144" s="212" t="s">
        <v>179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3" t="s">
        <v>989</v>
      </c>
      <c r="D145" s="247"/>
      <c r="E145" s="247"/>
      <c r="F145" s="247"/>
      <c r="G145" s="247"/>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181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7" t="s">
        <v>966</v>
      </c>
      <c r="D146" s="250"/>
      <c r="E146" s="250"/>
      <c r="F146" s="250"/>
      <c r="G146" s="250"/>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359</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4" t="s">
        <v>967</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183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4" t="s">
        <v>1008</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183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4" t="s">
        <v>1009</v>
      </c>
      <c r="D149" s="223"/>
      <c r="E149" s="224">
        <v>14.14</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183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40">
        <v>19</v>
      </c>
      <c r="B150" s="241" t="s">
        <v>1010</v>
      </c>
      <c r="C150" s="252" t="s">
        <v>1011</v>
      </c>
      <c r="D150" s="242" t="s">
        <v>215</v>
      </c>
      <c r="E150" s="243">
        <v>3.2</v>
      </c>
      <c r="F150" s="244"/>
      <c r="G150" s="245">
        <f>ROUND(E150*F150,2)</f>
        <v>0</v>
      </c>
      <c r="H150" s="244"/>
      <c r="I150" s="245">
        <f>ROUND(E150*H150,2)</f>
        <v>0</v>
      </c>
      <c r="J150" s="244"/>
      <c r="K150" s="245">
        <f>ROUND(E150*J150,2)</f>
        <v>0</v>
      </c>
      <c r="L150" s="245">
        <v>21</v>
      </c>
      <c r="M150" s="245">
        <f>G150*(1+L150/100)</f>
        <v>0</v>
      </c>
      <c r="N150" s="243">
        <v>1.58E-3</v>
      </c>
      <c r="O150" s="243">
        <f>ROUND(E150*N150,2)</f>
        <v>0.01</v>
      </c>
      <c r="P150" s="243">
        <v>0</v>
      </c>
      <c r="Q150" s="243">
        <f>ROUND(E150*P150,2)</f>
        <v>0</v>
      </c>
      <c r="R150" s="245" t="s">
        <v>964</v>
      </c>
      <c r="S150" s="245" t="s">
        <v>695</v>
      </c>
      <c r="T150" s="246" t="s">
        <v>176</v>
      </c>
      <c r="U150" s="222">
        <v>0.91</v>
      </c>
      <c r="V150" s="222">
        <f>ROUND(E150*U150,2)</f>
        <v>2.91</v>
      </c>
      <c r="W150" s="222"/>
      <c r="X150" s="222" t="s">
        <v>177</v>
      </c>
      <c r="Y150" s="222" t="s">
        <v>178</v>
      </c>
      <c r="Z150" s="212"/>
      <c r="AA150" s="212"/>
      <c r="AB150" s="212"/>
      <c r="AC150" s="212"/>
      <c r="AD150" s="212"/>
      <c r="AE150" s="212"/>
      <c r="AF150" s="212"/>
      <c r="AG150" s="212" t="s">
        <v>179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3" t="s">
        <v>989</v>
      </c>
      <c r="D151" s="247"/>
      <c r="E151" s="247"/>
      <c r="F151" s="247"/>
      <c r="G151" s="247"/>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181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7" t="s">
        <v>966</v>
      </c>
      <c r="D152" s="250"/>
      <c r="E152" s="250"/>
      <c r="F152" s="250"/>
      <c r="G152" s="250"/>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359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4" t="s">
        <v>967</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183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4" t="s">
        <v>1012</v>
      </c>
      <c r="D154" s="223"/>
      <c r="E154" s="224"/>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183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4" t="s">
        <v>1013</v>
      </c>
      <c r="D155" s="223"/>
      <c r="E155" s="224">
        <v>3.2</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183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40">
        <v>20</v>
      </c>
      <c r="B156" s="241" t="s">
        <v>1014</v>
      </c>
      <c r="C156" s="252" t="s">
        <v>1015</v>
      </c>
      <c r="D156" s="242" t="s">
        <v>215</v>
      </c>
      <c r="E156" s="243">
        <v>85.85</v>
      </c>
      <c r="F156" s="244"/>
      <c r="G156" s="245">
        <f>ROUND(E156*F156,2)</f>
        <v>0</v>
      </c>
      <c r="H156" s="244"/>
      <c r="I156" s="245">
        <f>ROUND(E156*H156,2)</f>
        <v>0</v>
      </c>
      <c r="J156" s="244"/>
      <c r="K156" s="245">
        <f>ROUND(E156*J156,2)</f>
        <v>0</v>
      </c>
      <c r="L156" s="245">
        <v>21</v>
      </c>
      <c r="M156" s="245">
        <f>G156*(1+L156/100)</f>
        <v>0</v>
      </c>
      <c r="N156" s="243">
        <v>1.58E-3</v>
      </c>
      <c r="O156" s="243">
        <f>ROUND(E156*N156,2)</f>
        <v>0.14000000000000001</v>
      </c>
      <c r="P156" s="243">
        <v>0</v>
      </c>
      <c r="Q156" s="243">
        <f>ROUND(E156*P156,2)</f>
        <v>0</v>
      </c>
      <c r="R156" s="245" t="s">
        <v>964</v>
      </c>
      <c r="S156" s="245" t="s">
        <v>695</v>
      </c>
      <c r="T156" s="246" t="s">
        <v>176</v>
      </c>
      <c r="U156" s="222">
        <v>0.95</v>
      </c>
      <c r="V156" s="222">
        <f>ROUND(E156*U156,2)</f>
        <v>81.56</v>
      </c>
      <c r="W156" s="222"/>
      <c r="X156" s="222" t="s">
        <v>177</v>
      </c>
      <c r="Y156" s="222" t="s">
        <v>178</v>
      </c>
      <c r="Z156" s="212"/>
      <c r="AA156" s="212"/>
      <c r="AB156" s="212"/>
      <c r="AC156" s="212"/>
      <c r="AD156" s="212"/>
      <c r="AE156" s="212"/>
      <c r="AF156" s="212"/>
      <c r="AG156" s="212" t="s">
        <v>179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3" t="s">
        <v>989</v>
      </c>
      <c r="D157" s="247"/>
      <c r="E157" s="247"/>
      <c r="F157" s="247"/>
      <c r="G157" s="247"/>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181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7" t="s">
        <v>966</v>
      </c>
      <c r="D158" s="250"/>
      <c r="E158" s="250"/>
      <c r="F158" s="250"/>
      <c r="G158" s="250"/>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359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4" t="s">
        <v>967</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183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4" t="s">
        <v>1016</v>
      </c>
      <c r="D160" s="223"/>
      <c r="E160" s="224"/>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183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4" t="s">
        <v>1017</v>
      </c>
      <c r="D161" s="223"/>
      <c r="E161" s="224">
        <v>31.6</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183</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5" t="s">
        <v>228</v>
      </c>
      <c r="D162" s="225"/>
      <c r="E162" s="226">
        <v>31.6</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183</v>
      </c>
      <c r="AH162" s="212">
        <v>1</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4" t="s">
        <v>967</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183</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4" t="s">
        <v>1018</v>
      </c>
      <c r="D164" s="223"/>
      <c r="E164" s="224"/>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183</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4" t="s">
        <v>1019</v>
      </c>
      <c r="D165" s="223"/>
      <c r="E165" s="224">
        <v>23.8</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183</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5" t="s">
        <v>228</v>
      </c>
      <c r="D166" s="225"/>
      <c r="E166" s="226">
        <v>23.8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183</v>
      </c>
      <c r="AH166" s="212">
        <v>1</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4" t="s">
        <v>967</v>
      </c>
      <c r="D167" s="223"/>
      <c r="E167" s="224"/>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183</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4" t="s">
        <v>1020</v>
      </c>
      <c r="D168" s="223"/>
      <c r="E168" s="224"/>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183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4" t="s">
        <v>1021</v>
      </c>
      <c r="D169" s="223"/>
      <c r="E169" s="224">
        <v>17.670000000000002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183</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4" t="s">
        <v>1022</v>
      </c>
      <c r="D170" s="223"/>
      <c r="E170" s="224">
        <v>12.78</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183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5" t="s">
        <v>228</v>
      </c>
      <c r="D171" s="225"/>
      <c r="E171" s="226">
        <v>30.45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183</v>
      </c>
      <c r="AH171" s="212">
        <v>1</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0">
        <v>21</v>
      </c>
      <c r="B172" s="241" t="s">
        <v>1023</v>
      </c>
      <c r="C172" s="252" t="s">
        <v>1024</v>
      </c>
      <c r="D172" s="242" t="s">
        <v>191</v>
      </c>
      <c r="E172" s="243">
        <v>14.5723</v>
      </c>
      <c r="F172" s="244"/>
      <c r="G172" s="245">
        <f>ROUND(E172*F172,2)</f>
        <v>0</v>
      </c>
      <c r="H172" s="244"/>
      <c r="I172" s="245">
        <f>ROUND(E172*H172,2)</f>
        <v>0</v>
      </c>
      <c r="J172" s="244"/>
      <c r="K172" s="245">
        <f>ROUND(E172*J172,2)</f>
        <v>0</v>
      </c>
      <c r="L172" s="245">
        <v>21</v>
      </c>
      <c r="M172" s="245">
        <f>G172*(1+L172/100)</f>
        <v>0</v>
      </c>
      <c r="N172" s="243">
        <v>0</v>
      </c>
      <c r="O172" s="243">
        <f>ROUND(E172*N172,2)</f>
        <v>0</v>
      </c>
      <c r="P172" s="243">
        <v>7.3200000000000001E-3</v>
      </c>
      <c r="Q172" s="243">
        <f>ROUND(E172*P172,2)</f>
        <v>0.11</v>
      </c>
      <c r="R172" s="245" t="s">
        <v>964</v>
      </c>
      <c r="S172" s="245" t="s">
        <v>175</v>
      </c>
      <c r="T172" s="246" t="s">
        <v>176</v>
      </c>
      <c r="U172" s="222">
        <v>0.115</v>
      </c>
      <c r="V172" s="222">
        <f>ROUND(E172*U172,2)</f>
        <v>1.68</v>
      </c>
      <c r="W172" s="222"/>
      <c r="X172" s="222" t="s">
        <v>177</v>
      </c>
      <c r="Y172" s="222" t="s">
        <v>178</v>
      </c>
      <c r="Z172" s="212"/>
      <c r="AA172" s="212"/>
      <c r="AB172" s="212"/>
      <c r="AC172" s="212"/>
      <c r="AD172" s="212"/>
      <c r="AE172" s="212"/>
      <c r="AF172" s="212"/>
      <c r="AG172" s="212" t="s">
        <v>179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4" t="s">
        <v>303</v>
      </c>
      <c r="D173" s="223"/>
      <c r="E173" s="224"/>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183</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4" t="s">
        <v>206</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183</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4" t="s">
        <v>640</v>
      </c>
      <c r="D175" s="223"/>
      <c r="E175" s="224"/>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183</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4" t="s">
        <v>1025</v>
      </c>
      <c r="D176" s="223"/>
      <c r="E176" s="224"/>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183</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4" t="s">
        <v>642</v>
      </c>
      <c r="D177" s="223"/>
      <c r="E177" s="224">
        <v>9.5723000000000003</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183</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4" t="s">
        <v>643</v>
      </c>
      <c r="D178" s="223"/>
      <c r="E178" s="224">
        <v>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183</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40">
        <v>22</v>
      </c>
      <c r="B179" s="241" t="s">
        <v>1026</v>
      </c>
      <c r="C179" s="252" t="s">
        <v>1027</v>
      </c>
      <c r="D179" s="242" t="s">
        <v>215</v>
      </c>
      <c r="E179" s="243">
        <v>617.91999999999996</v>
      </c>
      <c r="F179" s="244"/>
      <c r="G179" s="245">
        <f>ROUND(E179*F179,2)</f>
        <v>0</v>
      </c>
      <c r="H179" s="244"/>
      <c r="I179" s="245">
        <f>ROUND(E179*H179,2)</f>
        <v>0</v>
      </c>
      <c r="J179" s="244"/>
      <c r="K179" s="245">
        <f>ROUND(E179*J179,2)</f>
        <v>0</v>
      </c>
      <c r="L179" s="245">
        <v>21</v>
      </c>
      <c r="M179" s="245">
        <f>G179*(1+L179/100)</f>
        <v>0</v>
      </c>
      <c r="N179" s="243">
        <v>0</v>
      </c>
      <c r="O179" s="243">
        <f>ROUND(E179*N179,2)</f>
        <v>0</v>
      </c>
      <c r="P179" s="243">
        <v>1.3500000000000001E-3</v>
      </c>
      <c r="Q179" s="243">
        <f>ROUND(E179*P179,2)</f>
        <v>0.83</v>
      </c>
      <c r="R179" s="245" t="s">
        <v>964</v>
      </c>
      <c r="S179" s="245" t="s">
        <v>175</v>
      </c>
      <c r="T179" s="246" t="s">
        <v>176</v>
      </c>
      <c r="U179" s="222">
        <v>0.09</v>
      </c>
      <c r="V179" s="222">
        <f>ROUND(E179*U179,2)</f>
        <v>55.61</v>
      </c>
      <c r="W179" s="222"/>
      <c r="X179" s="222" t="s">
        <v>177</v>
      </c>
      <c r="Y179" s="222" t="s">
        <v>178</v>
      </c>
      <c r="Z179" s="212"/>
      <c r="AA179" s="212"/>
      <c r="AB179" s="212"/>
      <c r="AC179" s="212"/>
      <c r="AD179" s="212"/>
      <c r="AE179" s="212"/>
      <c r="AF179" s="212"/>
      <c r="AG179" s="212" t="s">
        <v>179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54" t="s">
        <v>1028</v>
      </c>
      <c r="D180" s="223"/>
      <c r="E180" s="224">
        <v>21.14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183</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4" t="s">
        <v>1029</v>
      </c>
      <c r="D181" s="223"/>
      <c r="E181" s="224">
        <v>596.78</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183</v>
      </c>
      <c r="AH181" s="212">
        <v>5</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40">
        <v>23</v>
      </c>
      <c r="B182" s="241" t="s">
        <v>1030</v>
      </c>
      <c r="C182" s="252" t="s">
        <v>1031</v>
      </c>
      <c r="D182" s="242" t="s">
        <v>215</v>
      </c>
      <c r="E182" s="243">
        <v>103.19</v>
      </c>
      <c r="F182" s="244"/>
      <c r="G182" s="245">
        <f>ROUND(E182*F182,2)</f>
        <v>0</v>
      </c>
      <c r="H182" s="244"/>
      <c r="I182" s="245">
        <f>ROUND(E182*H182,2)</f>
        <v>0</v>
      </c>
      <c r="J182" s="244"/>
      <c r="K182" s="245">
        <f>ROUND(E182*J182,2)</f>
        <v>0</v>
      </c>
      <c r="L182" s="245">
        <v>21</v>
      </c>
      <c r="M182" s="245">
        <f>G182*(1+L182/100)</f>
        <v>0</v>
      </c>
      <c r="N182" s="243">
        <v>0</v>
      </c>
      <c r="O182" s="243">
        <f>ROUND(E182*N182,2)</f>
        <v>0</v>
      </c>
      <c r="P182" s="243">
        <v>2.8700000000000002E-3</v>
      </c>
      <c r="Q182" s="243">
        <f>ROUND(E182*P182,2)</f>
        <v>0.3</v>
      </c>
      <c r="R182" s="245" t="s">
        <v>964</v>
      </c>
      <c r="S182" s="245" t="s">
        <v>175</v>
      </c>
      <c r="T182" s="246" t="s">
        <v>176</v>
      </c>
      <c r="U182" s="222">
        <v>0.1</v>
      </c>
      <c r="V182" s="222">
        <f>ROUND(E182*U182,2)</f>
        <v>10.32</v>
      </c>
      <c r="W182" s="222"/>
      <c r="X182" s="222" t="s">
        <v>177</v>
      </c>
      <c r="Y182" s="222" t="s">
        <v>178</v>
      </c>
      <c r="Z182" s="212"/>
      <c r="AA182" s="212"/>
      <c r="AB182" s="212"/>
      <c r="AC182" s="212"/>
      <c r="AD182" s="212"/>
      <c r="AE182" s="212"/>
      <c r="AF182" s="212"/>
      <c r="AG182" s="212" t="s">
        <v>179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4" t="s">
        <v>1032</v>
      </c>
      <c r="D183" s="223"/>
      <c r="E183" s="224">
        <v>14.14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183</v>
      </c>
      <c r="AH183" s="212">
        <v>5</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4" t="s">
        <v>1033</v>
      </c>
      <c r="D184" s="223"/>
      <c r="E184" s="224">
        <v>3.2</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183</v>
      </c>
      <c r="AH184" s="212">
        <v>5</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4" t="s">
        <v>1034</v>
      </c>
      <c r="D185" s="223"/>
      <c r="E185" s="224">
        <v>85.85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183</v>
      </c>
      <c r="AH185" s="212">
        <v>5</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40">
        <v>24</v>
      </c>
      <c r="B186" s="241" t="s">
        <v>1035</v>
      </c>
      <c r="C186" s="252" t="s">
        <v>1036</v>
      </c>
      <c r="D186" s="242" t="s">
        <v>215</v>
      </c>
      <c r="E186" s="243">
        <v>357.56</v>
      </c>
      <c r="F186" s="244"/>
      <c r="G186" s="245">
        <f>ROUND(E186*F186,2)</f>
        <v>0</v>
      </c>
      <c r="H186" s="244"/>
      <c r="I186" s="245">
        <f>ROUND(E186*H186,2)</f>
        <v>0</v>
      </c>
      <c r="J186" s="244"/>
      <c r="K186" s="245">
        <f>ROUND(E186*J186,2)</f>
        <v>0</v>
      </c>
      <c r="L186" s="245">
        <v>21</v>
      </c>
      <c r="M186" s="245">
        <f>G186*(1+L186/100)</f>
        <v>0</v>
      </c>
      <c r="N186" s="243">
        <v>0</v>
      </c>
      <c r="O186" s="243">
        <f>ROUND(E186*N186,2)</f>
        <v>0</v>
      </c>
      <c r="P186" s="243">
        <v>3.3700000000000002E-3</v>
      </c>
      <c r="Q186" s="243">
        <f>ROUND(E186*P186,2)</f>
        <v>1.2</v>
      </c>
      <c r="R186" s="245" t="s">
        <v>964</v>
      </c>
      <c r="S186" s="245" t="s">
        <v>175</v>
      </c>
      <c r="T186" s="246" t="s">
        <v>176</v>
      </c>
      <c r="U186" s="222">
        <v>0.12</v>
      </c>
      <c r="V186" s="222">
        <f>ROUND(E186*U186,2)</f>
        <v>42.91</v>
      </c>
      <c r="W186" s="222"/>
      <c r="X186" s="222" t="s">
        <v>177</v>
      </c>
      <c r="Y186" s="222" t="s">
        <v>178</v>
      </c>
      <c r="Z186" s="212"/>
      <c r="AA186" s="212"/>
      <c r="AB186" s="212"/>
      <c r="AC186" s="212"/>
      <c r="AD186" s="212"/>
      <c r="AE186" s="212"/>
      <c r="AF186" s="212"/>
      <c r="AG186" s="212" t="s">
        <v>179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4" t="s">
        <v>1037</v>
      </c>
      <c r="D187" s="223"/>
      <c r="E187" s="224">
        <v>62.75</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183</v>
      </c>
      <c r="AH187" s="212">
        <v>5</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4" t="s">
        <v>1038</v>
      </c>
      <c r="D188" s="223"/>
      <c r="E188" s="224">
        <v>294.81</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183</v>
      </c>
      <c r="AH188" s="212">
        <v>5</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40">
        <v>25</v>
      </c>
      <c r="B189" s="241" t="s">
        <v>1039</v>
      </c>
      <c r="C189" s="252" t="s">
        <v>1040</v>
      </c>
      <c r="D189" s="242" t="s">
        <v>191</v>
      </c>
      <c r="E189" s="243">
        <v>37.022500000000001</v>
      </c>
      <c r="F189" s="244"/>
      <c r="G189" s="245">
        <f>ROUND(E189*F189,2)</f>
        <v>0</v>
      </c>
      <c r="H189" s="244"/>
      <c r="I189" s="245">
        <f>ROUND(E189*H189,2)</f>
        <v>0</v>
      </c>
      <c r="J189" s="244"/>
      <c r="K189" s="245">
        <f>ROUND(E189*J189,2)</f>
        <v>0</v>
      </c>
      <c r="L189" s="245">
        <v>21</v>
      </c>
      <c r="M189" s="245">
        <f>G189*(1+L189/100)</f>
        <v>0</v>
      </c>
      <c r="N189" s="243">
        <v>8.0000000000000002E-3</v>
      </c>
      <c r="O189" s="243">
        <f>ROUND(E189*N189,2)</f>
        <v>0.3</v>
      </c>
      <c r="P189" s="243">
        <v>0</v>
      </c>
      <c r="Q189" s="243">
        <f>ROUND(E189*P189,2)</f>
        <v>0</v>
      </c>
      <c r="R189" s="245"/>
      <c r="S189" s="245" t="s">
        <v>477</v>
      </c>
      <c r="T189" s="246" t="s">
        <v>478</v>
      </c>
      <c r="U189" s="222">
        <v>0</v>
      </c>
      <c r="V189" s="222">
        <f>ROUND(E189*U189,2)</f>
        <v>0</v>
      </c>
      <c r="W189" s="222"/>
      <c r="X189" s="222" t="s">
        <v>660</v>
      </c>
      <c r="Y189" s="222" t="s">
        <v>178</v>
      </c>
      <c r="Z189" s="212"/>
      <c r="AA189" s="212"/>
      <c r="AB189" s="212"/>
      <c r="AC189" s="212"/>
      <c r="AD189" s="212"/>
      <c r="AE189" s="212"/>
      <c r="AF189" s="212"/>
      <c r="AG189" s="212" t="s">
        <v>661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4" t="s">
        <v>967</v>
      </c>
      <c r="D190" s="223"/>
      <c r="E190" s="224"/>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183</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4" t="s">
        <v>1041</v>
      </c>
      <c r="D191" s="223"/>
      <c r="E191" s="224">
        <v>15.93</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183</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4" t="s">
        <v>1042</v>
      </c>
      <c r="D192" s="223"/>
      <c r="E192" s="224">
        <v>5.7525000000000004</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183</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4" t="s">
        <v>1043</v>
      </c>
      <c r="D193" s="223"/>
      <c r="E193" s="224">
        <v>4.5724999999999998</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183</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4" t="s">
        <v>1044</v>
      </c>
      <c r="D194" s="223"/>
      <c r="E194" s="224">
        <v>5.6050000000000004</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183</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4" t="s">
        <v>1045</v>
      </c>
      <c r="D195" s="223"/>
      <c r="E195" s="224">
        <v>5.1624999999999996</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183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40">
        <v>26</v>
      </c>
      <c r="B196" s="241" t="s">
        <v>1046</v>
      </c>
      <c r="C196" s="252" t="s">
        <v>1047</v>
      </c>
      <c r="D196" s="242" t="s">
        <v>191</v>
      </c>
      <c r="E196" s="243">
        <v>442.32738000000001</v>
      </c>
      <c r="F196" s="244"/>
      <c r="G196" s="245">
        <f>ROUND(E196*F196,2)</f>
        <v>0</v>
      </c>
      <c r="H196" s="244"/>
      <c r="I196" s="245">
        <f>ROUND(E196*H196,2)</f>
        <v>0</v>
      </c>
      <c r="J196" s="244"/>
      <c r="K196" s="245">
        <f>ROUND(E196*J196,2)</f>
        <v>0</v>
      </c>
      <c r="L196" s="245">
        <v>21</v>
      </c>
      <c r="M196" s="245">
        <f>G196*(1+L196/100)</f>
        <v>0</v>
      </c>
      <c r="N196" s="243">
        <v>4.7999999999999996E-3</v>
      </c>
      <c r="O196" s="243">
        <f>ROUND(E196*N196,2)</f>
        <v>2.12</v>
      </c>
      <c r="P196" s="243">
        <v>0</v>
      </c>
      <c r="Q196" s="243">
        <f>ROUND(E196*P196,2)</f>
        <v>0</v>
      </c>
      <c r="R196" s="245" t="s">
        <v>701</v>
      </c>
      <c r="S196" s="245" t="s">
        <v>175</v>
      </c>
      <c r="T196" s="246" t="s">
        <v>176</v>
      </c>
      <c r="U196" s="222">
        <v>0</v>
      </c>
      <c r="V196" s="222">
        <f>ROUND(E196*U196,2)</f>
        <v>0</v>
      </c>
      <c r="W196" s="222"/>
      <c r="X196" s="222" t="s">
        <v>660</v>
      </c>
      <c r="Y196" s="222" t="s">
        <v>178</v>
      </c>
      <c r="Z196" s="212"/>
      <c r="AA196" s="212"/>
      <c r="AB196" s="212"/>
      <c r="AC196" s="212"/>
      <c r="AD196" s="212"/>
      <c r="AE196" s="212"/>
      <c r="AF196" s="212"/>
      <c r="AG196" s="212" t="s">
        <v>661</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54" t="s">
        <v>1048</v>
      </c>
      <c r="D197" s="223"/>
      <c r="E197" s="224">
        <v>0.52</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183</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4" t="s">
        <v>1049</v>
      </c>
      <c r="D198" s="223"/>
      <c r="E198" s="224">
        <v>13.09</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183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4" t="s">
        <v>1050</v>
      </c>
      <c r="D199" s="223"/>
      <c r="E199" s="224">
        <v>10.2486</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183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4" t="s">
        <v>1051</v>
      </c>
      <c r="D200" s="223"/>
      <c r="E200" s="224">
        <v>16.748000000000001</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183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4" t="s">
        <v>1052</v>
      </c>
      <c r="D201" s="223"/>
      <c r="E201" s="224">
        <v>7.4123999999999999</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183</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4" t="s">
        <v>1053</v>
      </c>
      <c r="D202" s="223"/>
      <c r="E202" s="224">
        <v>6.96</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183</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4" t="s">
        <v>1054</v>
      </c>
      <c r="D203" s="223"/>
      <c r="E203" s="224">
        <v>99.96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183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4" t="s">
        <v>1055</v>
      </c>
      <c r="D204" s="223"/>
      <c r="E204" s="224">
        <v>28.86</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183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4" t="s">
        <v>1056</v>
      </c>
      <c r="D205" s="223"/>
      <c r="E205" s="224">
        <v>5.0759999999999996</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183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4" t="s">
        <v>1057</v>
      </c>
      <c r="D206" s="223"/>
      <c r="E206" s="224">
        <v>1.7669999999999999</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183</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4" t="s">
        <v>1058</v>
      </c>
      <c r="D207" s="223"/>
      <c r="E207" s="224">
        <v>1.8480000000000001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183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4" t="s">
        <v>1059</v>
      </c>
      <c r="D208" s="223"/>
      <c r="E208" s="224">
        <v>1.536</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183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4" t="s">
        <v>1060</v>
      </c>
      <c r="D209" s="223"/>
      <c r="E209" s="224">
        <v>5.0903999999999998</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183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4" t="s">
        <v>1061</v>
      </c>
      <c r="D210" s="223"/>
      <c r="E210" s="224">
        <v>10.3222</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183</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4" t="s">
        <v>1062</v>
      </c>
      <c r="D211" s="223"/>
      <c r="E211" s="224">
        <v>5.1684000000000001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183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4" t="s">
        <v>1063</v>
      </c>
      <c r="D212" s="223"/>
      <c r="E212" s="224">
        <v>0.53459999999999996</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183</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4" t="s">
        <v>1064</v>
      </c>
      <c r="D213" s="223"/>
      <c r="E213" s="224">
        <v>6.6176000000000004</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183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4" t="s">
        <v>1065</v>
      </c>
      <c r="D214" s="223"/>
      <c r="E214" s="224">
        <v>70.232500000000002</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183</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4" t="s">
        <v>1066</v>
      </c>
      <c r="D215" s="223"/>
      <c r="E215" s="224">
        <v>0.14749999999999999</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183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4" t="s">
        <v>1067</v>
      </c>
      <c r="D216" s="223"/>
      <c r="E216" s="224">
        <v>25.233000000000001</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183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4" t="s">
        <v>1068</v>
      </c>
      <c r="D217" s="223"/>
      <c r="E217" s="224">
        <v>0.14749999999999999</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183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4" t="s">
        <v>1069</v>
      </c>
      <c r="D218" s="223"/>
      <c r="E218" s="224">
        <v>20.130500000000001</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183</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4" t="s">
        <v>1070</v>
      </c>
      <c r="D219" s="223"/>
      <c r="E219" s="224">
        <v>0.14749999999999999</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183</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4" t="s">
        <v>1071</v>
      </c>
      <c r="D220" s="223"/>
      <c r="E220" s="224">
        <v>24.817</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183</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4" t="s">
        <v>1072</v>
      </c>
      <c r="D221" s="223"/>
      <c r="E221" s="224">
        <v>0.14749999999999999</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183</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4" t="s">
        <v>1073</v>
      </c>
      <c r="D222" s="223"/>
      <c r="E222" s="224">
        <v>22.912500000000001</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183</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4" t="s">
        <v>1074</v>
      </c>
      <c r="D223" s="223"/>
      <c r="E223" s="224">
        <v>0.14749999999999999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183</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4" t="s">
        <v>1075</v>
      </c>
      <c r="D224" s="223"/>
      <c r="E224" s="224">
        <v>5.4311999999999996</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183</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4" t="s">
        <v>1076</v>
      </c>
      <c r="D225" s="223"/>
      <c r="E225" s="224">
        <v>10.862399999999999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183</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8" t="s">
        <v>729</v>
      </c>
      <c r="D226" s="230"/>
      <c r="E226" s="231">
        <v>40.211579999999998</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183</v>
      </c>
      <c r="AH226" s="212">
        <v>4</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40">
        <v>27</v>
      </c>
      <c r="B227" s="241" t="s">
        <v>1077</v>
      </c>
      <c r="C227" s="252" t="s">
        <v>1078</v>
      </c>
      <c r="D227" s="242" t="s">
        <v>609</v>
      </c>
      <c r="E227" s="243">
        <v>4.1236499999999996</v>
      </c>
      <c r="F227" s="244"/>
      <c r="G227" s="245">
        <f>ROUND(E227*F227,2)</f>
        <v>0</v>
      </c>
      <c r="H227" s="244"/>
      <c r="I227" s="245">
        <f>ROUND(E227*H227,2)</f>
        <v>0</v>
      </c>
      <c r="J227" s="244"/>
      <c r="K227" s="245">
        <f>ROUND(E227*J227,2)</f>
        <v>0</v>
      </c>
      <c r="L227" s="245">
        <v>21</v>
      </c>
      <c r="M227" s="245">
        <f>G227*(1+L227/100)</f>
        <v>0</v>
      </c>
      <c r="N227" s="243">
        <v>0</v>
      </c>
      <c r="O227" s="243">
        <f>ROUND(E227*N227,2)</f>
        <v>0</v>
      </c>
      <c r="P227" s="243">
        <v>0</v>
      </c>
      <c r="Q227" s="243">
        <f>ROUND(E227*P227,2)</f>
        <v>0</v>
      </c>
      <c r="R227" s="245" t="s">
        <v>964</v>
      </c>
      <c r="S227" s="245" t="s">
        <v>175</v>
      </c>
      <c r="T227" s="246" t="s">
        <v>176</v>
      </c>
      <c r="U227" s="222">
        <v>5.0739999999999998</v>
      </c>
      <c r="V227" s="222">
        <f>ROUND(E227*U227,2)</f>
        <v>20.92</v>
      </c>
      <c r="W227" s="222"/>
      <c r="X227" s="222" t="s">
        <v>611</v>
      </c>
      <c r="Y227" s="222" t="s">
        <v>178</v>
      </c>
      <c r="Z227" s="212"/>
      <c r="AA227" s="212"/>
      <c r="AB227" s="212"/>
      <c r="AC227" s="212"/>
      <c r="AD227" s="212"/>
      <c r="AE227" s="212"/>
      <c r="AF227" s="212"/>
      <c r="AG227" s="212" t="s">
        <v>612</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3" t="s">
        <v>666</v>
      </c>
      <c r="D228" s="247"/>
      <c r="E228" s="247"/>
      <c r="F228" s="247"/>
      <c r="G228" s="247"/>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181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4" t="s">
        <v>614</v>
      </c>
      <c r="D229" s="223"/>
      <c r="E229" s="224"/>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183</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4" t="s">
        <v>1079</v>
      </c>
      <c r="D230" s="223"/>
      <c r="E230" s="224"/>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183</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4" t="s">
        <v>1080</v>
      </c>
      <c r="D231" s="223"/>
      <c r="E231" s="224">
        <v>4.1236499999999996</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183</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33" t="s">
        <v>169</v>
      </c>
      <c r="B232" s="234" t="s">
        <v>125</v>
      </c>
      <c r="C232" s="251" t="s">
        <v>126</v>
      </c>
      <c r="D232" s="235"/>
      <c r="E232" s="236"/>
      <c r="F232" s="237"/>
      <c r="G232" s="237">
        <f>SUMIF(AG233:AG259,"&lt;&gt;NOR",G233:G259)</f>
        <v>0</v>
      </c>
      <c r="H232" s="237"/>
      <c r="I232" s="237">
        <f>SUM(I233:I259)</f>
        <v>0</v>
      </c>
      <c r="J232" s="237"/>
      <c r="K232" s="237">
        <f>SUM(K233:K259)</f>
        <v>0</v>
      </c>
      <c r="L232" s="237"/>
      <c r="M232" s="237">
        <f>SUM(M233:M259)</f>
        <v>0</v>
      </c>
      <c r="N232" s="236"/>
      <c r="O232" s="236">
        <f>SUM(O233:O259)</f>
        <v>0</v>
      </c>
      <c r="P232" s="236"/>
      <c r="Q232" s="236">
        <f>SUM(Q233:Q259)</f>
        <v>0</v>
      </c>
      <c r="R232" s="237"/>
      <c r="S232" s="237"/>
      <c r="T232" s="238"/>
      <c r="U232" s="232"/>
      <c r="V232" s="232">
        <f>SUM(V233:V259)</f>
        <v>0</v>
      </c>
      <c r="W232" s="232"/>
      <c r="X232" s="232"/>
      <c r="Y232" s="232"/>
      <c r="AG232" t="s">
        <v>170</v>
      </c>
    </row>
    <row r="233" spans="1:60" ht="22.5" outlineLevel="1" x14ac:dyDescent="0.2">
      <c r="A233" s="240">
        <v>28</v>
      </c>
      <c r="B233" s="241" t="s">
        <v>1081</v>
      </c>
      <c r="C233" s="252" t="s">
        <v>1082</v>
      </c>
      <c r="D233" s="242" t="s">
        <v>481</v>
      </c>
      <c r="E233" s="243">
        <v>58</v>
      </c>
      <c r="F233" s="244"/>
      <c r="G233" s="245">
        <f>ROUND(E233*F233,2)</f>
        <v>0</v>
      </c>
      <c r="H233" s="244"/>
      <c r="I233" s="245">
        <f>ROUND(E233*H233,2)</f>
        <v>0</v>
      </c>
      <c r="J233" s="244"/>
      <c r="K233" s="245">
        <f>ROUND(E233*J233,2)</f>
        <v>0</v>
      </c>
      <c r="L233" s="245">
        <v>21</v>
      </c>
      <c r="M233" s="245">
        <f>G233*(1+L233/100)</f>
        <v>0</v>
      </c>
      <c r="N233" s="243">
        <v>0</v>
      </c>
      <c r="O233" s="243">
        <f>ROUND(E233*N233,2)</f>
        <v>0</v>
      </c>
      <c r="P233" s="243">
        <v>0</v>
      </c>
      <c r="Q233" s="243">
        <f>ROUND(E233*P233,2)</f>
        <v>0</v>
      </c>
      <c r="R233" s="245"/>
      <c r="S233" s="245" t="s">
        <v>477</v>
      </c>
      <c r="T233" s="246" t="s">
        <v>478</v>
      </c>
      <c r="U233" s="222">
        <v>0</v>
      </c>
      <c r="V233" s="222">
        <f>ROUND(E233*U233,2)</f>
        <v>0</v>
      </c>
      <c r="W233" s="222"/>
      <c r="X233" s="222" t="s">
        <v>198</v>
      </c>
      <c r="Y233" s="222" t="s">
        <v>178</v>
      </c>
      <c r="Z233" s="212"/>
      <c r="AA233" s="212"/>
      <c r="AB233" s="212"/>
      <c r="AC233" s="212"/>
      <c r="AD233" s="212"/>
      <c r="AE233" s="212"/>
      <c r="AF233" s="212"/>
      <c r="AG233" s="212" t="s">
        <v>199</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4" t="s">
        <v>204</v>
      </c>
      <c r="D234" s="223"/>
      <c r="E234" s="224"/>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183</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4" t="s">
        <v>205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183</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4" t="s">
        <v>206</v>
      </c>
      <c r="D236" s="223"/>
      <c r="E236" s="224"/>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183</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4" t="s">
        <v>1083</v>
      </c>
      <c r="D237" s="223"/>
      <c r="E237" s="224">
        <v>58</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183</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40">
        <v>29</v>
      </c>
      <c r="B238" s="241" t="s">
        <v>1084</v>
      </c>
      <c r="C238" s="252" t="s">
        <v>1085</v>
      </c>
      <c r="D238" s="242" t="s">
        <v>481</v>
      </c>
      <c r="E238" s="243">
        <v>1</v>
      </c>
      <c r="F238" s="244"/>
      <c r="G238" s="245">
        <f>ROUND(E238*F238,2)</f>
        <v>0</v>
      </c>
      <c r="H238" s="244"/>
      <c r="I238" s="245">
        <f>ROUND(E238*H238,2)</f>
        <v>0</v>
      </c>
      <c r="J238" s="244"/>
      <c r="K238" s="245">
        <f>ROUND(E238*J238,2)</f>
        <v>0</v>
      </c>
      <c r="L238" s="245">
        <v>21</v>
      </c>
      <c r="M238" s="245">
        <f>G238*(1+L238/100)</f>
        <v>0</v>
      </c>
      <c r="N238" s="243">
        <v>0</v>
      </c>
      <c r="O238" s="243">
        <f>ROUND(E238*N238,2)</f>
        <v>0</v>
      </c>
      <c r="P238" s="243">
        <v>0</v>
      </c>
      <c r="Q238" s="243">
        <f>ROUND(E238*P238,2)</f>
        <v>0</v>
      </c>
      <c r="R238" s="245"/>
      <c r="S238" s="245" t="s">
        <v>477</v>
      </c>
      <c r="T238" s="246" t="s">
        <v>478</v>
      </c>
      <c r="U238" s="222">
        <v>0</v>
      </c>
      <c r="V238" s="222">
        <f>ROUND(E238*U238,2)</f>
        <v>0</v>
      </c>
      <c r="W238" s="222"/>
      <c r="X238" s="222" t="s">
        <v>198</v>
      </c>
      <c r="Y238" s="222" t="s">
        <v>178</v>
      </c>
      <c r="Z238" s="212"/>
      <c r="AA238" s="212"/>
      <c r="AB238" s="212"/>
      <c r="AC238" s="212"/>
      <c r="AD238" s="212"/>
      <c r="AE238" s="212"/>
      <c r="AF238" s="212"/>
      <c r="AG238" s="212" t="s">
        <v>199</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4" t="s">
        <v>204</v>
      </c>
      <c r="D239" s="223"/>
      <c r="E239" s="224"/>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183</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4" t="s">
        <v>205</v>
      </c>
      <c r="D240" s="223"/>
      <c r="E240" s="224"/>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183</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4" t="s">
        <v>206</v>
      </c>
      <c r="D241" s="223"/>
      <c r="E241" s="224"/>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183</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4" t="s">
        <v>1086</v>
      </c>
      <c r="D242" s="223"/>
      <c r="E242" s="224">
        <v>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183</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40">
        <v>30</v>
      </c>
      <c r="B243" s="241" t="s">
        <v>1087</v>
      </c>
      <c r="C243" s="252" t="s">
        <v>1088</v>
      </c>
      <c r="D243" s="242" t="s">
        <v>481</v>
      </c>
      <c r="E243" s="243">
        <v>1</v>
      </c>
      <c r="F243" s="244"/>
      <c r="G243" s="245">
        <f>ROUND(E243*F243,2)</f>
        <v>0</v>
      </c>
      <c r="H243" s="244"/>
      <c r="I243" s="245">
        <f>ROUND(E243*H243,2)</f>
        <v>0</v>
      </c>
      <c r="J243" s="244"/>
      <c r="K243" s="245">
        <f>ROUND(E243*J243,2)</f>
        <v>0</v>
      </c>
      <c r="L243" s="245">
        <v>21</v>
      </c>
      <c r="M243" s="245">
        <f>G243*(1+L243/100)</f>
        <v>0</v>
      </c>
      <c r="N243" s="243">
        <v>0</v>
      </c>
      <c r="O243" s="243">
        <f>ROUND(E243*N243,2)</f>
        <v>0</v>
      </c>
      <c r="P243" s="243">
        <v>0</v>
      </c>
      <c r="Q243" s="243">
        <f>ROUND(E243*P243,2)</f>
        <v>0</v>
      </c>
      <c r="R243" s="245"/>
      <c r="S243" s="245" t="s">
        <v>477</v>
      </c>
      <c r="T243" s="246" t="s">
        <v>478</v>
      </c>
      <c r="U243" s="222">
        <v>0</v>
      </c>
      <c r="V243" s="222">
        <f>ROUND(E243*U243,2)</f>
        <v>0</v>
      </c>
      <c r="W243" s="222"/>
      <c r="X243" s="222" t="s">
        <v>198</v>
      </c>
      <c r="Y243" s="222" t="s">
        <v>178</v>
      </c>
      <c r="Z243" s="212"/>
      <c r="AA243" s="212"/>
      <c r="AB243" s="212"/>
      <c r="AC243" s="212"/>
      <c r="AD243" s="212"/>
      <c r="AE243" s="212"/>
      <c r="AF243" s="212"/>
      <c r="AG243" s="212" t="s">
        <v>199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4" t="s">
        <v>204</v>
      </c>
      <c r="D244" s="223"/>
      <c r="E244" s="224"/>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183</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4" t="s">
        <v>205</v>
      </c>
      <c r="D245" s="223"/>
      <c r="E245" s="224"/>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183</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4" t="s">
        <v>206</v>
      </c>
      <c r="D246" s="223"/>
      <c r="E246" s="224"/>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183</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4" t="s">
        <v>1086</v>
      </c>
      <c r="D247" s="223"/>
      <c r="E247" s="224">
        <v>1</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183</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40">
        <v>31</v>
      </c>
      <c r="B248" s="241" t="s">
        <v>1089</v>
      </c>
      <c r="C248" s="252" t="s">
        <v>1090</v>
      </c>
      <c r="D248" s="242" t="s">
        <v>481</v>
      </c>
      <c r="E248" s="243">
        <v>1</v>
      </c>
      <c r="F248" s="244"/>
      <c r="G248" s="245">
        <f>ROUND(E248*F248,2)</f>
        <v>0</v>
      </c>
      <c r="H248" s="244"/>
      <c r="I248" s="245">
        <f>ROUND(E248*H248,2)</f>
        <v>0</v>
      </c>
      <c r="J248" s="244"/>
      <c r="K248" s="245">
        <f>ROUND(E248*J248,2)</f>
        <v>0</v>
      </c>
      <c r="L248" s="245">
        <v>21</v>
      </c>
      <c r="M248" s="245">
        <f>G248*(1+L248/100)</f>
        <v>0</v>
      </c>
      <c r="N248" s="243">
        <v>0</v>
      </c>
      <c r="O248" s="243">
        <f>ROUND(E248*N248,2)</f>
        <v>0</v>
      </c>
      <c r="P248" s="243">
        <v>0</v>
      </c>
      <c r="Q248" s="243">
        <f>ROUND(E248*P248,2)</f>
        <v>0</v>
      </c>
      <c r="R248" s="245"/>
      <c r="S248" s="245" t="s">
        <v>477</v>
      </c>
      <c r="T248" s="246" t="s">
        <v>478</v>
      </c>
      <c r="U248" s="222">
        <v>0</v>
      </c>
      <c r="V248" s="222">
        <f>ROUND(E248*U248,2)</f>
        <v>0</v>
      </c>
      <c r="W248" s="222"/>
      <c r="X248" s="222" t="s">
        <v>198</v>
      </c>
      <c r="Y248" s="222" t="s">
        <v>178</v>
      </c>
      <c r="Z248" s="212"/>
      <c r="AA248" s="212"/>
      <c r="AB248" s="212"/>
      <c r="AC248" s="212"/>
      <c r="AD248" s="212"/>
      <c r="AE248" s="212"/>
      <c r="AF248" s="212"/>
      <c r="AG248" s="212" t="s">
        <v>199</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54" t="s">
        <v>803</v>
      </c>
      <c r="D249" s="223"/>
      <c r="E249" s="224"/>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183</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4" t="s">
        <v>1091</v>
      </c>
      <c r="D250" s="223"/>
      <c r="E250" s="224">
        <v>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183</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40">
        <v>32</v>
      </c>
      <c r="B251" s="241" t="s">
        <v>1092</v>
      </c>
      <c r="C251" s="252" t="s">
        <v>1093</v>
      </c>
      <c r="D251" s="242" t="s">
        <v>481</v>
      </c>
      <c r="E251" s="243">
        <v>1</v>
      </c>
      <c r="F251" s="244"/>
      <c r="G251" s="245">
        <f>ROUND(E251*F251,2)</f>
        <v>0</v>
      </c>
      <c r="H251" s="244"/>
      <c r="I251" s="245">
        <f>ROUND(E251*H251,2)</f>
        <v>0</v>
      </c>
      <c r="J251" s="244"/>
      <c r="K251" s="245">
        <f>ROUND(E251*J251,2)</f>
        <v>0</v>
      </c>
      <c r="L251" s="245">
        <v>21</v>
      </c>
      <c r="M251" s="245">
        <f>G251*(1+L251/100)</f>
        <v>0</v>
      </c>
      <c r="N251" s="243">
        <v>0</v>
      </c>
      <c r="O251" s="243">
        <f>ROUND(E251*N251,2)</f>
        <v>0</v>
      </c>
      <c r="P251" s="243">
        <v>0</v>
      </c>
      <c r="Q251" s="243">
        <f>ROUND(E251*P251,2)</f>
        <v>0</v>
      </c>
      <c r="R251" s="245"/>
      <c r="S251" s="245" t="s">
        <v>477</v>
      </c>
      <c r="T251" s="246" t="s">
        <v>478</v>
      </c>
      <c r="U251" s="222">
        <v>0</v>
      </c>
      <c r="V251" s="222">
        <f>ROUND(E251*U251,2)</f>
        <v>0</v>
      </c>
      <c r="W251" s="222"/>
      <c r="X251" s="222" t="s">
        <v>198</v>
      </c>
      <c r="Y251" s="222" t="s">
        <v>178</v>
      </c>
      <c r="Z251" s="212"/>
      <c r="AA251" s="212"/>
      <c r="AB251" s="212"/>
      <c r="AC251" s="212"/>
      <c r="AD251" s="212"/>
      <c r="AE251" s="212"/>
      <c r="AF251" s="212"/>
      <c r="AG251" s="212" t="s">
        <v>199</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4" t="s">
        <v>803</v>
      </c>
      <c r="D252" s="223"/>
      <c r="E252" s="224"/>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183</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4" t="s">
        <v>1094</v>
      </c>
      <c r="D253" s="223"/>
      <c r="E253" s="224">
        <v>1</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183</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40">
        <v>33</v>
      </c>
      <c r="B254" s="241" t="s">
        <v>1095</v>
      </c>
      <c r="C254" s="252" t="s">
        <v>1096</v>
      </c>
      <c r="D254" s="242" t="s">
        <v>481</v>
      </c>
      <c r="E254" s="243">
        <v>2</v>
      </c>
      <c r="F254" s="244"/>
      <c r="G254" s="245">
        <f>ROUND(E254*F254,2)</f>
        <v>0</v>
      </c>
      <c r="H254" s="244"/>
      <c r="I254" s="245">
        <f>ROUND(E254*H254,2)</f>
        <v>0</v>
      </c>
      <c r="J254" s="244"/>
      <c r="K254" s="245">
        <f>ROUND(E254*J254,2)</f>
        <v>0</v>
      </c>
      <c r="L254" s="245">
        <v>21</v>
      </c>
      <c r="M254" s="245">
        <f>G254*(1+L254/100)</f>
        <v>0</v>
      </c>
      <c r="N254" s="243">
        <v>0</v>
      </c>
      <c r="O254" s="243">
        <f>ROUND(E254*N254,2)</f>
        <v>0</v>
      </c>
      <c r="P254" s="243">
        <v>0</v>
      </c>
      <c r="Q254" s="243">
        <f>ROUND(E254*P254,2)</f>
        <v>0</v>
      </c>
      <c r="R254" s="245"/>
      <c r="S254" s="245" t="s">
        <v>477</v>
      </c>
      <c r="T254" s="246" t="s">
        <v>478</v>
      </c>
      <c r="U254" s="222">
        <v>0</v>
      </c>
      <c r="V254" s="222">
        <f>ROUND(E254*U254,2)</f>
        <v>0</v>
      </c>
      <c r="W254" s="222"/>
      <c r="X254" s="222" t="s">
        <v>198</v>
      </c>
      <c r="Y254" s="222" t="s">
        <v>178</v>
      </c>
      <c r="Z254" s="212"/>
      <c r="AA254" s="212"/>
      <c r="AB254" s="212"/>
      <c r="AC254" s="212"/>
      <c r="AD254" s="212"/>
      <c r="AE254" s="212"/>
      <c r="AF254" s="212"/>
      <c r="AG254" s="212" t="s">
        <v>199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4" t="s">
        <v>803</v>
      </c>
      <c r="D255" s="223"/>
      <c r="E255" s="224"/>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183</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4" t="s">
        <v>1097</v>
      </c>
      <c r="D256" s="223"/>
      <c r="E256" s="224">
        <v>2</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183</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40">
        <v>34</v>
      </c>
      <c r="B257" s="241" t="s">
        <v>1098</v>
      </c>
      <c r="C257" s="252" t="s">
        <v>1099</v>
      </c>
      <c r="D257" s="242" t="s">
        <v>481</v>
      </c>
      <c r="E257" s="243">
        <v>4</v>
      </c>
      <c r="F257" s="244"/>
      <c r="G257" s="245">
        <f>ROUND(E257*F257,2)</f>
        <v>0</v>
      </c>
      <c r="H257" s="244"/>
      <c r="I257" s="245">
        <f>ROUND(E257*H257,2)</f>
        <v>0</v>
      </c>
      <c r="J257" s="244"/>
      <c r="K257" s="245">
        <f>ROUND(E257*J257,2)</f>
        <v>0</v>
      </c>
      <c r="L257" s="245">
        <v>21</v>
      </c>
      <c r="M257" s="245">
        <f>G257*(1+L257/100)</f>
        <v>0</v>
      </c>
      <c r="N257" s="243">
        <v>0</v>
      </c>
      <c r="O257" s="243">
        <f>ROUND(E257*N257,2)</f>
        <v>0</v>
      </c>
      <c r="P257" s="243">
        <v>0</v>
      </c>
      <c r="Q257" s="243">
        <f>ROUND(E257*P257,2)</f>
        <v>0</v>
      </c>
      <c r="R257" s="245"/>
      <c r="S257" s="245" t="s">
        <v>477</v>
      </c>
      <c r="T257" s="246" t="s">
        <v>478</v>
      </c>
      <c r="U257" s="222">
        <v>0</v>
      </c>
      <c r="V257" s="222">
        <f>ROUND(E257*U257,2)</f>
        <v>0</v>
      </c>
      <c r="W257" s="222"/>
      <c r="X257" s="222" t="s">
        <v>198</v>
      </c>
      <c r="Y257" s="222" t="s">
        <v>178</v>
      </c>
      <c r="Z257" s="212"/>
      <c r="AA257" s="212"/>
      <c r="AB257" s="212"/>
      <c r="AC257" s="212"/>
      <c r="AD257" s="212"/>
      <c r="AE257" s="212"/>
      <c r="AF257" s="212"/>
      <c r="AG257" s="212" t="s">
        <v>199</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54" t="s">
        <v>803</v>
      </c>
      <c r="D258" s="223"/>
      <c r="E258" s="224"/>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183</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4" t="s">
        <v>1100</v>
      </c>
      <c r="D259" s="223"/>
      <c r="E259" s="224">
        <v>4</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183</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33" t="s">
        <v>169</v>
      </c>
      <c r="B260" s="234" t="s">
        <v>129</v>
      </c>
      <c r="C260" s="251" t="s">
        <v>130</v>
      </c>
      <c r="D260" s="235"/>
      <c r="E260" s="236"/>
      <c r="F260" s="237"/>
      <c r="G260" s="237">
        <f>SUMIF(AG261:AG281,"&lt;&gt;NOR",G261:G281)</f>
        <v>0</v>
      </c>
      <c r="H260" s="237"/>
      <c r="I260" s="237">
        <f>SUM(I261:I281)</f>
        <v>0</v>
      </c>
      <c r="J260" s="237"/>
      <c r="K260" s="237">
        <f>SUM(K261:K281)</f>
        <v>0</v>
      </c>
      <c r="L260" s="237"/>
      <c r="M260" s="237">
        <f>SUM(M261:M281)</f>
        <v>0</v>
      </c>
      <c r="N260" s="236"/>
      <c r="O260" s="236">
        <f>SUM(O261:O281)</f>
        <v>0.84</v>
      </c>
      <c r="P260" s="236"/>
      <c r="Q260" s="236">
        <f>SUM(Q261:Q281)</f>
        <v>0</v>
      </c>
      <c r="R260" s="237"/>
      <c r="S260" s="237"/>
      <c r="T260" s="238"/>
      <c r="U260" s="232"/>
      <c r="V260" s="232">
        <f>SUM(V261:V281)</f>
        <v>302.18</v>
      </c>
      <c r="W260" s="232"/>
      <c r="X260" s="232"/>
      <c r="Y260" s="232"/>
      <c r="AG260" t="s">
        <v>170</v>
      </c>
    </row>
    <row r="261" spans="1:60" outlineLevel="1" x14ac:dyDescent="0.2">
      <c r="A261" s="240">
        <v>35</v>
      </c>
      <c r="B261" s="241" t="s">
        <v>1101</v>
      </c>
      <c r="C261" s="252" t="s">
        <v>1102</v>
      </c>
      <c r="D261" s="242" t="s">
        <v>191</v>
      </c>
      <c r="E261" s="243">
        <v>232.839</v>
      </c>
      <c r="F261" s="244"/>
      <c r="G261" s="245">
        <f>ROUND(E261*F261,2)</f>
        <v>0</v>
      </c>
      <c r="H261" s="244"/>
      <c r="I261" s="245">
        <f>ROUND(E261*H261,2)</f>
        <v>0</v>
      </c>
      <c r="J261" s="244"/>
      <c r="K261" s="245">
        <f>ROUND(E261*J261,2)</f>
        <v>0</v>
      </c>
      <c r="L261" s="245">
        <v>21</v>
      </c>
      <c r="M261" s="245">
        <f>G261*(1+L261/100)</f>
        <v>0</v>
      </c>
      <c r="N261" s="243">
        <v>3.5999999999999999E-3</v>
      </c>
      <c r="O261" s="243">
        <f>ROUND(E261*N261,2)</f>
        <v>0.84</v>
      </c>
      <c r="P261" s="243">
        <v>0</v>
      </c>
      <c r="Q261" s="243">
        <f>ROUND(E261*P261,2)</f>
        <v>0</v>
      </c>
      <c r="R261" s="245" t="s">
        <v>1103</v>
      </c>
      <c r="S261" s="245" t="s">
        <v>175</v>
      </c>
      <c r="T261" s="246" t="s">
        <v>176</v>
      </c>
      <c r="U261" s="222">
        <v>1.2925</v>
      </c>
      <c r="V261" s="222">
        <f>ROUND(E261*U261,2)</f>
        <v>300.94</v>
      </c>
      <c r="W261" s="222"/>
      <c r="X261" s="222" t="s">
        <v>177</v>
      </c>
      <c r="Y261" s="222" t="s">
        <v>178</v>
      </c>
      <c r="Z261" s="212"/>
      <c r="AA261" s="212"/>
      <c r="AB261" s="212"/>
      <c r="AC261" s="212"/>
      <c r="AD261" s="212"/>
      <c r="AE261" s="212"/>
      <c r="AF261" s="212"/>
      <c r="AG261" s="212" t="s">
        <v>179</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2" x14ac:dyDescent="0.2">
      <c r="A262" s="219"/>
      <c r="B262" s="220"/>
      <c r="C262" s="253" t="s">
        <v>1104</v>
      </c>
      <c r="D262" s="247"/>
      <c r="E262" s="247"/>
      <c r="F262" s="247"/>
      <c r="G262" s="247"/>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181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8" t="str">
        <f>C262</f>
        <v>dvouvrstvé s odolností proti otěru popřípadě s protiskluzovou úpravou nebo s dekorativním posypem. Obsahuje impregnační nátěr, tmelení a vrstvení celé plochy reakční hmotou. Tloušťka cca 2,5 mm.</v>
      </c>
      <c r="BB262" s="212"/>
      <c r="BC262" s="212"/>
      <c r="BD262" s="212"/>
      <c r="BE262" s="212"/>
      <c r="BF262" s="212"/>
      <c r="BG262" s="212"/>
      <c r="BH262" s="212"/>
    </row>
    <row r="263" spans="1:60" outlineLevel="2" x14ac:dyDescent="0.2">
      <c r="A263" s="219"/>
      <c r="B263" s="220"/>
      <c r="C263" s="257" t="s">
        <v>1105</v>
      </c>
      <c r="D263" s="250"/>
      <c r="E263" s="250"/>
      <c r="F263" s="250"/>
      <c r="G263" s="250"/>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359</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4" t="s">
        <v>310</v>
      </c>
      <c r="D264" s="223"/>
      <c r="E264" s="224"/>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183</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4" t="s">
        <v>204</v>
      </c>
      <c r="D265" s="223"/>
      <c r="E265" s="224"/>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183</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4" t="s">
        <v>205</v>
      </c>
      <c r="D266" s="223"/>
      <c r="E266" s="224"/>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183</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4" t="s">
        <v>206</v>
      </c>
      <c r="D267" s="223"/>
      <c r="E267" s="224"/>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183</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4" t="s">
        <v>360</v>
      </c>
      <c r="D268" s="223"/>
      <c r="E268" s="224"/>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183</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4" t="s">
        <v>1106</v>
      </c>
      <c r="D269" s="223"/>
      <c r="E269" s="224"/>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183</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4" t="s">
        <v>497</v>
      </c>
      <c r="D270" s="223"/>
      <c r="E270" s="224">
        <v>75.900000000000006</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183</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4" t="s">
        <v>498</v>
      </c>
      <c r="D271" s="223"/>
      <c r="E271" s="224">
        <v>81.311999999999998</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183</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4" t="s">
        <v>499</v>
      </c>
      <c r="D272" s="223"/>
      <c r="E272" s="224">
        <v>30.36</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183</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4" t="s">
        <v>1107</v>
      </c>
      <c r="D273" s="223"/>
      <c r="E273" s="224"/>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183</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4" t="s">
        <v>624</v>
      </c>
      <c r="D274" s="223"/>
      <c r="E274" s="224">
        <v>19.274999999999999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183</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4" t="s">
        <v>625</v>
      </c>
      <c r="D275" s="223"/>
      <c r="E275" s="224">
        <v>18.282</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183</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4" t="s">
        <v>626</v>
      </c>
      <c r="D276" s="223"/>
      <c r="E276" s="224">
        <v>7.71</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183</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40">
        <v>36</v>
      </c>
      <c r="B277" s="241" t="s">
        <v>1108</v>
      </c>
      <c r="C277" s="252" t="s">
        <v>1109</v>
      </c>
      <c r="D277" s="242" t="s">
        <v>609</v>
      </c>
      <c r="E277" s="243">
        <v>0.83821999999999997</v>
      </c>
      <c r="F277" s="244"/>
      <c r="G277" s="245">
        <f>ROUND(E277*F277,2)</f>
        <v>0</v>
      </c>
      <c r="H277" s="244"/>
      <c r="I277" s="245">
        <f>ROUND(E277*H277,2)</f>
        <v>0</v>
      </c>
      <c r="J277" s="244"/>
      <c r="K277" s="245">
        <f>ROUND(E277*J277,2)</f>
        <v>0</v>
      </c>
      <c r="L277" s="245">
        <v>21</v>
      </c>
      <c r="M277" s="245">
        <f>G277*(1+L277/100)</f>
        <v>0</v>
      </c>
      <c r="N277" s="243">
        <v>0</v>
      </c>
      <c r="O277" s="243">
        <f>ROUND(E277*N277,2)</f>
        <v>0</v>
      </c>
      <c r="P277" s="243">
        <v>0</v>
      </c>
      <c r="Q277" s="243">
        <f>ROUND(E277*P277,2)</f>
        <v>0</v>
      </c>
      <c r="R277" s="245" t="s">
        <v>1103</v>
      </c>
      <c r="S277" s="245" t="s">
        <v>175</v>
      </c>
      <c r="T277" s="246" t="s">
        <v>176</v>
      </c>
      <c r="U277" s="222">
        <v>1.482</v>
      </c>
      <c r="V277" s="222">
        <f>ROUND(E277*U277,2)</f>
        <v>1.24</v>
      </c>
      <c r="W277" s="222"/>
      <c r="X277" s="222" t="s">
        <v>611</v>
      </c>
      <c r="Y277" s="222" t="s">
        <v>178</v>
      </c>
      <c r="Z277" s="212"/>
      <c r="AA277" s="212"/>
      <c r="AB277" s="212"/>
      <c r="AC277" s="212"/>
      <c r="AD277" s="212"/>
      <c r="AE277" s="212"/>
      <c r="AF277" s="212"/>
      <c r="AG277" s="212" t="s">
        <v>612</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3" t="s">
        <v>666</v>
      </c>
      <c r="D278" s="247"/>
      <c r="E278" s="247"/>
      <c r="F278" s="247"/>
      <c r="G278" s="247"/>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181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54" t="s">
        <v>614</v>
      </c>
      <c r="D279" s="223"/>
      <c r="E279" s="224"/>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183</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4" t="s">
        <v>1110</v>
      </c>
      <c r="D280" s="223"/>
      <c r="E280" s="224"/>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183</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4" t="s">
        <v>1111</v>
      </c>
      <c r="D281" s="223"/>
      <c r="E281" s="224">
        <v>0.83821999999999997</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183</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33" t="s">
        <v>169</v>
      </c>
      <c r="B282" s="234" t="s">
        <v>131</v>
      </c>
      <c r="C282" s="251" t="s">
        <v>132</v>
      </c>
      <c r="D282" s="235"/>
      <c r="E282" s="236"/>
      <c r="F282" s="237"/>
      <c r="G282" s="237">
        <f>SUMIF(AG283:AG291,"&lt;&gt;NOR",G283:G291)</f>
        <v>0</v>
      </c>
      <c r="H282" s="237"/>
      <c r="I282" s="237">
        <f>SUM(I283:I291)</f>
        <v>0</v>
      </c>
      <c r="J282" s="237"/>
      <c r="K282" s="237">
        <f>SUM(K283:K291)</f>
        <v>0</v>
      </c>
      <c r="L282" s="237"/>
      <c r="M282" s="237">
        <f>SUM(M283:M291)</f>
        <v>0</v>
      </c>
      <c r="N282" s="236"/>
      <c r="O282" s="236">
        <f>SUM(O283:O291)</f>
        <v>0.01</v>
      </c>
      <c r="P282" s="236"/>
      <c r="Q282" s="236">
        <f>SUM(Q283:Q291)</f>
        <v>0</v>
      </c>
      <c r="R282" s="237"/>
      <c r="S282" s="237"/>
      <c r="T282" s="238"/>
      <c r="U282" s="232"/>
      <c r="V282" s="232">
        <f>SUM(V283:V291)</f>
        <v>10.94</v>
      </c>
      <c r="W282" s="232"/>
      <c r="X282" s="232"/>
      <c r="Y282" s="232"/>
      <c r="AG282" t="s">
        <v>170</v>
      </c>
    </row>
    <row r="283" spans="1:60" ht="22.5" outlineLevel="1" x14ac:dyDescent="0.2">
      <c r="A283" s="240">
        <v>37</v>
      </c>
      <c r="B283" s="241" t="s">
        <v>1112</v>
      </c>
      <c r="C283" s="252" t="s">
        <v>1113</v>
      </c>
      <c r="D283" s="242" t="s">
        <v>191</v>
      </c>
      <c r="E283" s="243">
        <v>72.959999999999994</v>
      </c>
      <c r="F283" s="244"/>
      <c r="G283" s="245">
        <f>ROUND(E283*F283,2)</f>
        <v>0</v>
      </c>
      <c r="H283" s="244"/>
      <c r="I283" s="245">
        <f>ROUND(E283*H283,2)</f>
        <v>0</v>
      </c>
      <c r="J283" s="244"/>
      <c r="K283" s="245">
        <f>ROUND(E283*J283,2)</f>
        <v>0</v>
      </c>
      <c r="L283" s="245">
        <v>21</v>
      </c>
      <c r="M283" s="245">
        <f>G283*(1+L283/100)</f>
        <v>0</v>
      </c>
      <c r="N283" s="243">
        <v>1.6000000000000001E-4</v>
      </c>
      <c r="O283" s="243">
        <f>ROUND(E283*N283,2)</f>
        <v>0.01</v>
      </c>
      <c r="P283" s="243">
        <v>0</v>
      </c>
      <c r="Q283" s="243">
        <f>ROUND(E283*P283,2)</f>
        <v>0</v>
      </c>
      <c r="R283" s="245" t="s">
        <v>1114</v>
      </c>
      <c r="S283" s="245" t="s">
        <v>175</v>
      </c>
      <c r="T283" s="246" t="s">
        <v>176</v>
      </c>
      <c r="U283" s="222">
        <v>0.15</v>
      </c>
      <c r="V283" s="222">
        <f>ROUND(E283*U283,2)</f>
        <v>10.94</v>
      </c>
      <c r="W283" s="222"/>
      <c r="X283" s="222" t="s">
        <v>177</v>
      </c>
      <c r="Y283" s="222" t="s">
        <v>178</v>
      </c>
      <c r="Z283" s="212"/>
      <c r="AA283" s="212"/>
      <c r="AB283" s="212"/>
      <c r="AC283" s="212"/>
      <c r="AD283" s="212"/>
      <c r="AE283" s="212"/>
      <c r="AF283" s="212"/>
      <c r="AG283" s="212" t="s">
        <v>179</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4" t="s">
        <v>204</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183</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4" t="s">
        <v>205</v>
      </c>
      <c r="D285" s="223"/>
      <c r="E285" s="224"/>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183</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4" t="s">
        <v>254</v>
      </c>
      <c r="D286" s="223"/>
      <c r="E286" s="224"/>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183</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4" t="s">
        <v>1115</v>
      </c>
      <c r="D287" s="223"/>
      <c r="E287" s="224"/>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183</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4" t="s">
        <v>1116</v>
      </c>
      <c r="D288" s="223"/>
      <c r="E288" s="224">
        <v>72.959999999999994</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183</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40">
        <v>38</v>
      </c>
      <c r="B289" s="241" t="s">
        <v>1117</v>
      </c>
      <c r="C289" s="252" t="s">
        <v>1118</v>
      </c>
      <c r="D289" s="242" t="s">
        <v>191</v>
      </c>
      <c r="E289" s="243">
        <v>2.8</v>
      </c>
      <c r="F289" s="244"/>
      <c r="G289" s="245">
        <f>ROUND(E289*F289,2)</f>
        <v>0</v>
      </c>
      <c r="H289" s="244"/>
      <c r="I289" s="245">
        <f>ROUND(E289*H289,2)</f>
        <v>0</v>
      </c>
      <c r="J289" s="244"/>
      <c r="K289" s="245">
        <f>ROUND(E289*J289,2)</f>
        <v>0</v>
      </c>
      <c r="L289" s="245">
        <v>21</v>
      </c>
      <c r="M289" s="245">
        <f>G289*(1+L289/100)</f>
        <v>0</v>
      </c>
      <c r="N289" s="243">
        <v>3.2000000000000003E-4</v>
      </c>
      <c r="O289" s="243">
        <f>ROUND(E289*N289,2)</f>
        <v>0</v>
      </c>
      <c r="P289" s="243">
        <v>0</v>
      </c>
      <c r="Q289" s="243">
        <f>ROUND(E289*P289,2)</f>
        <v>0</v>
      </c>
      <c r="R289" s="245" t="s">
        <v>1119</v>
      </c>
      <c r="S289" s="245" t="s">
        <v>175</v>
      </c>
      <c r="T289" s="246" t="s">
        <v>176</v>
      </c>
      <c r="U289" s="222">
        <v>0</v>
      </c>
      <c r="V289" s="222">
        <f>ROUND(E289*U289,2)</f>
        <v>0</v>
      </c>
      <c r="W289" s="222"/>
      <c r="X289" s="222" t="s">
        <v>198</v>
      </c>
      <c r="Y289" s="222" t="s">
        <v>178</v>
      </c>
      <c r="Z289" s="212"/>
      <c r="AA289" s="212"/>
      <c r="AB289" s="212"/>
      <c r="AC289" s="212"/>
      <c r="AD289" s="212"/>
      <c r="AE289" s="212"/>
      <c r="AF289" s="212"/>
      <c r="AG289" s="212" t="s">
        <v>199</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4" t="s">
        <v>205</v>
      </c>
      <c r="D290" s="223"/>
      <c r="E290" s="224"/>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183</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4" t="s">
        <v>1120</v>
      </c>
      <c r="D291" s="223"/>
      <c r="E291" s="224">
        <v>2.8</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183</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x14ac:dyDescent="0.2">
      <c r="A292" s="233" t="s">
        <v>169</v>
      </c>
      <c r="B292" s="234" t="s">
        <v>133</v>
      </c>
      <c r="C292" s="251" t="s">
        <v>134</v>
      </c>
      <c r="D292" s="235"/>
      <c r="E292" s="236"/>
      <c r="F292" s="237"/>
      <c r="G292" s="237">
        <f>SUMIF(AG293:AG309,"&lt;&gt;NOR",G293:G309)</f>
        <v>0</v>
      </c>
      <c r="H292" s="237"/>
      <c r="I292" s="237">
        <f>SUM(I293:I309)</f>
        <v>0</v>
      </c>
      <c r="J292" s="237"/>
      <c r="K292" s="237">
        <f>SUM(K293:K309)</f>
        <v>0</v>
      </c>
      <c r="L292" s="237"/>
      <c r="M292" s="237">
        <f>SUM(M293:M309)</f>
        <v>0</v>
      </c>
      <c r="N292" s="236"/>
      <c r="O292" s="236">
        <f>SUM(O293:O309)</f>
        <v>0.37</v>
      </c>
      <c r="P292" s="236"/>
      <c r="Q292" s="236">
        <f>SUM(Q293:Q309)</f>
        <v>0</v>
      </c>
      <c r="R292" s="237"/>
      <c r="S292" s="237"/>
      <c r="T292" s="238"/>
      <c r="U292" s="232"/>
      <c r="V292" s="232">
        <f>SUM(V293:V309)</f>
        <v>11.12</v>
      </c>
      <c r="W292" s="232"/>
      <c r="X292" s="232"/>
      <c r="Y292" s="232"/>
      <c r="AG292" t="s">
        <v>170</v>
      </c>
    </row>
    <row r="293" spans="1:60" outlineLevel="1" x14ac:dyDescent="0.2">
      <c r="A293" s="240">
        <v>39</v>
      </c>
      <c r="B293" s="241" t="s">
        <v>1121</v>
      </c>
      <c r="C293" s="252" t="s">
        <v>1122</v>
      </c>
      <c r="D293" s="242" t="s">
        <v>191</v>
      </c>
      <c r="E293" s="243">
        <v>823.48500000000001</v>
      </c>
      <c r="F293" s="244"/>
      <c r="G293" s="245">
        <f>ROUND(E293*F293,2)</f>
        <v>0</v>
      </c>
      <c r="H293" s="244"/>
      <c r="I293" s="245">
        <f>ROUND(E293*H293,2)</f>
        <v>0</v>
      </c>
      <c r="J293" s="244"/>
      <c r="K293" s="245">
        <f>ROUND(E293*J293,2)</f>
        <v>0</v>
      </c>
      <c r="L293" s="245">
        <v>21</v>
      </c>
      <c r="M293" s="245">
        <f>G293*(1+L293/100)</f>
        <v>0</v>
      </c>
      <c r="N293" s="243">
        <v>3.5E-4</v>
      </c>
      <c r="O293" s="243">
        <f>ROUND(E293*N293,2)</f>
        <v>0.28999999999999998</v>
      </c>
      <c r="P293" s="243">
        <v>0</v>
      </c>
      <c r="Q293" s="243">
        <f>ROUND(E293*P293,2)</f>
        <v>0</v>
      </c>
      <c r="R293" s="245" t="s">
        <v>1123</v>
      </c>
      <c r="S293" s="245" t="s">
        <v>175</v>
      </c>
      <c r="T293" s="246" t="s">
        <v>176</v>
      </c>
      <c r="U293" s="222">
        <v>1.35E-2</v>
      </c>
      <c r="V293" s="222">
        <f>ROUND(E293*U293,2)</f>
        <v>11.12</v>
      </c>
      <c r="W293" s="222"/>
      <c r="X293" s="222" t="s">
        <v>177</v>
      </c>
      <c r="Y293" s="222" t="s">
        <v>178</v>
      </c>
      <c r="Z293" s="212"/>
      <c r="AA293" s="212"/>
      <c r="AB293" s="212"/>
      <c r="AC293" s="212"/>
      <c r="AD293" s="212"/>
      <c r="AE293" s="212"/>
      <c r="AF293" s="212"/>
      <c r="AG293" s="212" t="s">
        <v>179</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4" t="s">
        <v>1124</v>
      </c>
      <c r="D294" s="223"/>
      <c r="E294" s="224"/>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183</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4" t="s">
        <v>1125</v>
      </c>
      <c r="D295" s="223"/>
      <c r="E295" s="224">
        <v>5.4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183</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4" t="s">
        <v>1126</v>
      </c>
      <c r="D296" s="223"/>
      <c r="E296" s="224">
        <v>0.9</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183</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4" t="s">
        <v>1127</v>
      </c>
      <c r="D297" s="223"/>
      <c r="E297" s="224">
        <v>684</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183</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4" t="s">
        <v>1128</v>
      </c>
      <c r="D298" s="223"/>
      <c r="E298" s="224">
        <v>21.39</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183</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4" t="s">
        <v>1129</v>
      </c>
      <c r="D299" s="223"/>
      <c r="E299" s="224">
        <v>4.95</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183</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4" t="s">
        <v>1130</v>
      </c>
      <c r="D300" s="223"/>
      <c r="E300" s="224">
        <v>7.05</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183</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4" t="s">
        <v>1131</v>
      </c>
      <c r="D301" s="223"/>
      <c r="E301" s="224">
        <v>7.05</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183</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4" t="s">
        <v>1132</v>
      </c>
      <c r="D302" s="223"/>
      <c r="E302" s="224">
        <v>10.695</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183</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4" t="s">
        <v>1133</v>
      </c>
      <c r="D303" s="223"/>
      <c r="E303" s="224">
        <v>21.6</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183</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4" t="s">
        <v>1134</v>
      </c>
      <c r="D304" s="223"/>
      <c r="E304" s="224">
        <v>48.674999999999997</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183</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4" t="s">
        <v>1135</v>
      </c>
      <c r="D305" s="223"/>
      <c r="E305" s="224">
        <v>4.95</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183</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4" t="s">
        <v>1136</v>
      </c>
      <c r="D306" s="223"/>
      <c r="E306" s="224">
        <v>4.8</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183</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4" t="s">
        <v>1137</v>
      </c>
      <c r="D307" s="223"/>
      <c r="E307" s="224">
        <v>2.0249999999999999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183</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40">
        <v>40</v>
      </c>
      <c r="B308" s="241" t="s">
        <v>1138</v>
      </c>
      <c r="C308" s="252" t="s">
        <v>1139</v>
      </c>
      <c r="D308" s="242" t="s">
        <v>191</v>
      </c>
      <c r="E308" s="243">
        <v>368.86500000000001</v>
      </c>
      <c r="F308" s="244"/>
      <c r="G308" s="245">
        <f>ROUND(E308*F308,2)</f>
        <v>0</v>
      </c>
      <c r="H308" s="244"/>
      <c r="I308" s="245">
        <f>ROUND(E308*H308,2)</f>
        <v>0</v>
      </c>
      <c r="J308" s="244"/>
      <c r="K308" s="245">
        <f>ROUND(E308*J308,2)</f>
        <v>0</v>
      </c>
      <c r="L308" s="245">
        <v>21</v>
      </c>
      <c r="M308" s="245">
        <f>G308*(1+L308/100)</f>
        <v>0</v>
      </c>
      <c r="N308" s="243">
        <v>2.2000000000000001E-4</v>
      </c>
      <c r="O308" s="243">
        <f>ROUND(E308*N308,2)</f>
        <v>0.08</v>
      </c>
      <c r="P308" s="243">
        <v>0</v>
      </c>
      <c r="Q308" s="243">
        <f>ROUND(E308*P308,2)</f>
        <v>0</v>
      </c>
      <c r="R308" s="245" t="s">
        <v>1119</v>
      </c>
      <c r="S308" s="245" t="s">
        <v>175</v>
      </c>
      <c r="T308" s="246" t="s">
        <v>176</v>
      </c>
      <c r="U308" s="222">
        <v>0</v>
      </c>
      <c r="V308" s="222">
        <f>ROUND(E308*U308,2)</f>
        <v>0</v>
      </c>
      <c r="W308" s="222"/>
      <c r="X308" s="222" t="s">
        <v>198</v>
      </c>
      <c r="Y308" s="222" t="s">
        <v>178</v>
      </c>
      <c r="Z308" s="212"/>
      <c r="AA308" s="212"/>
      <c r="AB308" s="212"/>
      <c r="AC308" s="212"/>
      <c r="AD308" s="212"/>
      <c r="AE308" s="212"/>
      <c r="AF308" s="212"/>
      <c r="AG308" s="212" t="s">
        <v>199</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54" t="s">
        <v>1140</v>
      </c>
      <c r="D309" s="223"/>
      <c r="E309" s="224">
        <v>368.86500000000001</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183</v>
      </c>
      <c r="AH309" s="212">
        <v>5</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33" t="s">
        <v>169</v>
      </c>
      <c r="B310" s="234" t="s">
        <v>135</v>
      </c>
      <c r="C310" s="251" t="s">
        <v>136</v>
      </c>
      <c r="D310" s="235"/>
      <c r="E310" s="236"/>
      <c r="F310" s="237"/>
      <c r="G310" s="237">
        <f>SUMIF(AG311:AG316,"&lt;&gt;NOR",G311:G316)</f>
        <v>0</v>
      </c>
      <c r="H310" s="237"/>
      <c r="I310" s="237">
        <f>SUM(I311:I316)</f>
        <v>0</v>
      </c>
      <c r="J310" s="237"/>
      <c r="K310" s="237">
        <f>SUM(K311:K316)</f>
        <v>0</v>
      </c>
      <c r="L310" s="237"/>
      <c r="M310" s="237">
        <f>SUM(M311:M316)</f>
        <v>0</v>
      </c>
      <c r="N310" s="236"/>
      <c r="O310" s="236">
        <f>SUM(O311:O316)</f>
        <v>0</v>
      </c>
      <c r="P310" s="236"/>
      <c r="Q310" s="236">
        <f>SUM(Q311:Q316)</f>
        <v>0</v>
      </c>
      <c r="R310" s="237"/>
      <c r="S310" s="237"/>
      <c r="T310" s="238"/>
      <c r="U310" s="232"/>
      <c r="V310" s="232">
        <f>SUM(V311:V316)</f>
        <v>0</v>
      </c>
      <c r="W310" s="232"/>
      <c r="X310" s="232"/>
      <c r="Y310" s="232"/>
      <c r="AG310" t="s">
        <v>170</v>
      </c>
    </row>
    <row r="311" spans="1:60" outlineLevel="1" x14ac:dyDescent="0.2">
      <c r="A311" s="240">
        <v>41</v>
      </c>
      <c r="B311" s="241" t="s">
        <v>1141</v>
      </c>
      <c r="C311" s="252" t="s">
        <v>1142</v>
      </c>
      <c r="D311" s="242" t="s">
        <v>215</v>
      </c>
      <c r="E311" s="243">
        <v>190.65</v>
      </c>
      <c r="F311" s="244"/>
      <c r="G311" s="245">
        <f>ROUND(E311*F311,2)</f>
        <v>0</v>
      </c>
      <c r="H311" s="244"/>
      <c r="I311" s="245">
        <f>ROUND(E311*H311,2)</f>
        <v>0</v>
      </c>
      <c r="J311" s="244"/>
      <c r="K311" s="245">
        <f>ROUND(E311*J311,2)</f>
        <v>0</v>
      </c>
      <c r="L311" s="245">
        <v>21</v>
      </c>
      <c r="M311" s="245">
        <f>G311*(1+L311/100)</f>
        <v>0</v>
      </c>
      <c r="N311" s="243">
        <v>0</v>
      </c>
      <c r="O311" s="243">
        <f>ROUND(E311*N311,2)</f>
        <v>0</v>
      </c>
      <c r="P311" s="243">
        <v>0</v>
      </c>
      <c r="Q311" s="243">
        <f>ROUND(E311*P311,2)</f>
        <v>0</v>
      </c>
      <c r="R311" s="245"/>
      <c r="S311" s="245" t="s">
        <v>477</v>
      </c>
      <c r="T311" s="246" t="s">
        <v>478</v>
      </c>
      <c r="U311" s="222">
        <v>0</v>
      </c>
      <c r="V311" s="222">
        <f>ROUND(E311*U311,2)</f>
        <v>0</v>
      </c>
      <c r="W311" s="222"/>
      <c r="X311" s="222" t="s">
        <v>198</v>
      </c>
      <c r="Y311" s="222" t="s">
        <v>178</v>
      </c>
      <c r="Z311" s="212"/>
      <c r="AA311" s="212"/>
      <c r="AB311" s="212"/>
      <c r="AC311" s="212"/>
      <c r="AD311" s="212"/>
      <c r="AE311" s="212"/>
      <c r="AF311" s="212"/>
      <c r="AG311" s="212" t="s">
        <v>1143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54" t="s">
        <v>803</v>
      </c>
      <c r="D312" s="223"/>
      <c r="E312" s="224"/>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183</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4" t="s">
        <v>1144</v>
      </c>
      <c r="D313" s="223"/>
      <c r="E313" s="224"/>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183</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4" t="s">
        <v>1145</v>
      </c>
      <c r="D314" s="223"/>
      <c r="E314" s="224">
        <v>94.85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183</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4" t="s">
        <v>1146</v>
      </c>
      <c r="D315" s="223"/>
      <c r="E315" s="224">
        <v>95.8</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183</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4" t="s">
        <v>206</v>
      </c>
      <c r="D316" s="223"/>
      <c r="E316" s="224"/>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183</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x14ac:dyDescent="0.2">
      <c r="A317" s="233" t="s">
        <v>169</v>
      </c>
      <c r="B317" s="234" t="s">
        <v>137</v>
      </c>
      <c r="C317" s="251" t="s">
        <v>138</v>
      </c>
      <c r="D317" s="235"/>
      <c r="E317" s="236"/>
      <c r="F317" s="237"/>
      <c r="G317" s="237">
        <f>SUMIF(AG318:AG365,"&lt;&gt;NOR",G318:G365)</f>
        <v>0</v>
      </c>
      <c r="H317" s="237"/>
      <c r="I317" s="237">
        <f>SUM(I318:I365)</f>
        <v>0</v>
      </c>
      <c r="J317" s="237"/>
      <c r="K317" s="237">
        <f>SUM(K318:K365)</f>
        <v>0</v>
      </c>
      <c r="L317" s="237"/>
      <c r="M317" s="237">
        <f>SUM(M318:M365)</f>
        <v>0</v>
      </c>
      <c r="N317" s="236"/>
      <c r="O317" s="236">
        <f>SUM(O318:O365)</f>
        <v>0</v>
      </c>
      <c r="P317" s="236"/>
      <c r="Q317" s="236">
        <f>SUM(Q318:Q365)</f>
        <v>0</v>
      </c>
      <c r="R317" s="237"/>
      <c r="S317" s="237"/>
      <c r="T317" s="238"/>
      <c r="U317" s="232"/>
      <c r="V317" s="232">
        <f>SUM(V318:V365)</f>
        <v>5.84</v>
      </c>
      <c r="W317" s="232"/>
      <c r="X317" s="232"/>
      <c r="Y317" s="232"/>
      <c r="AG317" t="s">
        <v>170</v>
      </c>
    </row>
    <row r="318" spans="1:60" outlineLevel="1" x14ac:dyDescent="0.2">
      <c r="A318" s="240">
        <v>42</v>
      </c>
      <c r="B318" s="241" t="s">
        <v>836</v>
      </c>
      <c r="C318" s="252" t="s">
        <v>837</v>
      </c>
      <c r="D318" s="242" t="s">
        <v>609</v>
      </c>
      <c r="E318" s="243">
        <v>2.4419900000000001</v>
      </c>
      <c r="F318" s="244"/>
      <c r="G318" s="245">
        <f>ROUND(E318*F318,2)</f>
        <v>0</v>
      </c>
      <c r="H318" s="244"/>
      <c r="I318" s="245">
        <f>ROUND(E318*H318,2)</f>
        <v>0</v>
      </c>
      <c r="J318" s="244"/>
      <c r="K318" s="245">
        <f>ROUND(E318*J318,2)</f>
        <v>0</v>
      </c>
      <c r="L318" s="245">
        <v>21</v>
      </c>
      <c r="M318" s="245">
        <f>G318*(1+L318/100)</f>
        <v>0</v>
      </c>
      <c r="N318" s="243">
        <v>0</v>
      </c>
      <c r="O318" s="243">
        <f>ROUND(E318*N318,2)</f>
        <v>0</v>
      </c>
      <c r="P318" s="243">
        <v>0</v>
      </c>
      <c r="Q318" s="243">
        <f>ROUND(E318*P318,2)</f>
        <v>0</v>
      </c>
      <c r="R318" s="245" t="s">
        <v>838</v>
      </c>
      <c r="S318" s="245" t="s">
        <v>175</v>
      </c>
      <c r="T318" s="246" t="s">
        <v>176</v>
      </c>
      <c r="U318" s="222">
        <v>0.749</v>
      </c>
      <c r="V318" s="222">
        <f>ROUND(E318*U318,2)</f>
        <v>1.83</v>
      </c>
      <c r="W318" s="222"/>
      <c r="X318" s="222" t="s">
        <v>839</v>
      </c>
      <c r="Y318" s="222" t="s">
        <v>178</v>
      </c>
      <c r="Z318" s="212"/>
      <c r="AA318" s="212"/>
      <c r="AB318" s="212"/>
      <c r="AC318" s="212"/>
      <c r="AD318" s="212"/>
      <c r="AE318" s="212"/>
      <c r="AF318" s="212"/>
      <c r="AG318" s="212" t="s">
        <v>840</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2" x14ac:dyDescent="0.2">
      <c r="A319" s="219"/>
      <c r="B319" s="220"/>
      <c r="C319" s="253" t="s">
        <v>841</v>
      </c>
      <c r="D319" s="247"/>
      <c r="E319" s="247"/>
      <c r="F319" s="247"/>
      <c r="G319" s="247"/>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181</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48" t="str">
        <f>C319</f>
        <v>s popřípadným nutným naložením do dopravního zařízení, s vyprázdněním dopravního zařízení na hromadu nebo do dopravního prostředku, vč. příplatku za každých dalších i započatých 3,5 m výšky nad 3,5 m,</v>
      </c>
      <c r="BB319" s="212"/>
      <c r="BC319" s="212"/>
      <c r="BD319" s="212"/>
      <c r="BE319" s="212"/>
      <c r="BF319" s="212"/>
      <c r="BG319" s="212"/>
      <c r="BH319" s="212"/>
    </row>
    <row r="320" spans="1:60" outlineLevel="2" x14ac:dyDescent="0.2">
      <c r="A320" s="219"/>
      <c r="B320" s="220"/>
      <c r="C320" s="254" t="s">
        <v>842</v>
      </c>
      <c r="D320" s="223"/>
      <c r="E320" s="224"/>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183</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4" t="s">
        <v>1147</v>
      </c>
      <c r="D321" s="223"/>
      <c r="E321" s="224"/>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183</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4" t="s">
        <v>1148</v>
      </c>
      <c r="D322" s="223"/>
      <c r="E322" s="224">
        <v>2.4419900000000001</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183</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40">
        <v>43</v>
      </c>
      <c r="B323" s="241" t="s">
        <v>845</v>
      </c>
      <c r="C323" s="252" t="s">
        <v>846</v>
      </c>
      <c r="D323" s="242" t="s">
        <v>609</v>
      </c>
      <c r="E323" s="243">
        <v>2.4419900000000001</v>
      </c>
      <c r="F323" s="244"/>
      <c r="G323" s="245">
        <f>ROUND(E323*F323,2)</f>
        <v>0</v>
      </c>
      <c r="H323" s="244"/>
      <c r="I323" s="245">
        <f>ROUND(E323*H323,2)</f>
        <v>0</v>
      </c>
      <c r="J323" s="244"/>
      <c r="K323" s="245">
        <f>ROUND(E323*J323,2)</f>
        <v>0</v>
      </c>
      <c r="L323" s="245">
        <v>21</v>
      </c>
      <c r="M323" s="245">
        <f>G323*(1+L323/100)</f>
        <v>0</v>
      </c>
      <c r="N323" s="243">
        <v>0</v>
      </c>
      <c r="O323" s="243">
        <f>ROUND(E323*N323,2)</f>
        <v>0</v>
      </c>
      <c r="P323" s="243">
        <v>0</v>
      </c>
      <c r="Q323" s="243">
        <f>ROUND(E323*P323,2)</f>
        <v>0</v>
      </c>
      <c r="R323" s="245" t="s">
        <v>562</v>
      </c>
      <c r="S323" s="245" t="s">
        <v>175</v>
      </c>
      <c r="T323" s="246" t="s">
        <v>176</v>
      </c>
      <c r="U323" s="222">
        <v>0.49</v>
      </c>
      <c r="V323" s="222">
        <f>ROUND(E323*U323,2)</f>
        <v>1.2</v>
      </c>
      <c r="W323" s="222"/>
      <c r="X323" s="222" t="s">
        <v>839</v>
      </c>
      <c r="Y323" s="222" t="s">
        <v>178</v>
      </c>
      <c r="Z323" s="212"/>
      <c r="AA323" s="212"/>
      <c r="AB323" s="212"/>
      <c r="AC323" s="212"/>
      <c r="AD323" s="212"/>
      <c r="AE323" s="212"/>
      <c r="AF323" s="212"/>
      <c r="AG323" s="212" t="s">
        <v>840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56" t="s">
        <v>847</v>
      </c>
      <c r="D324" s="249"/>
      <c r="E324" s="249"/>
      <c r="F324" s="249"/>
      <c r="G324" s="249"/>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359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4" t="s">
        <v>842</v>
      </c>
      <c r="D325" s="223"/>
      <c r="E325" s="224"/>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183</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4" t="s">
        <v>1147</v>
      </c>
      <c r="D326" s="223"/>
      <c r="E326" s="224"/>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183</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4" t="s">
        <v>1148</v>
      </c>
      <c r="D327" s="223"/>
      <c r="E327" s="224">
        <v>2.4419900000000001</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183</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40">
        <v>44</v>
      </c>
      <c r="B328" s="241" t="s">
        <v>848</v>
      </c>
      <c r="C328" s="252" t="s">
        <v>849</v>
      </c>
      <c r="D328" s="242" t="s">
        <v>609</v>
      </c>
      <c r="E328" s="243">
        <v>34.187910000000002</v>
      </c>
      <c r="F328" s="244"/>
      <c r="G328" s="245">
        <f>ROUND(E328*F328,2)</f>
        <v>0</v>
      </c>
      <c r="H328" s="244"/>
      <c r="I328" s="245">
        <f>ROUND(E328*H328,2)</f>
        <v>0</v>
      </c>
      <c r="J328" s="244"/>
      <c r="K328" s="245">
        <f>ROUND(E328*J328,2)</f>
        <v>0</v>
      </c>
      <c r="L328" s="245">
        <v>21</v>
      </c>
      <c r="M328" s="245">
        <f>G328*(1+L328/100)</f>
        <v>0</v>
      </c>
      <c r="N328" s="243">
        <v>0</v>
      </c>
      <c r="O328" s="243">
        <f>ROUND(E328*N328,2)</f>
        <v>0</v>
      </c>
      <c r="P328" s="243">
        <v>0</v>
      </c>
      <c r="Q328" s="243">
        <f>ROUND(E328*P328,2)</f>
        <v>0</v>
      </c>
      <c r="R328" s="245" t="s">
        <v>562</v>
      </c>
      <c r="S328" s="245" t="s">
        <v>175</v>
      </c>
      <c r="T328" s="246" t="s">
        <v>176</v>
      </c>
      <c r="U328" s="222">
        <v>0</v>
      </c>
      <c r="V328" s="222">
        <f>ROUND(E328*U328,2)</f>
        <v>0</v>
      </c>
      <c r="W328" s="222"/>
      <c r="X328" s="222" t="s">
        <v>839</v>
      </c>
      <c r="Y328" s="222" t="s">
        <v>178</v>
      </c>
      <c r="Z328" s="212"/>
      <c r="AA328" s="212"/>
      <c r="AB328" s="212"/>
      <c r="AC328" s="212"/>
      <c r="AD328" s="212"/>
      <c r="AE328" s="212"/>
      <c r="AF328" s="212"/>
      <c r="AG328" s="212" t="s">
        <v>840</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4" t="s">
        <v>842</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183</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4" t="s">
        <v>1147</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183</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4" t="s">
        <v>1149</v>
      </c>
      <c r="D331" s="223"/>
      <c r="E331" s="224">
        <v>34.187910000000002</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183</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40">
        <v>45</v>
      </c>
      <c r="B332" s="241" t="s">
        <v>851</v>
      </c>
      <c r="C332" s="252" t="s">
        <v>852</v>
      </c>
      <c r="D332" s="242" t="s">
        <v>609</v>
      </c>
      <c r="E332" s="243">
        <v>2.4419900000000001</v>
      </c>
      <c r="F332" s="244"/>
      <c r="G332" s="245">
        <f>ROUND(E332*F332,2)</f>
        <v>0</v>
      </c>
      <c r="H332" s="244"/>
      <c r="I332" s="245">
        <f>ROUND(E332*H332,2)</f>
        <v>0</v>
      </c>
      <c r="J332" s="244"/>
      <c r="K332" s="245">
        <f>ROUND(E332*J332,2)</f>
        <v>0</v>
      </c>
      <c r="L332" s="245">
        <v>21</v>
      </c>
      <c r="M332" s="245">
        <f>G332*(1+L332/100)</f>
        <v>0</v>
      </c>
      <c r="N332" s="243">
        <v>0</v>
      </c>
      <c r="O332" s="243">
        <f>ROUND(E332*N332,2)</f>
        <v>0</v>
      </c>
      <c r="P332" s="243">
        <v>0</v>
      </c>
      <c r="Q332" s="243">
        <f>ROUND(E332*P332,2)</f>
        <v>0</v>
      </c>
      <c r="R332" s="245" t="s">
        <v>562</v>
      </c>
      <c r="S332" s="245" t="s">
        <v>175</v>
      </c>
      <c r="T332" s="246" t="s">
        <v>176</v>
      </c>
      <c r="U332" s="222">
        <v>0.94199999999999995</v>
      </c>
      <c r="V332" s="222">
        <f>ROUND(E332*U332,2)</f>
        <v>2.2999999999999998</v>
      </c>
      <c r="W332" s="222"/>
      <c r="X332" s="222" t="s">
        <v>839</v>
      </c>
      <c r="Y332" s="222" t="s">
        <v>178</v>
      </c>
      <c r="Z332" s="212"/>
      <c r="AA332" s="212"/>
      <c r="AB332" s="212"/>
      <c r="AC332" s="212"/>
      <c r="AD332" s="212"/>
      <c r="AE332" s="212"/>
      <c r="AF332" s="212"/>
      <c r="AG332" s="212" t="s">
        <v>840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4" t="s">
        <v>842</v>
      </c>
      <c r="D333" s="223"/>
      <c r="E333" s="224"/>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183</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4" t="s">
        <v>1147</v>
      </c>
      <c r="D334" s="223"/>
      <c r="E334" s="224"/>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183</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4" t="s">
        <v>1148</v>
      </c>
      <c r="D335" s="223"/>
      <c r="E335" s="224">
        <v>2.4419900000000001</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183</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40">
        <v>46</v>
      </c>
      <c r="B336" s="241" t="s">
        <v>853</v>
      </c>
      <c r="C336" s="252" t="s">
        <v>854</v>
      </c>
      <c r="D336" s="242" t="s">
        <v>609</v>
      </c>
      <c r="E336" s="243">
        <v>4.8839899999999998</v>
      </c>
      <c r="F336" s="244"/>
      <c r="G336" s="245">
        <f>ROUND(E336*F336,2)</f>
        <v>0</v>
      </c>
      <c r="H336" s="244"/>
      <c r="I336" s="245">
        <f>ROUND(E336*H336,2)</f>
        <v>0</v>
      </c>
      <c r="J336" s="244"/>
      <c r="K336" s="245">
        <f>ROUND(E336*J336,2)</f>
        <v>0</v>
      </c>
      <c r="L336" s="245">
        <v>21</v>
      </c>
      <c r="M336" s="245">
        <f>G336*(1+L336/100)</f>
        <v>0</v>
      </c>
      <c r="N336" s="243">
        <v>0</v>
      </c>
      <c r="O336" s="243">
        <f>ROUND(E336*N336,2)</f>
        <v>0</v>
      </c>
      <c r="P336" s="243">
        <v>0</v>
      </c>
      <c r="Q336" s="243">
        <f>ROUND(E336*P336,2)</f>
        <v>0</v>
      </c>
      <c r="R336" s="245" t="s">
        <v>562</v>
      </c>
      <c r="S336" s="245" t="s">
        <v>175</v>
      </c>
      <c r="T336" s="246" t="s">
        <v>176</v>
      </c>
      <c r="U336" s="222">
        <v>0.105</v>
      </c>
      <c r="V336" s="222">
        <f>ROUND(E336*U336,2)</f>
        <v>0.51</v>
      </c>
      <c r="W336" s="222"/>
      <c r="X336" s="222" t="s">
        <v>839</v>
      </c>
      <c r="Y336" s="222" t="s">
        <v>178</v>
      </c>
      <c r="Z336" s="212"/>
      <c r="AA336" s="212"/>
      <c r="AB336" s="212"/>
      <c r="AC336" s="212"/>
      <c r="AD336" s="212"/>
      <c r="AE336" s="212"/>
      <c r="AF336" s="212"/>
      <c r="AG336" s="212" t="s">
        <v>840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4" t="s">
        <v>842</v>
      </c>
      <c r="D337" s="223"/>
      <c r="E337" s="224"/>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183</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4" t="s">
        <v>1147</v>
      </c>
      <c r="D338" s="223"/>
      <c r="E338" s="224"/>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183</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4" t="s">
        <v>1150</v>
      </c>
      <c r="D339" s="223"/>
      <c r="E339" s="224">
        <v>4.8839899999999998</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183</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40">
        <v>47</v>
      </c>
      <c r="B340" s="241" t="s">
        <v>856</v>
      </c>
      <c r="C340" s="252" t="s">
        <v>857</v>
      </c>
      <c r="D340" s="242" t="s">
        <v>609</v>
      </c>
      <c r="E340" s="243">
        <v>2.4419900000000001</v>
      </c>
      <c r="F340" s="244"/>
      <c r="G340" s="245">
        <f>ROUND(E340*F340,2)</f>
        <v>0</v>
      </c>
      <c r="H340" s="244"/>
      <c r="I340" s="245">
        <f>ROUND(E340*H340,2)</f>
        <v>0</v>
      </c>
      <c r="J340" s="244"/>
      <c r="K340" s="245">
        <f>ROUND(E340*J340,2)</f>
        <v>0</v>
      </c>
      <c r="L340" s="245">
        <v>21</v>
      </c>
      <c r="M340" s="245">
        <f>G340*(1+L340/100)</f>
        <v>0</v>
      </c>
      <c r="N340" s="243">
        <v>0</v>
      </c>
      <c r="O340" s="243">
        <f>ROUND(E340*N340,2)</f>
        <v>0</v>
      </c>
      <c r="P340" s="243">
        <v>0</v>
      </c>
      <c r="Q340" s="243">
        <f>ROUND(E340*P340,2)</f>
        <v>0</v>
      </c>
      <c r="R340" s="245" t="s">
        <v>562</v>
      </c>
      <c r="S340" s="245" t="s">
        <v>175</v>
      </c>
      <c r="T340" s="246" t="s">
        <v>176</v>
      </c>
      <c r="U340" s="222">
        <v>0</v>
      </c>
      <c r="V340" s="222">
        <f>ROUND(E340*U340,2)</f>
        <v>0</v>
      </c>
      <c r="W340" s="222"/>
      <c r="X340" s="222" t="s">
        <v>839</v>
      </c>
      <c r="Y340" s="222" t="s">
        <v>178</v>
      </c>
      <c r="Z340" s="212"/>
      <c r="AA340" s="212"/>
      <c r="AB340" s="212"/>
      <c r="AC340" s="212"/>
      <c r="AD340" s="212"/>
      <c r="AE340" s="212"/>
      <c r="AF340" s="212"/>
      <c r="AG340" s="212" t="s">
        <v>840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6" t="s">
        <v>858</v>
      </c>
      <c r="D341" s="249"/>
      <c r="E341" s="249"/>
      <c r="F341" s="249"/>
      <c r="G341" s="249"/>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359</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7" t="s">
        <v>859</v>
      </c>
      <c r="D342" s="250"/>
      <c r="E342" s="250"/>
      <c r="F342" s="250"/>
      <c r="G342" s="250"/>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359</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7" t="s">
        <v>860</v>
      </c>
      <c r="D343" s="250"/>
      <c r="E343" s="250"/>
      <c r="F343" s="250"/>
      <c r="G343" s="250"/>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359</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7" t="s">
        <v>861</v>
      </c>
      <c r="D344" s="250"/>
      <c r="E344" s="250"/>
      <c r="F344" s="250"/>
      <c r="G344" s="250"/>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359</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7" t="s">
        <v>862</v>
      </c>
      <c r="D345" s="250"/>
      <c r="E345" s="250"/>
      <c r="F345" s="250"/>
      <c r="G345" s="250"/>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359</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7" t="s">
        <v>863</v>
      </c>
      <c r="D346" s="250"/>
      <c r="E346" s="250"/>
      <c r="F346" s="250"/>
      <c r="G346" s="250"/>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359</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7" t="s">
        <v>864</v>
      </c>
      <c r="D347" s="250"/>
      <c r="E347" s="250"/>
      <c r="F347" s="250"/>
      <c r="G347" s="250"/>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359</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7" t="s">
        <v>865</v>
      </c>
      <c r="D348" s="250"/>
      <c r="E348" s="250"/>
      <c r="F348" s="250"/>
      <c r="G348" s="250"/>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359</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7" t="s">
        <v>866</v>
      </c>
      <c r="D349" s="250"/>
      <c r="E349" s="250"/>
      <c r="F349" s="250"/>
      <c r="G349" s="250"/>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359</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7" t="s">
        <v>867</v>
      </c>
      <c r="D350" s="250"/>
      <c r="E350" s="250"/>
      <c r="F350" s="250"/>
      <c r="G350" s="250"/>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359</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7" t="s">
        <v>868</v>
      </c>
      <c r="D351" s="250"/>
      <c r="E351" s="250"/>
      <c r="F351" s="250"/>
      <c r="G351" s="250"/>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359</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7" t="s">
        <v>869</v>
      </c>
      <c r="D352" s="250"/>
      <c r="E352" s="250"/>
      <c r="F352" s="250"/>
      <c r="G352" s="250"/>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359</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7" t="s">
        <v>870</v>
      </c>
      <c r="D353" s="250"/>
      <c r="E353" s="250"/>
      <c r="F353" s="250"/>
      <c r="G353" s="250"/>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359</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7" t="s">
        <v>871</v>
      </c>
      <c r="D354" s="250"/>
      <c r="E354" s="250"/>
      <c r="F354" s="250"/>
      <c r="G354" s="250"/>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359</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7" t="s">
        <v>872</v>
      </c>
      <c r="D355" s="250"/>
      <c r="E355" s="250"/>
      <c r="F355" s="250"/>
      <c r="G355" s="250"/>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359</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7" t="s">
        <v>873</v>
      </c>
      <c r="D356" s="250"/>
      <c r="E356" s="250"/>
      <c r="F356" s="250"/>
      <c r="G356" s="250"/>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359</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7" t="s">
        <v>874</v>
      </c>
      <c r="D357" s="250"/>
      <c r="E357" s="250"/>
      <c r="F357" s="250"/>
      <c r="G357" s="250"/>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359</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7" t="s">
        <v>875</v>
      </c>
      <c r="D358" s="250"/>
      <c r="E358" s="250"/>
      <c r="F358" s="250"/>
      <c r="G358" s="250"/>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359</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7" t="s">
        <v>876</v>
      </c>
      <c r="D359" s="250"/>
      <c r="E359" s="250"/>
      <c r="F359" s="250"/>
      <c r="G359" s="250"/>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359</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7" t="s">
        <v>877</v>
      </c>
      <c r="D360" s="250"/>
      <c r="E360" s="250"/>
      <c r="F360" s="250"/>
      <c r="G360" s="250"/>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359</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7" t="s">
        <v>878</v>
      </c>
      <c r="D361" s="250"/>
      <c r="E361" s="250"/>
      <c r="F361" s="250"/>
      <c r="G361" s="250"/>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359</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7" t="s">
        <v>879</v>
      </c>
      <c r="D362" s="250"/>
      <c r="E362" s="250"/>
      <c r="F362" s="250"/>
      <c r="G362" s="250"/>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359</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4" t="s">
        <v>842</v>
      </c>
      <c r="D363" s="223"/>
      <c r="E363" s="224"/>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183</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4" t="s">
        <v>1147</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183</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4" t="s">
        <v>1148</v>
      </c>
      <c r="D365" s="223"/>
      <c r="E365" s="224">
        <v>2.4419900000000001</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183</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x14ac:dyDescent="0.2">
      <c r="A366" s="233" t="s">
        <v>169</v>
      </c>
      <c r="B366" s="234" t="s">
        <v>140</v>
      </c>
      <c r="C366" s="251" t="s">
        <v>27</v>
      </c>
      <c r="D366" s="235"/>
      <c r="E366" s="236"/>
      <c r="F366" s="237"/>
      <c r="G366" s="237">
        <f>SUMIF(AG367:AG368,"&lt;&gt;NOR",G367:G368)</f>
        <v>0</v>
      </c>
      <c r="H366" s="237"/>
      <c r="I366" s="237">
        <f>SUM(I367:I368)</f>
        <v>0</v>
      </c>
      <c r="J366" s="237"/>
      <c r="K366" s="237">
        <f>SUM(K367:K368)</f>
        <v>0</v>
      </c>
      <c r="L366" s="237"/>
      <c r="M366" s="237">
        <f>SUM(M367:M368)</f>
        <v>0</v>
      </c>
      <c r="N366" s="236"/>
      <c r="O366" s="236">
        <f>SUM(O367:O368)</f>
        <v>0</v>
      </c>
      <c r="P366" s="236"/>
      <c r="Q366" s="236">
        <f>SUM(Q367:Q368)</f>
        <v>0</v>
      </c>
      <c r="R366" s="237"/>
      <c r="S366" s="237"/>
      <c r="T366" s="238"/>
      <c r="U366" s="232"/>
      <c r="V366" s="232">
        <f>SUM(V367:V368)</f>
        <v>0</v>
      </c>
      <c r="W366" s="232"/>
      <c r="X366" s="232"/>
      <c r="Y366" s="232"/>
      <c r="AG366" t="s">
        <v>170</v>
      </c>
    </row>
    <row r="367" spans="1:60" outlineLevel="1" x14ac:dyDescent="0.2">
      <c r="A367" s="240">
        <v>48</v>
      </c>
      <c r="B367" s="241" t="s">
        <v>880</v>
      </c>
      <c r="C367" s="252" t="s">
        <v>881</v>
      </c>
      <c r="D367" s="242" t="s">
        <v>882</v>
      </c>
      <c r="E367" s="243">
        <v>1</v>
      </c>
      <c r="F367" s="244"/>
      <c r="G367" s="245">
        <f>ROUND(E367*F367,2)</f>
        <v>0</v>
      </c>
      <c r="H367" s="244"/>
      <c r="I367" s="245">
        <f>ROUND(E367*H367,2)</f>
        <v>0</v>
      </c>
      <c r="J367" s="244"/>
      <c r="K367" s="245">
        <f>ROUND(E367*J367,2)</f>
        <v>0</v>
      </c>
      <c r="L367" s="245">
        <v>21</v>
      </c>
      <c r="M367" s="245">
        <f>G367*(1+L367/100)</f>
        <v>0</v>
      </c>
      <c r="N367" s="243">
        <v>0</v>
      </c>
      <c r="O367" s="243">
        <f>ROUND(E367*N367,2)</f>
        <v>0</v>
      </c>
      <c r="P367" s="243">
        <v>0</v>
      </c>
      <c r="Q367" s="243">
        <f>ROUND(E367*P367,2)</f>
        <v>0</v>
      </c>
      <c r="R367" s="245"/>
      <c r="S367" s="245" t="s">
        <v>175</v>
      </c>
      <c r="T367" s="246" t="s">
        <v>478</v>
      </c>
      <c r="U367" s="222">
        <v>0</v>
      </c>
      <c r="V367" s="222">
        <f>ROUND(E367*U367,2)</f>
        <v>0</v>
      </c>
      <c r="W367" s="222"/>
      <c r="X367" s="222" t="s">
        <v>883</v>
      </c>
      <c r="Y367" s="222" t="s">
        <v>178</v>
      </c>
      <c r="Z367" s="212"/>
      <c r="AA367" s="212"/>
      <c r="AB367" s="212"/>
      <c r="AC367" s="212"/>
      <c r="AD367" s="212"/>
      <c r="AE367" s="212"/>
      <c r="AF367" s="212"/>
      <c r="AG367" s="212" t="s">
        <v>884</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6" t="s">
        <v>885</v>
      </c>
      <c r="D368" s="249"/>
      <c r="E368" s="249"/>
      <c r="F368" s="249"/>
      <c r="G368" s="249"/>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359</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33" x14ac:dyDescent="0.2">
      <c r="A369" s="3"/>
      <c r="B369" s="4"/>
      <c r="C369" s="259"/>
      <c r="D369" s="6"/>
      <c r="E369" s="3"/>
      <c r="F369" s="3"/>
      <c r="G369" s="3"/>
      <c r="H369" s="3"/>
      <c r="I369" s="3"/>
      <c r="J369" s="3"/>
      <c r="K369" s="3"/>
      <c r="L369" s="3"/>
      <c r="M369" s="3"/>
      <c r="N369" s="3"/>
      <c r="O369" s="3"/>
      <c r="P369" s="3"/>
      <c r="Q369" s="3"/>
      <c r="R369" s="3"/>
      <c r="S369" s="3"/>
      <c r="T369" s="3"/>
      <c r="U369" s="3"/>
      <c r="V369" s="3"/>
      <c r="W369" s="3"/>
      <c r="X369" s="3"/>
      <c r="Y369" s="3"/>
      <c r="AE369">
        <v>12</v>
      </c>
      <c r="AF369">
        <v>21</v>
      </c>
      <c r="AG369" t="s">
        <v>155</v>
      </c>
    </row>
    <row r="370" spans="1:33" x14ac:dyDescent="0.2">
      <c r="A370" s="215"/>
      <c r="B370" s="216" t="s">
        <v>29</v>
      </c>
      <c r="C370" s="260"/>
      <c r="D370" s="217"/>
      <c r="E370" s="218"/>
      <c r="F370" s="218"/>
      <c r="G370" s="239">
        <f>G8+G11+G31+G38+G51+G63+G80+G86+G232+G260+G282+G292+G310+G317+G366</f>
        <v>0</v>
      </c>
      <c r="H370" s="3"/>
      <c r="I370" s="3"/>
      <c r="J370" s="3"/>
      <c r="K370" s="3"/>
      <c r="L370" s="3"/>
      <c r="M370" s="3"/>
      <c r="N370" s="3"/>
      <c r="O370" s="3"/>
      <c r="P370" s="3"/>
      <c r="Q370" s="3"/>
      <c r="R370" s="3"/>
      <c r="S370" s="3"/>
      <c r="T370" s="3"/>
      <c r="U370" s="3"/>
      <c r="V370" s="3"/>
      <c r="W370" s="3"/>
      <c r="X370" s="3"/>
      <c r="Y370" s="3"/>
      <c r="AE370">
        <f>SUMIF(L7:L368,AE369,G7:G368)</f>
        <v>0</v>
      </c>
      <c r="AF370">
        <f>SUMIF(L7:L368,AF369,G7:G368)</f>
        <v>0</v>
      </c>
      <c r="AG370" t="s">
        <v>904</v>
      </c>
    </row>
    <row r="371" spans="1:33" x14ac:dyDescent="0.2">
      <c r="C371" s="261"/>
      <c r="D371" s="10"/>
      <c r="AG371" t="s">
        <v>905</v>
      </c>
    </row>
    <row r="372" spans="1:33" x14ac:dyDescent="0.2">
      <c r="D372" s="10"/>
    </row>
    <row r="373" spans="1:33" x14ac:dyDescent="0.2">
      <c r="D373" s="10"/>
    </row>
    <row r="374" spans="1:33" x14ac:dyDescent="0.2">
      <c r="D374" s="10"/>
    </row>
    <row r="375" spans="1:33" x14ac:dyDescent="0.2">
      <c r="D375" s="10"/>
    </row>
    <row r="376" spans="1:33" x14ac:dyDescent="0.2">
      <c r="D376" s="10"/>
    </row>
    <row r="377" spans="1:33" x14ac:dyDescent="0.2">
      <c r="D377" s="10"/>
    </row>
    <row r="378" spans="1:33" x14ac:dyDescent="0.2">
      <c r="D378" s="10"/>
    </row>
    <row r="379" spans="1:33" x14ac:dyDescent="0.2">
      <c r="D379" s="10"/>
    </row>
    <row r="380" spans="1:33" x14ac:dyDescent="0.2">
      <c r="D380" s="10"/>
    </row>
    <row r="381" spans="1:33" x14ac:dyDescent="0.2">
      <c r="D381" s="10"/>
    </row>
    <row r="382" spans="1:33" x14ac:dyDescent="0.2">
      <c r="D382" s="10"/>
    </row>
    <row r="383" spans="1:33" x14ac:dyDescent="0.2">
      <c r="D383" s="10"/>
    </row>
    <row r="384" spans="1:33"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W55UE2DVZpRV4F3fyOGU4KwCt4nAZP0ypza4eivdsyRGiz8xPd4J3VEqhulG4SeH9RdqV07+WN6K7iSg7WIA==" saltValue="dRhdPxxMqKoNqWLO0mv1AA==" spinCount="100000" sheet="1" formatRows="0"/>
  <mergeCells count="52">
    <mergeCell ref="C360:G360"/>
    <mergeCell ref="C361:G361"/>
    <mergeCell ref="C362:G362"/>
    <mergeCell ref="C368:G368"/>
    <mergeCell ref="C354:G354"/>
    <mergeCell ref="C355:G355"/>
    <mergeCell ref="C356:G356"/>
    <mergeCell ref="C357:G357"/>
    <mergeCell ref="C358:G358"/>
    <mergeCell ref="C359:G359"/>
    <mergeCell ref="C348:G348"/>
    <mergeCell ref="C349:G349"/>
    <mergeCell ref="C350:G350"/>
    <mergeCell ref="C351:G351"/>
    <mergeCell ref="C352:G352"/>
    <mergeCell ref="C353:G353"/>
    <mergeCell ref="C342:G342"/>
    <mergeCell ref="C343:G343"/>
    <mergeCell ref="C344:G344"/>
    <mergeCell ref="C345:G345"/>
    <mergeCell ref="C346:G346"/>
    <mergeCell ref="C347:G347"/>
    <mergeCell ref="C262:G262"/>
    <mergeCell ref="C263:G263"/>
    <mergeCell ref="C278:G278"/>
    <mergeCell ref="C319:G319"/>
    <mergeCell ref="C324:G324"/>
    <mergeCell ref="C341:G341"/>
    <mergeCell ref="C146:G146"/>
    <mergeCell ref="C151:G151"/>
    <mergeCell ref="C152:G152"/>
    <mergeCell ref="C157:G157"/>
    <mergeCell ref="C158:G158"/>
    <mergeCell ref="C228:G228"/>
    <mergeCell ref="C99:G99"/>
    <mergeCell ref="C116:G116"/>
    <mergeCell ref="C117:G117"/>
    <mergeCell ref="C128:G128"/>
    <mergeCell ref="C129:G129"/>
    <mergeCell ref="C145:G145"/>
    <mergeCell ref="C40:G40"/>
    <mergeCell ref="C53:G53"/>
    <mergeCell ref="C82:G82"/>
    <mergeCell ref="C88:G88"/>
    <mergeCell ref="C89:G89"/>
    <mergeCell ref="C98:G98"/>
    <mergeCell ref="A1:G1"/>
    <mergeCell ref="C2:G2"/>
    <mergeCell ref="C3:G3"/>
    <mergeCell ref="C4:G4"/>
    <mergeCell ref="C13:G13"/>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8FE5-B036-4AAC-9D8C-C8246D4F711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142</v>
      </c>
      <c r="B1" s="197"/>
      <c r="C1" s="197"/>
      <c r="D1" s="197"/>
      <c r="E1" s="197"/>
      <c r="F1" s="197"/>
      <c r="G1" s="197"/>
      <c r="AG1" t="s">
        <v>143</v>
      </c>
    </row>
    <row r="2" spans="1:60" ht="24.95" customHeight="1" x14ac:dyDescent="0.2">
      <c r="A2" s="198" t="s">
        <v>7</v>
      </c>
      <c r="B2" s="48" t="s">
        <v>43</v>
      </c>
      <c r="C2" s="201" t="s">
        <v>44</v>
      </c>
      <c r="D2" s="199"/>
      <c r="E2" s="199"/>
      <c r="F2" s="199"/>
      <c r="G2" s="200"/>
      <c r="AG2" t="s">
        <v>144</v>
      </c>
    </row>
    <row r="3" spans="1:60" ht="24.95" customHeight="1" x14ac:dyDescent="0.2">
      <c r="A3" s="198" t="s">
        <v>8</v>
      </c>
      <c r="B3" s="48" t="s">
        <v>59</v>
      </c>
      <c r="C3" s="201" t="s">
        <v>60</v>
      </c>
      <c r="D3" s="199"/>
      <c r="E3" s="199"/>
      <c r="F3" s="199"/>
      <c r="G3" s="200"/>
      <c r="AC3" s="176" t="s">
        <v>144</v>
      </c>
      <c r="AG3" t="s">
        <v>145</v>
      </c>
    </row>
    <row r="4" spans="1:60" ht="24.95" customHeight="1" x14ac:dyDescent="0.2">
      <c r="A4" s="202" t="s">
        <v>9</v>
      </c>
      <c r="B4" s="203" t="s">
        <v>65</v>
      </c>
      <c r="C4" s="204" t="s">
        <v>66</v>
      </c>
      <c r="D4" s="205"/>
      <c r="E4" s="205"/>
      <c r="F4" s="205"/>
      <c r="G4" s="206"/>
      <c r="AG4" t="s">
        <v>146</v>
      </c>
    </row>
    <row r="5" spans="1:60" x14ac:dyDescent="0.2">
      <c r="D5" s="10"/>
    </row>
    <row r="6" spans="1:60" ht="38.25" x14ac:dyDescent="0.2">
      <c r="A6" s="208" t="s">
        <v>147</v>
      </c>
      <c r="B6" s="210" t="s">
        <v>148</v>
      </c>
      <c r="C6" s="210" t="s">
        <v>149</v>
      </c>
      <c r="D6" s="209" t="s">
        <v>150</v>
      </c>
      <c r="E6" s="208" t="s">
        <v>151</v>
      </c>
      <c r="F6" s="207" t="s">
        <v>152</v>
      </c>
      <c r="G6" s="208" t="s">
        <v>29</v>
      </c>
      <c r="H6" s="211" t="s">
        <v>30</v>
      </c>
      <c r="I6" s="211" t="s">
        <v>153</v>
      </c>
      <c r="J6" s="211" t="s">
        <v>31</v>
      </c>
      <c r="K6" s="211" t="s">
        <v>154</v>
      </c>
      <c r="L6" s="211" t="s">
        <v>155</v>
      </c>
      <c r="M6" s="211" t="s">
        <v>156</v>
      </c>
      <c r="N6" s="211" t="s">
        <v>157</v>
      </c>
      <c r="O6" s="211" t="s">
        <v>158</v>
      </c>
      <c r="P6" s="211" t="s">
        <v>159</v>
      </c>
      <c r="Q6" s="211" t="s">
        <v>160</v>
      </c>
      <c r="R6" s="211" t="s">
        <v>161</v>
      </c>
      <c r="S6" s="211" t="s">
        <v>162</v>
      </c>
      <c r="T6" s="211" t="s">
        <v>163</v>
      </c>
      <c r="U6" s="211" t="s">
        <v>164</v>
      </c>
      <c r="V6" s="211" t="s">
        <v>165</v>
      </c>
      <c r="W6" s="211" t="s">
        <v>166</v>
      </c>
      <c r="X6" s="211" t="s">
        <v>167</v>
      </c>
      <c r="Y6" s="211" t="s">
        <v>168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3" t="s">
        <v>169</v>
      </c>
      <c r="B8" s="234" t="s">
        <v>97</v>
      </c>
      <c r="C8" s="251" t="s">
        <v>98</v>
      </c>
      <c r="D8" s="235"/>
      <c r="E8" s="236"/>
      <c r="F8" s="237"/>
      <c r="G8" s="237">
        <f>SUMIF(AG9:AG13,"&lt;&gt;NOR",G9:G13)</f>
        <v>0</v>
      </c>
      <c r="H8" s="237"/>
      <c r="I8" s="237">
        <f>SUM(I9:I13)</f>
        <v>0</v>
      </c>
      <c r="J8" s="237"/>
      <c r="K8" s="237">
        <f>SUM(K9:K13)</f>
        <v>0</v>
      </c>
      <c r="L8" s="237"/>
      <c r="M8" s="237">
        <f>SUM(M9:M13)</f>
        <v>0</v>
      </c>
      <c r="N8" s="236"/>
      <c r="O8" s="236">
        <f>SUM(O9:O13)</f>
        <v>0.62</v>
      </c>
      <c r="P8" s="236"/>
      <c r="Q8" s="236">
        <f>SUM(Q9:Q13)</f>
        <v>0</v>
      </c>
      <c r="R8" s="237"/>
      <c r="S8" s="237"/>
      <c r="T8" s="238"/>
      <c r="U8" s="232"/>
      <c r="V8" s="232">
        <f>SUM(V9:V13)</f>
        <v>47.9</v>
      </c>
      <c r="W8" s="232"/>
      <c r="X8" s="232"/>
      <c r="Y8" s="232"/>
      <c r="AG8" t="s">
        <v>170</v>
      </c>
    </row>
    <row r="9" spans="1:60" outlineLevel="1" x14ac:dyDescent="0.2">
      <c r="A9" s="240">
        <v>1</v>
      </c>
      <c r="B9" s="241" t="s">
        <v>909</v>
      </c>
      <c r="C9" s="252" t="s">
        <v>910</v>
      </c>
      <c r="D9" s="242" t="s">
        <v>191</v>
      </c>
      <c r="E9" s="243">
        <v>47.423999999999999</v>
      </c>
      <c r="F9" s="244"/>
      <c r="G9" s="245">
        <f>ROUND(E9*F9,2)</f>
        <v>0</v>
      </c>
      <c r="H9" s="244"/>
      <c r="I9" s="245">
        <f>ROUND(E9*H9,2)</f>
        <v>0</v>
      </c>
      <c r="J9" s="244"/>
      <c r="K9" s="245">
        <f>ROUND(E9*J9,2)</f>
        <v>0</v>
      </c>
      <c r="L9" s="245">
        <v>21</v>
      </c>
      <c r="M9" s="245">
        <f>G9*(1+L9/100)</f>
        <v>0</v>
      </c>
      <c r="N9" s="243">
        <v>1.299E-2</v>
      </c>
      <c r="O9" s="243">
        <f>ROUND(E9*N9,2)</f>
        <v>0.62</v>
      </c>
      <c r="P9" s="243">
        <v>0</v>
      </c>
      <c r="Q9" s="243">
        <f>ROUND(E9*P9,2)</f>
        <v>0</v>
      </c>
      <c r="R9" s="245" t="s">
        <v>610</v>
      </c>
      <c r="S9" s="245" t="s">
        <v>175</v>
      </c>
      <c r="T9" s="246" t="s">
        <v>175</v>
      </c>
      <c r="U9" s="222">
        <v>1.01</v>
      </c>
      <c r="V9" s="222">
        <f>ROUND(E9*U9,2)</f>
        <v>47.9</v>
      </c>
      <c r="W9" s="222"/>
      <c r="X9" s="222" t="s">
        <v>177</v>
      </c>
      <c r="Y9" s="222" t="s">
        <v>178</v>
      </c>
      <c r="Z9" s="212"/>
      <c r="AA9" s="212"/>
      <c r="AB9" s="212"/>
      <c r="AC9" s="212"/>
      <c r="AD9" s="212"/>
      <c r="AE9" s="212"/>
      <c r="AF9" s="212"/>
      <c r="AG9" s="212" t="s">
        <v>179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3" t="s">
        <v>911</v>
      </c>
      <c r="D10" s="247"/>
      <c r="E10" s="247"/>
      <c r="F10" s="247"/>
      <c r="G10" s="247"/>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181</v>
      </c>
      <c r="AH10" s="212"/>
      <c r="AI10" s="212"/>
      <c r="AJ10" s="212"/>
      <c r="AK10" s="212"/>
      <c r="AL10" s="212"/>
      <c r="AM10" s="212"/>
      <c r="AN10" s="212"/>
      <c r="AO10" s="212"/>
      <c r="AP10" s="212"/>
      <c r="AQ10" s="212"/>
      <c r="AR10" s="212"/>
      <c r="AS10" s="212"/>
      <c r="AT10" s="212"/>
      <c r="AU10" s="212"/>
      <c r="AV10" s="212"/>
      <c r="AW10" s="212"/>
      <c r="AX10" s="212"/>
      <c r="AY10" s="212"/>
      <c r="AZ10" s="212"/>
      <c r="BA10" s="248" t="str">
        <f>C10</f>
        <v>okenního nebo dveřního, z pomocného pracovního lešení o výšce podlahy do 1900 mm a pro zatížení do 1,5 kPa,</v>
      </c>
      <c r="BB10" s="212"/>
      <c r="BC10" s="212"/>
      <c r="BD10" s="212"/>
      <c r="BE10" s="212"/>
      <c r="BF10" s="212"/>
      <c r="BG10" s="212"/>
      <c r="BH10" s="212"/>
    </row>
    <row r="11" spans="1:60" outlineLevel="2" x14ac:dyDescent="0.2">
      <c r="A11" s="219"/>
      <c r="B11" s="220"/>
      <c r="C11" s="257" t="s">
        <v>912</v>
      </c>
      <c r="D11" s="250"/>
      <c r="E11" s="250"/>
      <c r="F11" s="250"/>
      <c r="G11" s="25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359</v>
      </c>
      <c r="AH11" s="212"/>
      <c r="AI11" s="212"/>
      <c r="AJ11" s="212"/>
      <c r="AK11" s="212"/>
      <c r="AL11" s="212"/>
      <c r="AM11" s="212"/>
      <c r="AN11" s="212"/>
      <c r="AO11" s="212"/>
      <c r="AP11" s="212"/>
      <c r="AQ11" s="212"/>
      <c r="AR11" s="212"/>
      <c r="AS11" s="212"/>
      <c r="AT11" s="212"/>
      <c r="AU11" s="212"/>
      <c r="AV11" s="212"/>
      <c r="AW11" s="212"/>
      <c r="AX11" s="212"/>
      <c r="AY11" s="212"/>
      <c r="AZ11" s="212"/>
      <c r="BA11" s="248" t="str">
        <f>C11</f>
        <v>Případně lištování - dle technologie zvolené dodavatelem. Řešení nutno před realizací konzultovat s projektantem stavby.</v>
      </c>
      <c r="BB11" s="212"/>
      <c r="BC11" s="212"/>
      <c r="BD11" s="212"/>
      <c r="BE11" s="212"/>
      <c r="BF11" s="212"/>
      <c r="BG11" s="212"/>
      <c r="BH11" s="212"/>
    </row>
    <row r="12" spans="1:60" outlineLevel="2" x14ac:dyDescent="0.2">
      <c r="A12" s="219"/>
      <c r="B12" s="220"/>
      <c r="C12" s="254" t="s">
        <v>1151</v>
      </c>
      <c r="D12" s="223"/>
      <c r="E12" s="224"/>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183</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4" t="s">
        <v>1152</v>
      </c>
      <c r="D13" s="223"/>
      <c r="E13" s="224">
        <v>47.423999999999999</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183</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33" t="s">
        <v>169</v>
      </c>
      <c r="B14" s="234" t="s">
        <v>99</v>
      </c>
      <c r="C14" s="251" t="s">
        <v>100</v>
      </c>
      <c r="D14" s="235"/>
      <c r="E14" s="236"/>
      <c r="F14" s="237"/>
      <c r="G14" s="237">
        <f>SUMIF(AG15:AG29,"&lt;&gt;NOR",G15:G29)</f>
        <v>0</v>
      </c>
      <c r="H14" s="237"/>
      <c r="I14" s="237">
        <f>SUM(I15:I29)</f>
        <v>0</v>
      </c>
      <c r="J14" s="237"/>
      <c r="K14" s="237">
        <f>SUM(K15:K29)</f>
        <v>0</v>
      </c>
      <c r="L14" s="237"/>
      <c r="M14" s="237">
        <f>SUM(M15:M29)</f>
        <v>0</v>
      </c>
      <c r="N14" s="236"/>
      <c r="O14" s="236">
        <f>SUM(O15:O29)</f>
        <v>2.21</v>
      </c>
      <c r="P14" s="236"/>
      <c r="Q14" s="236">
        <f>SUM(Q15:Q29)</f>
        <v>0</v>
      </c>
      <c r="R14" s="237"/>
      <c r="S14" s="237"/>
      <c r="T14" s="238"/>
      <c r="U14" s="232"/>
      <c r="V14" s="232">
        <f>SUM(V15:V29)</f>
        <v>108.6</v>
      </c>
      <c r="W14" s="232"/>
      <c r="X14" s="232"/>
      <c r="Y14" s="232"/>
      <c r="AG14" t="s">
        <v>170</v>
      </c>
    </row>
    <row r="15" spans="1:60" ht="33.75" outlineLevel="1" x14ac:dyDescent="0.2">
      <c r="A15" s="240">
        <v>2</v>
      </c>
      <c r="B15" s="241" t="s">
        <v>1153</v>
      </c>
      <c r="C15" s="252" t="s">
        <v>1154</v>
      </c>
      <c r="D15" s="242" t="s">
        <v>191</v>
      </c>
      <c r="E15" s="243">
        <v>118.047</v>
      </c>
      <c r="F15" s="244"/>
      <c r="G15" s="245">
        <f>ROUND(E15*F15,2)</f>
        <v>0</v>
      </c>
      <c r="H15" s="244"/>
      <c r="I15" s="245">
        <f>ROUND(E15*H15,2)</f>
        <v>0</v>
      </c>
      <c r="J15" s="244"/>
      <c r="K15" s="245">
        <f>ROUND(E15*J15,2)</f>
        <v>0</v>
      </c>
      <c r="L15" s="245">
        <v>21</v>
      </c>
      <c r="M15" s="245">
        <f>G15*(1+L15/100)</f>
        <v>0</v>
      </c>
      <c r="N15" s="243">
        <v>1.8700000000000001E-2</v>
      </c>
      <c r="O15" s="243">
        <f>ROUND(E15*N15,2)</f>
        <v>2.21</v>
      </c>
      <c r="P15" s="243">
        <v>0</v>
      </c>
      <c r="Q15" s="243">
        <f>ROUND(E15*P15,2)</f>
        <v>0</v>
      </c>
      <c r="R15" s="245"/>
      <c r="S15" s="245" t="s">
        <v>477</v>
      </c>
      <c r="T15" s="246" t="s">
        <v>478</v>
      </c>
      <c r="U15" s="222">
        <v>0.92</v>
      </c>
      <c r="V15" s="222">
        <f>ROUND(E15*U15,2)</f>
        <v>108.6</v>
      </c>
      <c r="W15" s="222"/>
      <c r="X15" s="222" t="s">
        <v>177</v>
      </c>
      <c r="Y15" s="222" t="s">
        <v>178</v>
      </c>
      <c r="Z15" s="212"/>
      <c r="AA15" s="212"/>
      <c r="AB15" s="212"/>
      <c r="AC15" s="212"/>
      <c r="AD15" s="212"/>
      <c r="AE15" s="212"/>
      <c r="AF15" s="212"/>
      <c r="AG15" s="212" t="s">
        <v>179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6" t="s">
        <v>1155</v>
      </c>
      <c r="D16" s="249"/>
      <c r="E16" s="249"/>
      <c r="F16" s="249"/>
      <c r="G16" s="249"/>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4" t="s">
        <v>204</v>
      </c>
      <c r="D17" s="223"/>
      <c r="E17" s="224"/>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183</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4" t="s">
        <v>205</v>
      </c>
      <c r="D18" s="223"/>
      <c r="E18" s="224"/>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183</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4" t="s">
        <v>206</v>
      </c>
      <c r="D19" s="223"/>
      <c r="E19" s="224"/>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183</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4" t="s">
        <v>277</v>
      </c>
      <c r="D20" s="223"/>
      <c r="E20" s="224"/>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183</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4" t="s">
        <v>230</v>
      </c>
      <c r="D21" s="223"/>
      <c r="E21" s="224"/>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183</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4" t="s">
        <v>278</v>
      </c>
      <c r="D22" s="223"/>
      <c r="E22" s="224"/>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183</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4" t="s">
        <v>279</v>
      </c>
      <c r="D23" s="223"/>
      <c r="E23" s="224"/>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183</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4" t="s">
        <v>280</v>
      </c>
      <c r="D24" s="223"/>
      <c r="E24" s="224"/>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183</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4" t="s">
        <v>281</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183</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4" t="s">
        <v>280</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183</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4" t="s">
        <v>283</v>
      </c>
      <c r="D27" s="223"/>
      <c r="E27" s="224">
        <v>51.774999999999999</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183</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4" t="s">
        <v>284</v>
      </c>
      <c r="D28" s="223"/>
      <c r="E28" s="224">
        <v>45.561999999999998</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183</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4" t="s">
        <v>285</v>
      </c>
      <c r="D29" s="223"/>
      <c r="E29" s="224">
        <v>20.71</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183</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3" t="s">
        <v>169</v>
      </c>
      <c r="B30" s="234" t="s">
        <v>103</v>
      </c>
      <c r="C30" s="251" t="s">
        <v>104</v>
      </c>
      <c r="D30" s="235"/>
      <c r="E30" s="236"/>
      <c r="F30" s="237"/>
      <c r="G30" s="237">
        <f>SUMIF(AG31:AG38,"&lt;&gt;NOR",G31:G38)</f>
        <v>0</v>
      </c>
      <c r="H30" s="237"/>
      <c r="I30" s="237">
        <f>SUM(I31:I38)</f>
        <v>0</v>
      </c>
      <c r="J30" s="237"/>
      <c r="K30" s="237">
        <f>SUM(K31:K38)</f>
        <v>0</v>
      </c>
      <c r="L30" s="237"/>
      <c r="M30" s="237">
        <f>SUM(M31:M38)</f>
        <v>0</v>
      </c>
      <c r="N30" s="236"/>
      <c r="O30" s="236">
        <f>SUM(O31:O38)</f>
        <v>1.22</v>
      </c>
      <c r="P30" s="236"/>
      <c r="Q30" s="236">
        <f>SUM(Q31:Q38)</f>
        <v>0</v>
      </c>
      <c r="R30" s="237"/>
      <c r="S30" s="237"/>
      <c r="T30" s="238"/>
      <c r="U30" s="232"/>
      <c r="V30" s="232">
        <f>SUM(V31:V38)</f>
        <v>43.3</v>
      </c>
      <c r="W30" s="232"/>
      <c r="X30" s="232"/>
      <c r="Y30" s="232"/>
      <c r="AG30" t="s">
        <v>170</v>
      </c>
    </row>
    <row r="31" spans="1:60" outlineLevel="1" x14ac:dyDescent="0.2">
      <c r="A31" s="240">
        <v>3</v>
      </c>
      <c r="B31" s="241" t="s">
        <v>1156</v>
      </c>
      <c r="C31" s="252" t="s">
        <v>1157</v>
      </c>
      <c r="D31" s="242" t="s">
        <v>215</v>
      </c>
      <c r="E31" s="243">
        <v>120.27</v>
      </c>
      <c r="F31" s="244"/>
      <c r="G31" s="245">
        <f>ROUND(E31*F31,2)</f>
        <v>0</v>
      </c>
      <c r="H31" s="244"/>
      <c r="I31" s="245">
        <f>ROUND(E31*H31,2)</f>
        <v>0</v>
      </c>
      <c r="J31" s="244"/>
      <c r="K31" s="245">
        <f>ROUND(E31*J31,2)</f>
        <v>0</v>
      </c>
      <c r="L31" s="245">
        <v>21</v>
      </c>
      <c r="M31" s="245">
        <f>G31*(1+L31/100)</f>
        <v>0</v>
      </c>
      <c r="N31" s="243">
        <v>1.0120000000000001E-2</v>
      </c>
      <c r="O31" s="243">
        <f>ROUND(E31*N31,2)</f>
        <v>1.22</v>
      </c>
      <c r="P31" s="243">
        <v>0</v>
      </c>
      <c r="Q31" s="243">
        <f>ROUND(E31*P31,2)</f>
        <v>0</v>
      </c>
      <c r="R31" s="245" t="s">
        <v>220</v>
      </c>
      <c r="S31" s="245" t="s">
        <v>175</v>
      </c>
      <c r="T31" s="246" t="s">
        <v>175</v>
      </c>
      <c r="U31" s="222">
        <v>0.36</v>
      </c>
      <c r="V31" s="222">
        <f>ROUND(E31*U31,2)</f>
        <v>43.3</v>
      </c>
      <c r="W31" s="222"/>
      <c r="X31" s="222" t="s">
        <v>177</v>
      </c>
      <c r="Y31" s="222" t="s">
        <v>178</v>
      </c>
      <c r="Z31" s="212"/>
      <c r="AA31" s="212"/>
      <c r="AB31" s="212"/>
      <c r="AC31" s="212"/>
      <c r="AD31" s="212"/>
      <c r="AE31" s="212"/>
      <c r="AF31" s="212"/>
      <c r="AG31" s="212" t="s">
        <v>179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3" t="s">
        <v>945</v>
      </c>
      <c r="D32" s="247"/>
      <c r="E32" s="247"/>
      <c r="F32" s="247"/>
      <c r="G32" s="247"/>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181</v>
      </c>
      <c r="AH32" s="212"/>
      <c r="AI32" s="212"/>
      <c r="AJ32" s="212"/>
      <c r="AK32" s="212"/>
      <c r="AL32" s="212"/>
      <c r="AM32" s="212"/>
      <c r="AN32" s="212"/>
      <c r="AO32" s="212"/>
      <c r="AP32" s="212"/>
      <c r="AQ32" s="212"/>
      <c r="AR32" s="212"/>
      <c r="AS32" s="212"/>
      <c r="AT32" s="212"/>
      <c r="AU32" s="212"/>
      <c r="AV32" s="212"/>
      <c r="AW32" s="212"/>
      <c r="AX32" s="212"/>
      <c r="AY32" s="212"/>
      <c r="AZ32" s="212"/>
      <c r="BA32" s="248" t="str">
        <f>C32</f>
        <v>na montážní pěnu, zapravení omítky pod parapetem, těsnění spáry mezi parapetem a rámem okna, dodávka silikonu.</v>
      </c>
      <c r="BB32" s="212"/>
      <c r="BC32" s="212"/>
      <c r="BD32" s="212"/>
      <c r="BE32" s="212"/>
      <c r="BF32" s="212"/>
      <c r="BG32" s="212"/>
      <c r="BH32" s="212"/>
    </row>
    <row r="33" spans="1:60" outlineLevel="2" x14ac:dyDescent="0.2">
      <c r="A33" s="219"/>
      <c r="B33" s="220"/>
      <c r="C33" s="257" t="s">
        <v>1158</v>
      </c>
      <c r="D33" s="250"/>
      <c r="E33" s="250"/>
      <c r="F33" s="250"/>
      <c r="G33" s="250"/>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359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7" t="s">
        <v>1159</v>
      </c>
      <c r="D34" s="250"/>
      <c r="E34" s="250"/>
      <c r="F34" s="250"/>
      <c r="G34" s="250"/>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2" t="s">
        <v>182</v>
      </c>
      <c r="D35" s="227"/>
      <c r="E35" s="228"/>
      <c r="F35" s="229"/>
      <c r="G35" s="229"/>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7" t="s">
        <v>1160</v>
      </c>
      <c r="D36" s="250"/>
      <c r="E36" s="250"/>
      <c r="F36" s="250"/>
      <c r="G36" s="250"/>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359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4" t="s">
        <v>1151</v>
      </c>
      <c r="D37" s="223"/>
      <c r="E37" s="224"/>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183</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4" t="s">
        <v>1161</v>
      </c>
      <c r="D38" s="223"/>
      <c r="E38" s="224">
        <v>120.27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183</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33" t="s">
        <v>169</v>
      </c>
      <c r="B39" s="234" t="s">
        <v>109</v>
      </c>
      <c r="C39" s="251" t="s">
        <v>110</v>
      </c>
      <c r="D39" s="235"/>
      <c r="E39" s="236"/>
      <c r="F39" s="237"/>
      <c r="G39" s="237">
        <f>SUMIF(AG40:AG52,"&lt;&gt;NOR",G40:G52)</f>
        <v>0</v>
      </c>
      <c r="H39" s="237"/>
      <c r="I39" s="237">
        <f>SUM(I40:I52)</f>
        <v>0</v>
      </c>
      <c r="J39" s="237"/>
      <c r="K39" s="237">
        <f>SUM(K40:K52)</f>
        <v>0</v>
      </c>
      <c r="L39" s="237"/>
      <c r="M39" s="237">
        <f>SUM(M40:M52)</f>
        <v>0</v>
      </c>
      <c r="N39" s="236"/>
      <c r="O39" s="236">
        <f>SUM(O40:O52)</f>
        <v>0.17</v>
      </c>
      <c r="P39" s="236"/>
      <c r="Q39" s="236">
        <f>SUM(Q40:Q52)</f>
        <v>21.9</v>
      </c>
      <c r="R39" s="237"/>
      <c r="S39" s="237"/>
      <c r="T39" s="238"/>
      <c r="U39" s="232"/>
      <c r="V39" s="232">
        <f>SUM(V40:V52)</f>
        <v>128.15</v>
      </c>
      <c r="W39" s="232"/>
      <c r="X39" s="232"/>
      <c r="Y39" s="232"/>
      <c r="AG39" t="s">
        <v>170</v>
      </c>
    </row>
    <row r="40" spans="1:60" outlineLevel="1" x14ac:dyDescent="0.2">
      <c r="A40" s="240">
        <v>4</v>
      </c>
      <c r="B40" s="241" t="s">
        <v>586</v>
      </c>
      <c r="C40" s="252" t="s">
        <v>587</v>
      </c>
      <c r="D40" s="242" t="s">
        <v>191</v>
      </c>
      <c r="E40" s="243">
        <v>346.91340000000002</v>
      </c>
      <c r="F40" s="244"/>
      <c r="G40" s="245">
        <f>ROUND(E40*F40,2)</f>
        <v>0</v>
      </c>
      <c r="H40" s="244"/>
      <c r="I40" s="245">
        <f>ROUND(E40*H40,2)</f>
        <v>0</v>
      </c>
      <c r="J40" s="244"/>
      <c r="K40" s="245">
        <f>ROUND(E40*J40,2)</f>
        <v>0</v>
      </c>
      <c r="L40" s="245">
        <v>21</v>
      </c>
      <c r="M40" s="245">
        <f>G40*(1+L40/100)</f>
        <v>0</v>
      </c>
      <c r="N40" s="243">
        <v>4.8999999999999998E-4</v>
      </c>
      <c r="O40" s="243">
        <f>ROUND(E40*N40,2)</f>
        <v>0.17</v>
      </c>
      <c r="P40" s="243">
        <v>5.5E-2</v>
      </c>
      <c r="Q40" s="243">
        <f>ROUND(E40*P40,2)</f>
        <v>19.079999999999998</v>
      </c>
      <c r="R40" s="245" t="s">
        <v>562</v>
      </c>
      <c r="S40" s="245" t="s">
        <v>175</v>
      </c>
      <c r="T40" s="246" t="s">
        <v>175</v>
      </c>
      <c r="U40" s="222">
        <v>0.26</v>
      </c>
      <c r="V40" s="222">
        <f>ROUND(E40*U40,2)</f>
        <v>90.2</v>
      </c>
      <c r="W40" s="222"/>
      <c r="X40" s="222" t="s">
        <v>177</v>
      </c>
      <c r="Y40" s="222" t="s">
        <v>178</v>
      </c>
      <c r="Z40" s="212"/>
      <c r="AA40" s="212"/>
      <c r="AB40" s="212"/>
      <c r="AC40" s="212"/>
      <c r="AD40" s="212"/>
      <c r="AE40" s="212"/>
      <c r="AF40" s="212"/>
      <c r="AG40" s="212" t="s">
        <v>179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4" t="s">
        <v>1151</v>
      </c>
      <c r="D41" s="223"/>
      <c r="E41" s="224"/>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183</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4" t="s">
        <v>1162</v>
      </c>
      <c r="D42" s="223"/>
      <c r="E42" s="224">
        <v>346.91340000000002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183</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0">
        <v>5</v>
      </c>
      <c r="B43" s="241" t="s">
        <v>593</v>
      </c>
      <c r="C43" s="252" t="s">
        <v>594</v>
      </c>
      <c r="D43" s="242" t="s">
        <v>215</v>
      </c>
      <c r="E43" s="243">
        <v>120.27</v>
      </c>
      <c r="F43" s="244"/>
      <c r="G43" s="245">
        <f>ROUND(E43*F43,2)</f>
        <v>0</v>
      </c>
      <c r="H43" s="244"/>
      <c r="I43" s="245">
        <f>ROUND(E43*H43,2)</f>
        <v>0</v>
      </c>
      <c r="J43" s="244"/>
      <c r="K43" s="245">
        <f>ROUND(E43*J43,2)</f>
        <v>0</v>
      </c>
      <c r="L43" s="245">
        <v>21</v>
      </c>
      <c r="M43" s="245">
        <f>G43*(1+L43/100)</f>
        <v>0</v>
      </c>
      <c r="N43" s="243">
        <v>0</v>
      </c>
      <c r="O43" s="243">
        <f>ROUND(E43*N43,2)</f>
        <v>0</v>
      </c>
      <c r="P43" s="243">
        <v>1.1129999999999999E-2</v>
      </c>
      <c r="Q43" s="243">
        <f>ROUND(E43*P43,2)</f>
        <v>1.34</v>
      </c>
      <c r="R43" s="245" t="s">
        <v>562</v>
      </c>
      <c r="S43" s="245" t="s">
        <v>175</v>
      </c>
      <c r="T43" s="246" t="s">
        <v>175</v>
      </c>
      <c r="U43" s="222">
        <v>0.08</v>
      </c>
      <c r="V43" s="222">
        <f>ROUND(E43*U43,2)</f>
        <v>9.6199999999999992</v>
      </c>
      <c r="W43" s="222"/>
      <c r="X43" s="222" t="s">
        <v>177</v>
      </c>
      <c r="Y43" s="222" t="s">
        <v>178</v>
      </c>
      <c r="Z43" s="212"/>
      <c r="AA43" s="212"/>
      <c r="AB43" s="212"/>
      <c r="AC43" s="212"/>
      <c r="AD43" s="212"/>
      <c r="AE43" s="212"/>
      <c r="AF43" s="212"/>
      <c r="AG43" s="212" t="s">
        <v>179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4" t="s">
        <v>1163</v>
      </c>
      <c r="D44" s="223"/>
      <c r="E44" s="224">
        <v>120.27</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183</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40">
        <v>6</v>
      </c>
      <c r="B45" s="241" t="s">
        <v>601</v>
      </c>
      <c r="C45" s="252" t="s">
        <v>602</v>
      </c>
      <c r="D45" s="242" t="s">
        <v>191</v>
      </c>
      <c r="E45" s="243">
        <v>118.047</v>
      </c>
      <c r="F45" s="244"/>
      <c r="G45" s="245">
        <f>ROUND(E45*F45,2)</f>
        <v>0</v>
      </c>
      <c r="H45" s="244"/>
      <c r="I45" s="245">
        <f>ROUND(E45*H45,2)</f>
        <v>0</v>
      </c>
      <c r="J45" s="244"/>
      <c r="K45" s="245">
        <f>ROUND(E45*J45,2)</f>
        <v>0</v>
      </c>
      <c r="L45" s="245">
        <v>21</v>
      </c>
      <c r="M45" s="245">
        <f>G45*(1+L45/100)</f>
        <v>0</v>
      </c>
      <c r="N45" s="243">
        <v>0</v>
      </c>
      <c r="O45" s="243">
        <f>ROUND(E45*N45,2)</f>
        <v>0</v>
      </c>
      <c r="P45" s="243">
        <v>1.256E-2</v>
      </c>
      <c r="Q45" s="243">
        <f>ROUND(E45*P45,2)</f>
        <v>1.48</v>
      </c>
      <c r="R45" s="245" t="s">
        <v>562</v>
      </c>
      <c r="S45" s="245" t="s">
        <v>175</v>
      </c>
      <c r="T45" s="246" t="s">
        <v>175</v>
      </c>
      <c r="U45" s="222">
        <v>0.24</v>
      </c>
      <c r="V45" s="222">
        <f>ROUND(E45*U45,2)</f>
        <v>28.33</v>
      </c>
      <c r="W45" s="222"/>
      <c r="X45" s="222" t="s">
        <v>177</v>
      </c>
      <c r="Y45" s="222" t="s">
        <v>178</v>
      </c>
      <c r="Z45" s="212"/>
      <c r="AA45" s="212"/>
      <c r="AB45" s="212"/>
      <c r="AC45" s="212"/>
      <c r="AD45" s="212"/>
      <c r="AE45" s="212"/>
      <c r="AF45" s="212"/>
      <c r="AG45" s="212" t="s">
        <v>179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4" t="s">
        <v>204</v>
      </c>
      <c r="D46" s="223"/>
      <c r="E46" s="224"/>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183</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4" t="s">
        <v>205</v>
      </c>
      <c r="D47" s="223"/>
      <c r="E47" s="224"/>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183</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4" t="s">
        <v>206</v>
      </c>
      <c r="D48" s="223"/>
      <c r="E48" s="224"/>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183</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4" t="s">
        <v>277</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183</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4" t="s">
        <v>1164</v>
      </c>
      <c r="D50" s="223"/>
      <c r="E50" s="224"/>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183</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4" t="s">
        <v>1165</v>
      </c>
      <c r="D51" s="223"/>
      <c r="E51" s="224"/>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183</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4" t="s">
        <v>1166</v>
      </c>
      <c r="D52" s="223"/>
      <c r="E52" s="224">
        <v>118.047</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183</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33" t="s">
        <v>169</v>
      </c>
      <c r="B53" s="234" t="s">
        <v>111</v>
      </c>
      <c r="C53" s="251" t="s">
        <v>112</v>
      </c>
      <c r="D53" s="235"/>
      <c r="E53" s="236"/>
      <c r="F53" s="237"/>
      <c r="G53" s="237">
        <f>SUMIF(AG54:AG58,"&lt;&gt;NOR",G54:G58)</f>
        <v>0</v>
      </c>
      <c r="H53" s="237"/>
      <c r="I53" s="237">
        <f>SUM(I54:I58)</f>
        <v>0</v>
      </c>
      <c r="J53" s="237"/>
      <c r="K53" s="237">
        <f>SUM(K54:K58)</f>
        <v>0</v>
      </c>
      <c r="L53" s="237"/>
      <c r="M53" s="237">
        <f>SUM(M54:M58)</f>
        <v>0</v>
      </c>
      <c r="N53" s="236"/>
      <c r="O53" s="236">
        <f>SUM(O54:O58)</f>
        <v>0</v>
      </c>
      <c r="P53" s="236"/>
      <c r="Q53" s="236">
        <f>SUM(Q54:Q58)</f>
        <v>0</v>
      </c>
      <c r="R53" s="237"/>
      <c r="S53" s="237"/>
      <c r="T53" s="238"/>
      <c r="U53" s="232"/>
      <c r="V53" s="232">
        <f>SUM(V54:V58)</f>
        <v>8.19</v>
      </c>
      <c r="W53" s="232"/>
      <c r="X53" s="232"/>
      <c r="Y53" s="232"/>
      <c r="AG53" t="s">
        <v>170</v>
      </c>
    </row>
    <row r="54" spans="1:60" ht="22.5" outlineLevel="1" x14ac:dyDescent="0.2">
      <c r="A54" s="240">
        <v>7</v>
      </c>
      <c r="B54" s="241" t="s">
        <v>607</v>
      </c>
      <c r="C54" s="252" t="s">
        <v>608</v>
      </c>
      <c r="D54" s="242" t="s">
        <v>609</v>
      </c>
      <c r="E54" s="243">
        <v>4.2106399999999997</v>
      </c>
      <c r="F54" s="244"/>
      <c r="G54" s="245">
        <f>ROUND(E54*F54,2)</f>
        <v>0</v>
      </c>
      <c r="H54" s="244"/>
      <c r="I54" s="245">
        <f>ROUND(E54*H54,2)</f>
        <v>0</v>
      </c>
      <c r="J54" s="244"/>
      <c r="K54" s="245">
        <f>ROUND(E54*J54,2)</f>
        <v>0</v>
      </c>
      <c r="L54" s="245">
        <v>21</v>
      </c>
      <c r="M54" s="245">
        <f>G54*(1+L54/100)</f>
        <v>0</v>
      </c>
      <c r="N54" s="243">
        <v>0</v>
      </c>
      <c r="O54" s="243">
        <f>ROUND(E54*N54,2)</f>
        <v>0</v>
      </c>
      <c r="P54" s="243">
        <v>0</v>
      </c>
      <c r="Q54" s="243">
        <f>ROUND(E54*P54,2)</f>
        <v>0</v>
      </c>
      <c r="R54" s="245" t="s">
        <v>610</v>
      </c>
      <c r="S54" s="245" t="s">
        <v>175</v>
      </c>
      <c r="T54" s="246" t="s">
        <v>695</v>
      </c>
      <c r="U54" s="222">
        <v>1.9450000000000001</v>
      </c>
      <c r="V54" s="222">
        <f>ROUND(E54*U54,2)</f>
        <v>8.19</v>
      </c>
      <c r="W54" s="222"/>
      <c r="X54" s="222" t="s">
        <v>611</v>
      </c>
      <c r="Y54" s="222" t="s">
        <v>178</v>
      </c>
      <c r="Z54" s="212"/>
      <c r="AA54" s="212"/>
      <c r="AB54" s="212"/>
      <c r="AC54" s="212"/>
      <c r="AD54" s="212"/>
      <c r="AE54" s="212"/>
      <c r="AF54" s="212"/>
      <c r="AG54" s="212" t="s">
        <v>612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3" t="s">
        <v>613</v>
      </c>
      <c r="D55" s="247"/>
      <c r="E55" s="247"/>
      <c r="F55" s="247"/>
      <c r="G55" s="247"/>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181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4" t="s">
        <v>614</v>
      </c>
      <c r="D56" s="223"/>
      <c r="E56" s="224"/>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183</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4" t="s">
        <v>1167</v>
      </c>
      <c r="D57" s="223"/>
      <c r="E57" s="224"/>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183</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4" t="s">
        <v>1168</v>
      </c>
      <c r="D58" s="223"/>
      <c r="E58" s="224">
        <v>4.2106399999999997</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183</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33" t="s">
        <v>169</v>
      </c>
      <c r="B59" s="234" t="s">
        <v>117</v>
      </c>
      <c r="C59" s="251" t="s">
        <v>118</v>
      </c>
      <c r="D59" s="235"/>
      <c r="E59" s="236"/>
      <c r="F59" s="237"/>
      <c r="G59" s="237">
        <f>SUMIF(AG60:AG95,"&lt;&gt;NOR",G60:G95)</f>
        <v>0</v>
      </c>
      <c r="H59" s="237"/>
      <c r="I59" s="237">
        <f>SUM(I60:I95)</f>
        <v>0</v>
      </c>
      <c r="J59" s="237"/>
      <c r="K59" s="237">
        <f>SUM(K60:K95)</f>
        <v>0</v>
      </c>
      <c r="L59" s="237"/>
      <c r="M59" s="237">
        <f>SUM(M60:M95)</f>
        <v>0</v>
      </c>
      <c r="N59" s="236"/>
      <c r="O59" s="236">
        <f>SUM(O60:O95)</f>
        <v>0.94000000000000006</v>
      </c>
      <c r="P59" s="236"/>
      <c r="Q59" s="236">
        <f>SUM(Q60:Q95)</f>
        <v>0.77</v>
      </c>
      <c r="R59" s="237"/>
      <c r="S59" s="237"/>
      <c r="T59" s="238"/>
      <c r="U59" s="232"/>
      <c r="V59" s="232">
        <f>SUM(V60:V95)</f>
        <v>40.94</v>
      </c>
      <c r="W59" s="232"/>
      <c r="X59" s="232"/>
      <c r="Y59" s="232"/>
      <c r="AG59" t="s">
        <v>170</v>
      </c>
    </row>
    <row r="60" spans="1:60" ht="22.5" outlineLevel="1" x14ac:dyDescent="0.2">
      <c r="A60" s="240">
        <v>8</v>
      </c>
      <c r="B60" s="241" t="s">
        <v>673</v>
      </c>
      <c r="C60" s="252" t="s">
        <v>674</v>
      </c>
      <c r="D60" s="242" t="s">
        <v>191</v>
      </c>
      <c r="E60" s="243">
        <v>118.047</v>
      </c>
      <c r="F60" s="244"/>
      <c r="G60" s="245">
        <f>ROUND(E60*F60,2)</f>
        <v>0</v>
      </c>
      <c r="H60" s="244"/>
      <c r="I60" s="245">
        <f>ROUND(E60*H60,2)</f>
        <v>0</v>
      </c>
      <c r="J60" s="244"/>
      <c r="K60" s="245">
        <f>ROUND(E60*J60,2)</f>
        <v>0</v>
      </c>
      <c r="L60" s="245">
        <v>21</v>
      </c>
      <c r="M60" s="245">
        <f>G60*(1+L60/100)</f>
        <v>0</v>
      </c>
      <c r="N60" s="243">
        <v>2.0000000000000001E-4</v>
      </c>
      <c r="O60" s="243">
        <f>ROUND(E60*N60,2)</f>
        <v>0.02</v>
      </c>
      <c r="P60" s="243">
        <v>0</v>
      </c>
      <c r="Q60" s="243">
        <f>ROUND(E60*P60,2)</f>
        <v>0</v>
      </c>
      <c r="R60" s="245" t="s">
        <v>671</v>
      </c>
      <c r="S60" s="245" t="s">
        <v>175</v>
      </c>
      <c r="T60" s="246" t="s">
        <v>175</v>
      </c>
      <c r="U60" s="222">
        <v>0.14000000000000001</v>
      </c>
      <c r="V60" s="222">
        <f>ROUND(E60*U60,2)</f>
        <v>16.53</v>
      </c>
      <c r="W60" s="222"/>
      <c r="X60" s="222" t="s">
        <v>177</v>
      </c>
      <c r="Y60" s="222" t="s">
        <v>178</v>
      </c>
      <c r="Z60" s="212"/>
      <c r="AA60" s="212"/>
      <c r="AB60" s="212"/>
      <c r="AC60" s="212"/>
      <c r="AD60" s="212"/>
      <c r="AE60" s="212"/>
      <c r="AF60" s="212"/>
      <c r="AG60" s="212" t="s">
        <v>179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4" t="s">
        <v>204</v>
      </c>
      <c r="D61" s="223"/>
      <c r="E61" s="224"/>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183</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4" t="s">
        <v>205</v>
      </c>
      <c r="D62" s="223"/>
      <c r="E62" s="224"/>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183</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4" t="s">
        <v>206</v>
      </c>
      <c r="D63" s="223"/>
      <c r="E63" s="224"/>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183</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4" t="s">
        <v>277</v>
      </c>
      <c r="D64" s="223"/>
      <c r="E64" s="224"/>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183</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4" t="s">
        <v>1164</v>
      </c>
      <c r="D65" s="223"/>
      <c r="E65" s="224"/>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183</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4" t="s">
        <v>1165</v>
      </c>
      <c r="D66" s="223"/>
      <c r="E66" s="224"/>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183</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4" t="s">
        <v>1169</v>
      </c>
      <c r="D67" s="223"/>
      <c r="E67" s="224">
        <v>118.047</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183</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0">
        <v>9</v>
      </c>
      <c r="B68" s="241" t="s">
        <v>680</v>
      </c>
      <c r="C68" s="252" t="s">
        <v>681</v>
      </c>
      <c r="D68" s="242" t="s">
        <v>191</v>
      </c>
      <c r="E68" s="243">
        <v>118.047</v>
      </c>
      <c r="F68" s="244"/>
      <c r="G68" s="245">
        <f>ROUND(E68*F68,2)</f>
        <v>0</v>
      </c>
      <c r="H68" s="244"/>
      <c r="I68" s="245">
        <f>ROUND(E68*H68,2)</f>
        <v>0</v>
      </c>
      <c r="J68" s="244"/>
      <c r="K68" s="245">
        <f>ROUND(E68*J68,2)</f>
        <v>0</v>
      </c>
      <c r="L68" s="245">
        <v>21</v>
      </c>
      <c r="M68" s="245">
        <f>G68*(1+L68/100)</f>
        <v>0</v>
      </c>
      <c r="N68" s="243">
        <v>0</v>
      </c>
      <c r="O68" s="243">
        <f>ROUND(E68*N68,2)</f>
        <v>0</v>
      </c>
      <c r="P68" s="243">
        <v>6.4999999999999997E-3</v>
      </c>
      <c r="Q68" s="243">
        <f>ROUND(E68*P68,2)</f>
        <v>0.77</v>
      </c>
      <c r="R68" s="245" t="s">
        <v>671</v>
      </c>
      <c r="S68" s="245" t="s">
        <v>175</v>
      </c>
      <c r="T68" s="246" t="s">
        <v>175</v>
      </c>
      <c r="U68" s="222">
        <v>0.03</v>
      </c>
      <c r="V68" s="222">
        <f>ROUND(E68*U68,2)</f>
        <v>3.54</v>
      </c>
      <c r="W68" s="222"/>
      <c r="X68" s="222" t="s">
        <v>177</v>
      </c>
      <c r="Y68" s="222" t="s">
        <v>178</v>
      </c>
      <c r="Z68" s="212"/>
      <c r="AA68" s="212"/>
      <c r="AB68" s="212"/>
      <c r="AC68" s="212"/>
      <c r="AD68" s="212"/>
      <c r="AE68" s="212"/>
      <c r="AF68" s="212"/>
      <c r="AG68" s="212" t="s">
        <v>179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4" t="s">
        <v>204</v>
      </c>
      <c r="D69" s="223"/>
      <c r="E69" s="224"/>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183</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4" t="s">
        <v>205</v>
      </c>
      <c r="D70" s="223"/>
      <c r="E70" s="224"/>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183</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4" t="s">
        <v>206</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183</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4" t="s">
        <v>277</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183</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4" t="s">
        <v>1164</v>
      </c>
      <c r="D73" s="223"/>
      <c r="E73" s="224"/>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183</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4" t="s">
        <v>1165</v>
      </c>
      <c r="D74" s="223"/>
      <c r="E74" s="224"/>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183</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4" t="s">
        <v>1170</v>
      </c>
      <c r="D75" s="223"/>
      <c r="E75" s="224">
        <v>118.047</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183</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0">
        <v>10</v>
      </c>
      <c r="B76" s="241" t="s">
        <v>684</v>
      </c>
      <c r="C76" s="252" t="s">
        <v>685</v>
      </c>
      <c r="D76" s="242" t="s">
        <v>191</v>
      </c>
      <c r="E76" s="243">
        <v>118.047</v>
      </c>
      <c r="F76" s="244"/>
      <c r="G76" s="245">
        <f>ROUND(E76*F76,2)</f>
        <v>0</v>
      </c>
      <c r="H76" s="244"/>
      <c r="I76" s="245">
        <f>ROUND(E76*H76,2)</f>
        <v>0</v>
      </c>
      <c r="J76" s="244"/>
      <c r="K76" s="245">
        <f>ROUND(E76*J76,2)</f>
        <v>0</v>
      </c>
      <c r="L76" s="245">
        <v>21</v>
      </c>
      <c r="M76" s="245">
        <f>G76*(1+L76/100)</f>
        <v>0</v>
      </c>
      <c r="N76" s="243">
        <v>2.3000000000000001E-4</v>
      </c>
      <c r="O76" s="243">
        <f>ROUND(E76*N76,2)</f>
        <v>0.03</v>
      </c>
      <c r="P76" s="243">
        <v>0</v>
      </c>
      <c r="Q76" s="243">
        <f>ROUND(E76*P76,2)</f>
        <v>0</v>
      </c>
      <c r="R76" s="245" t="s">
        <v>671</v>
      </c>
      <c r="S76" s="245" t="s">
        <v>175</v>
      </c>
      <c r="T76" s="246" t="s">
        <v>175</v>
      </c>
      <c r="U76" s="222">
        <v>0.16</v>
      </c>
      <c r="V76" s="222">
        <f>ROUND(E76*U76,2)</f>
        <v>18.89</v>
      </c>
      <c r="W76" s="222"/>
      <c r="X76" s="222" t="s">
        <v>177</v>
      </c>
      <c r="Y76" s="222" t="s">
        <v>178</v>
      </c>
      <c r="Z76" s="212"/>
      <c r="AA76" s="212"/>
      <c r="AB76" s="212"/>
      <c r="AC76" s="212"/>
      <c r="AD76" s="212"/>
      <c r="AE76" s="212"/>
      <c r="AF76" s="212"/>
      <c r="AG76" s="212" t="s">
        <v>179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6" t="s">
        <v>686</v>
      </c>
      <c r="D77" s="249"/>
      <c r="E77" s="249"/>
      <c r="F77" s="249"/>
      <c r="G77" s="249"/>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4" t="s">
        <v>204</v>
      </c>
      <c r="D78" s="223"/>
      <c r="E78" s="224"/>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183</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4" t="s">
        <v>205</v>
      </c>
      <c r="D79" s="223"/>
      <c r="E79" s="224"/>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183</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4" t="s">
        <v>206</v>
      </c>
      <c r="D80" s="223"/>
      <c r="E80" s="224"/>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183</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4" t="s">
        <v>277</v>
      </c>
      <c r="D81" s="223"/>
      <c r="E81" s="224"/>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183</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4" t="s">
        <v>1164</v>
      </c>
      <c r="D82" s="223"/>
      <c r="E82" s="224"/>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183</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4" t="s">
        <v>1165</v>
      </c>
      <c r="D83" s="223"/>
      <c r="E83" s="224"/>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183</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4" t="s">
        <v>1171</v>
      </c>
      <c r="D84" s="223"/>
      <c r="E84" s="224">
        <v>118.047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183</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40">
        <v>11</v>
      </c>
      <c r="B85" s="241" t="s">
        <v>1172</v>
      </c>
      <c r="C85" s="252" t="s">
        <v>1173</v>
      </c>
      <c r="D85" s="242" t="s">
        <v>191</v>
      </c>
      <c r="E85" s="243">
        <v>123.94935</v>
      </c>
      <c r="F85" s="244"/>
      <c r="G85" s="245">
        <f>ROUND(E85*F85,2)</f>
        <v>0</v>
      </c>
      <c r="H85" s="244"/>
      <c r="I85" s="245">
        <f>ROUND(E85*H85,2)</f>
        <v>0</v>
      </c>
      <c r="J85" s="244"/>
      <c r="K85" s="245">
        <f>ROUND(E85*J85,2)</f>
        <v>0</v>
      </c>
      <c r="L85" s="245">
        <v>21</v>
      </c>
      <c r="M85" s="245">
        <f>G85*(1+L85/100)</f>
        <v>0</v>
      </c>
      <c r="N85" s="243">
        <v>7.1999999999999998E-3</v>
      </c>
      <c r="O85" s="243">
        <f>ROUND(E85*N85,2)</f>
        <v>0.89</v>
      </c>
      <c r="P85" s="243">
        <v>0</v>
      </c>
      <c r="Q85" s="243">
        <f>ROUND(E85*P85,2)</f>
        <v>0</v>
      </c>
      <c r="R85" s="245" t="s">
        <v>701</v>
      </c>
      <c r="S85" s="245" t="s">
        <v>175</v>
      </c>
      <c r="T85" s="246" t="s">
        <v>695</v>
      </c>
      <c r="U85" s="222">
        <v>0</v>
      </c>
      <c r="V85" s="222">
        <f>ROUND(E85*U85,2)</f>
        <v>0</v>
      </c>
      <c r="W85" s="222"/>
      <c r="X85" s="222" t="s">
        <v>660</v>
      </c>
      <c r="Y85" s="222" t="s">
        <v>178</v>
      </c>
      <c r="Z85" s="212"/>
      <c r="AA85" s="212"/>
      <c r="AB85" s="212"/>
      <c r="AC85" s="212"/>
      <c r="AD85" s="212"/>
      <c r="AE85" s="212"/>
      <c r="AF85" s="212"/>
      <c r="AG85" s="212" t="s">
        <v>661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4" t="s">
        <v>277</v>
      </c>
      <c r="D86" s="223"/>
      <c r="E86" s="224"/>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183</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4" t="s">
        <v>1164</v>
      </c>
      <c r="D87" s="223"/>
      <c r="E87" s="224"/>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183</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4" t="s">
        <v>1165</v>
      </c>
      <c r="D88" s="223"/>
      <c r="E88" s="224"/>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183</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4" t="s">
        <v>1171</v>
      </c>
      <c r="D89" s="223"/>
      <c r="E89" s="224">
        <v>118.047</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183</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8" t="s">
        <v>704</v>
      </c>
      <c r="D90" s="230"/>
      <c r="E90" s="231">
        <v>5.9023500000000002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183</v>
      </c>
      <c r="AH90" s="212">
        <v>4</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0">
        <v>12</v>
      </c>
      <c r="B91" s="241" t="s">
        <v>716</v>
      </c>
      <c r="C91" s="252" t="s">
        <v>717</v>
      </c>
      <c r="D91" s="242" t="s">
        <v>609</v>
      </c>
      <c r="E91" s="243">
        <v>0.94320000000000004</v>
      </c>
      <c r="F91" s="244"/>
      <c r="G91" s="245">
        <f>ROUND(E91*F91,2)</f>
        <v>0</v>
      </c>
      <c r="H91" s="244"/>
      <c r="I91" s="245">
        <f>ROUND(E91*H91,2)</f>
        <v>0</v>
      </c>
      <c r="J91" s="244"/>
      <c r="K91" s="245">
        <f>ROUND(E91*J91,2)</f>
        <v>0</v>
      </c>
      <c r="L91" s="245">
        <v>21</v>
      </c>
      <c r="M91" s="245">
        <f>G91*(1+L91/100)</f>
        <v>0</v>
      </c>
      <c r="N91" s="243">
        <v>0</v>
      </c>
      <c r="O91" s="243">
        <f>ROUND(E91*N91,2)</f>
        <v>0</v>
      </c>
      <c r="P91" s="243">
        <v>0</v>
      </c>
      <c r="Q91" s="243">
        <f>ROUND(E91*P91,2)</f>
        <v>0</v>
      </c>
      <c r="R91" s="245" t="s">
        <v>671</v>
      </c>
      <c r="S91" s="245" t="s">
        <v>175</v>
      </c>
      <c r="T91" s="246" t="s">
        <v>175</v>
      </c>
      <c r="U91" s="222">
        <v>2.1</v>
      </c>
      <c r="V91" s="222">
        <f>ROUND(E91*U91,2)</f>
        <v>1.98</v>
      </c>
      <c r="W91" s="222"/>
      <c r="X91" s="222" t="s">
        <v>611</v>
      </c>
      <c r="Y91" s="222" t="s">
        <v>178</v>
      </c>
      <c r="Z91" s="212"/>
      <c r="AA91" s="212"/>
      <c r="AB91" s="212"/>
      <c r="AC91" s="212"/>
      <c r="AD91" s="212"/>
      <c r="AE91" s="212"/>
      <c r="AF91" s="212"/>
      <c r="AG91" s="212" t="s">
        <v>612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3" t="s">
        <v>666</v>
      </c>
      <c r="D92" s="247"/>
      <c r="E92" s="247"/>
      <c r="F92" s="247"/>
      <c r="G92" s="247"/>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181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4" t="s">
        <v>614</v>
      </c>
      <c r="D93" s="223"/>
      <c r="E93" s="224"/>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183</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4" t="s">
        <v>1174</v>
      </c>
      <c r="D94" s="223"/>
      <c r="E94" s="224"/>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183</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4" t="s">
        <v>1175</v>
      </c>
      <c r="D95" s="223"/>
      <c r="E95" s="224">
        <v>0.94320000000000004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183</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33" t="s">
        <v>169</v>
      </c>
      <c r="B96" s="234" t="s">
        <v>119</v>
      </c>
      <c r="C96" s="251" t="s">
        <v>120</v>
      </c>
      <c r="D96" s="235"/>
      <c r="E96" s="236"/>
      <c r="F96" s="237"/>
      <c r="G96" s="237">
        <f>SUMIF(AG97:AG130,"&lt;&gt;NOR",G97:G130)</f>
        <v>0</v>
      </c>
      <c r="H96" s="237"/>
      <c r="I96" s="237">
        <f>SUM(I97:I130)</f>
        <v>0</v>
      </c>
      <c r="J96" s="237"/>
      <c r="K96" s="237">
        <f>SUM(K97:K130)</f>
        <v>0</v>
      </c>
      <c r="L96" s="237"/>
      <c r="M96" s="237">
        <f>SUM(M97:M130)</f>
        <v>0</v>
      </c>
      <c r="N96" s="236"/>
      <c r="O96" s="236">
        <f>SUM(O97:O130)</f>
        <v>1.8900000000000001</v>
      </c>
      <c r="P96" s="236"/>
      <c r="Q96" s="236">
        <f>SUM(Q97:Q130)</f>
        <v>2.91</v>
      </c>
      <c r="R96" s="237"/>
      <c r="S96" s="237"/>
      <c r="T96" s="238"/>
      <c r="U96" s="232"/>
      <c r="V96" s="232">
        <f>SUM(V97:V130)</f>
        <v>71.03</v>
      </c>
      <c r="W96" s="232"/>
      <c r="X96" s="232"/>
      <c r="Y96" s="232"/>
      <c r="AG96" t="s">
        <v>170</v>
      </c>
    </row>
    <row r="97" spans="1:60" outlineLevel="1" x14ac:dyDescent="0.2">
      <c r="A97" s="240">
        <v>13</v>
      </c>
      <c r="B97" s="241" t="s">
        <v>720</v>
      </c>
      <c r="C97" s="252" t="s">
        <v>721</v>
      </c>
      <c r="D97" s="242" t="s">
        <v>191</v>
      </c>
      <c r="E97" s="243">
        <v>118.047</v>
      </c>
      <c r="F97" s="244"/>
      <c r="G97" s="245">
        <f>ROUND(E97*F97,2)</f>
        <v>0</v>
      </c>
      <c r="H97" s="244"/>
      <c r="I97" s="245">
        <f>ROUND(E97*H97,2)</f>
        <v>0</v>
      </c>
      <c r="J97" s="244"/>
      <c r="K97" s="245">
        <f>ROUND(E97*J97,2)</f>
        <v>0</v>
      </c>
      <c r="L97" s="245">
        <v>21</v>
      </c>
      <c r="M97" s="245">
        <f>G97*(1+L97/100)</f>
        <v>0</v>
      </c>
      <c r="N97" s="243">
        <v>7.3999999999999999E-4</v>
      </c>
      <c r="O97" s="243">
        <f>ROUND(E97*N97,2)</f>
        <v>0.09</v>
      </c>
      <c r="P97" s="243">
        <v>0</v>
      </c>
      <c r="Q97" s="243">
        <f>ROUND(E97*P97,2)</f>
        <v>0</v>
      </c>
      <c r="R97" s="245" t="s">
        <v>722</v>
      </c>
      <c r="S97" s="245" t="s">
        <v>175</v>
      </c>
      <c r="T97" s="246" t="s">
        <v>175</v>
      </c>
      <c r="U97" s="222">
        <v>0.32</v>
      </c>
      <c r="V97" s="222">
        <f>ROUND(E97*U97,2)</f>
        <v>37.78</v>
      </c>
      <c r="W97" s="222"/>
      <c r="X97" s="222" t="s">
        <v>177</v>
      </c>
      <c r="Y97" s="222" t="s">
        <v>178</v>
      </c>
      <c r="Z97" s="212"/>
      <c r="AA97" s="212"/>
      <c r="AB97" s="212"/>
      <c r="AC97" s="212"/>
      <c r="AD97" s="212"/>
      <c r="AE97" s="212"/>
      <c r="AF97" s="212"/>
      <c r="AG97" s="212" t="s">
        <v>179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3" t="s">
        <v>723</v>
      </c>
      <c r="D98" s="247"/>
      <c r="E98" s="247"/>
      <c r="F98" s="247"/>
      <c r="G98" s="247"/>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181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4" t="s">
        <v>204</v>
      </c>
      <c r="D99" s="223"/>
      <c r="E99" s="224"/>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183</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4" t="s">
        <v>205</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183</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4" t="s">
        <v>206</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183</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4" t="s">
        <v>277</v>
      </c>
      <c r="D102" s="223"/>
      <c r="E102" s="224"/>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183</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4" t="s">
        <v>1164</v>
      </c>
      <c r="D103" s="223"/>
      <c r="E103" s="224"/>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183</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4" t="s">
        <v>1165</v>
      </c>
      <c r="D104" s="223"/>
      <c r="E104" s="224"/>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183</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4" t="s">
        <v>1176</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183</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4" t="s">
        <v>283</v>
      </c>
      <c r="D106" s="223"/>
      <c r="E106" s="224">
        <v>51.774999999999999</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183</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4" t="s">
        <v>284</v>
      </c>
      <c r="D107" s="223"/>
      <c r="E107" s="224">
        <v>45.561999999999998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183</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4" t="s">
        <v>285</v>
      </c>
      <c r="D108" s="223"/>
      <c r="E108" s="224">
        <v>20.71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183</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0">
        <v>14</v>
      </c>
      <c r="B109" s="241" t="s">
        <v>740</v>
      </c>
      <c r="C109" s="252" t="s">
        <v>741</v>
      </c>
      <c r="D109" s="242" t="s">
        <v>191</v>
      </c>
      <c r="E109" s="243">
        <v>118.047</v>
      </c>
      <c r="F109" s="244"/>
      <c r="G109" s="245">
        <f>ROUND(E109*F109,2)</f>
        <v>0</v>
      </c>
      <c r="H109" s="244"/>
      <c r="I109" s="245">
        <f>ROUND(E109*H109,2)</f>
        <v>0</v>
      </c>
      <c r="J109" s="244"/>
      <c r="K109" s="245">
        <f>ROUND(E109*J109,2)</f>
        <v>0</v>
      </c>
      <c r="L109" s="245">
        <v>21</v>
      </c>
      <c r="M109" s="245">
        <f>G109*(1+L109/100)</f>
        <v>0</v>
      </c>
      <c r="N109" s="243">
        <v>0</v>
      </c>
      <c r="O109" s="243">
        <f>ROUND(E109*N109,2)</f>
        <v>0</v>
      </c>
      <c r="P109" s="243">
        <v>2.4649999999999998E-2</v>
      </c>
      <c r="Q109" s="243">
        <f>ROUND(E109*P109,2)</f>
        <v>2.91</v>
      </c>
      <c r="R109" s="245" t="s">
        <v>737</v>
      </c>
      <c r="S109" s="245" t="s">
        <v>175</v>
      </c>
      <c r="T109" s="246" t="s">
        <v>175</v>
      </c>
      <c r="U109" s="222">
        <v>0.25</v>
      </c>
      <c r="V109" s="222">
        <f>ROUND(E109*U109,2)</f>
        <v>29.51</v>
      </c>
      <c r="W109" s="222"/>
      <c r="X109" s="222" t="s">
        <v>177</v>
      </c>
      <c r="Y109" s="222" t="s">
        <v>178</v>
      </c>
      <c r="Z109" s="212"/>
      <c r="AA109" s="212"/>
      <c r="AB109" s="212"/>
      <c r="AC109" s="212"/>
      <c r="AD109" s="212"/>
      <c r="AE109" s="212"/>
      <c r="AF109" s="212"/>
      <c r="AG109" s="212" t="s">
        <v>179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4" t="s">
        <v>204</v>
      </c>
      <c r="D110" s="223"/>
      <c r="E110" s="224"/>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183</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4" t="s">
        <v>205</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183</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4" t="s">
        <v>206</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183</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4" t="s">
        <v>277</v>
      </c>
      <c r="D113" s="223"/>
      <c r="E113" s="224"/>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183</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4" t="s">
        <v>1164</v>
      </c>
      <c r="D114" s="223"/>
      <c r="E114" s="224"/>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183</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4" t="s">
        <v>1165</v>
      </c>
      <c r="D115" s="223"/>
      <c r="E115" s="224"/>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183</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4" t="s">
        <v>1177</v>
      </c>
      <c r="D116" s="223"/>
      <c r="E116" s="224">
        <v>118.047</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183</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0">
        <v>15</v>
      </c>
      <c r="B117" s="241" t="s">
        <v>726</v>
      </c>
      <c r="C117" s="252" t="s">
        <v>727</v>
      </c>
      <c r="D117" s="242" t="s">
        <v>191</v>
      </c>
      <c r="E117" s="243">
        <v>129.85169999999999</v>
      </c>
      <c r="F117" s="244"/>
      <c r="G117" s="245">
        <f>ROUND(E117*F117,2)</f>
        <v>0</v>
      </c>
      <c r="H117" s="244"/>
      <c r="I117" s="245">
        <f>ROUND(E117*H117,2)</f>
        <v>0</v>
      </c>
      <c r="J117" s="244"/>
      <c r="K117" s="245">
        <f>ROUND(E117*J117,2)</f>
        <v>0</v>
      </c>
      <c r="L117" s="245">
        <v>21</v>
      </c>
      <c r="M117" s="245">
        <f>G117*(1+L117/100)</f>
        <v>0</v>
      </c>
      <c r="N117" s="243">
        <v>1.3899999999999999E-2</v>
      </c>
      <c r="O117" s="243">
        <f>ROUND(E117*N117,2)</f>
        <v>1.8</v>
      </c>
      <c r="P117" s="243">
        <v>0</v>
      </c>
      <c r="Q117" s="243">
        <f>ROUND(E117*P117,2)</f>
        <v>0</v>
      </c>
      <c r="R117" s="245" t="s">
        <v>701</v>
      </c>
      <c r="S117" s="245" t="s">
        <v>175</v>
      </c>
      <c r="T117" s="246" t="s">
        <v>175</v>
      </c>
      <c r="U117" s="222">
        <v>0</v>
      </c>
      <c r="V117" s="222">
        <f>ROUND(E117*U117,2)</f>
        <v>0</v>
      </c>
      <c r="W117" s="222"/>
      <c r="X117" s="222" t="s">
        <v>660</v>
      </c>
      <c r="Y117" s="222" t="s">
        <v>178</v>
      </c>
      <c r="Z117" s="212"/>
      <c r="AA117" s="212"/>
      <c r="AB117" s="212"/>
      <c r="AC117" s="212"/>
      <c r="AD117" s="212"/>
      <c r="AE117" s="212"/>
      <c r="AF117" s="212"/>
      <c r="AG117" s="212" t="s">
        <v>661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4" t="s">
        <v>204</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183</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4" t="s">
        <v>205</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183</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4" t="s">
        <v>206</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183</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4" t="s">
        <v>277</v>
      </c>
      <c r="D121" s="223"/>
      <c r="E121" s="224"/>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183</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4" t="s">
        <v>1164</v>
      </c>
      <c r="D122" s="223"/>
      <c r="E122" s="224"/>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183</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4" t="s">
        <v>1165</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183</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4" t="s">
        <v>1178</v>
      </c>
      <c r="D124" s="223"/>
      <c r="E124" s="224">
        <v>118.047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183</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8" t="s">
        <v>729</v>
      </c>
      <c r="D125" s="230"/>
      <c r="E125" s="231">
        <v>11.8047</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183</v>
      </c>
      <c r="AH125" s="212">
        <v>4</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40">
        <v>16</v>
      </c>
      <c r="B126" s="241" t="s">
        <v>730</v>
      </c>
      <c r="C126" s="252" t="s">
        <v>731</v>
      </c>
      <c r="D126" s="242" t="s">
        <v>609</v>
      </c>
      <c r="E126" s="243">
        <v>1.89229</v>
      </c>
      <c r="F126" s="244"/>
      <c r="G126" s="245">
        <f>ROUND(E126*F126,2)</f>
        <v>0</v>
      </c>
      <c r="H126" s="244"/>
      <c r="I126" s="245">
        <f>ROUND(E126*H126,2)</f>
        <v>0</v>
      </c>
      <c r="J126" s="244"/>
      <c r="K126" s="245">
        <f>ROUND(E126*J126,2)</f>
        <v>0</v>
      </c>
      <c r="L126" s="245">
        <v>21</v>
      </c>
      <c r="M126" s="245">
        <f>G126*(1+L126/100)</f>
        <v>0</v>
      </c>
      <c r="N126" s="243">
        <v>0</v>
      </c>
      <c r="O126" s="243">
        <f>ROUND(E126*N126,2)</f>
        <v>0</v>
      </c>
      <c r="P126" s="243">
        <v>0</v>
      </c>
      <c r="Q126" s="243">
        <f>ROUND(E126*P126,2)</f>
        <v>0</v>
      </c>
      <c r="R126" s="245" t="s">
        <v>732</v>
      </c>
      <c r="S126" s="245" t="s">
        <v>175</v>
      </c>
      <c r="T126" s="246" t="s">
        <v>175</v>
      </c>
      <c r="U126" s="222">
        <v>1.978</v>
      </c>
      <c r="V126" s="222">
        <f>ROUND(E126*U126,2)</f>
        <v>3.74</v>
      </c>
      <c r="W126" s="222"/>
      <c r="X126" s="222" t="s">
        <v>611</v>
      </c>
      <c r="Y126" s="222" t="s">
        <v>178</v>
      </c>
      <c r="Z126" s="212"/>
      <c r="AA126" s="212"/>
      <c r="AB126" s="212"/>
      <c r="AC126" s="212"/>
      <c r="AD126" s="212"/>
      <c r="AE126" s="212"/>
      <c r="AF126" s="212"/>
      <c r="AG126" s="212" t="s">
        <v>612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3" t="s">
        <v>666</v>
      </c>
      <c r="D127" s="247"/>
      <c r="E127" s="247"/>
      <c r="F127" s="247"/>
      <c r="G127" s="247"/>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181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4" t="s">
        <v>614</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183</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4" t="s">
        <v>1179</v>
      </c>
      <c r="D129" s="223"/>
      <c r="E129" s="224"/>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183</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4" t="s">
        <v>1180</v>
      </c>
      <c r="D130" s="223"/>
      <c r="E130" s="224">
        <v>1.89229</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183</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33" t="s">
        <v>169</v>
      </c>
      <c r="B131" s="234" t="s">
        <v>127</v>
      </c>
      <c r="C131" s="251" t="s">
        <v>128</v>
      </c>
      <c r="D131" s="235"/>
      <c r="E131" s="236"/>
      <c r="F131" s="237"/>
      <c r="G131" s="237">
        <f>SUMIF(AG132:AG150,"&lt;&gt;NOR",G132:G150)</f>
        <v>0</v>
      </c>
      <c r="H131" s="237"/>
      <c r="I131" s="237">
        <f>SUM(I132:I150)</f>
        <v>0</v>
      </c>
      <c r="J131" s="237"/>
      <c r="K131" s="237">
        <f>SUM(K132:K150)</f>
        <v>0</v>
      </c>
      <c r="L131" s="237"/>
      <c r="M131" s="237">
        <f>SUM(M132:M150)</f>
        <v>0</v>
      </c>
      <c r="N131" s="236"/>
      <c r="O131" s="236">
        <f>SUM(O132:O150)</f>
        <v>0</v>
      </c>
      <c r="P131" s="236"/>
      <c r="Q131" s="236">
        <f>SUM(Q132:Q150)</f>
        <v>0</v>
      </c>
      <c r="R131" s="237"/>
      <c r="S131" s="237"/>
      <c r="T131" s="238"/>
      <c r="U131" s="232"/>
      <c r="V131" s="232">
        <f>SUM(V132:V150)</f>
        <v>0</v>
      </c>
      <c r="W131" s="232"/>
      <c r="X131" s="232"/>
      <c r="Y131" s="232"/>
      <c r="AG131" t="s">
        <v>170</v>
      </c>
    </row>
    <row r="132" spans="1:60" outlineLevel="1" x14ac:dyDescent="0.2">
      <c r="A132" s="240">
        <v>17</v>
      </c>
      <c r="B132" s="241" t="s">
        <v>1181</v>
      </c>
      <c r="C132" s="252" t="s">
        <v>1182</v>
      </c>
      <c r="D132" s="242" t="s">
        <v>481</v>
      </c>
      <c r="E132" s="243">
        <v>57</v>
      </c>
      <c r="F132" s="244"/>
      <c r="G132" s="245">
        <f>ROUND(E132*F132,2)</f>
        <v>0</v>
      </c>
      <c r="H132" s="244"/>
      <c r="I132" s="245">
        <f>ROUND(E132*H132,2)</f>
        <v>0</v>
      </c>
      <c r="J132" s="244"/>
      <c r="K132" s="245">
        <f>ROUND(E132*J132,2)</f>
        <v>0</v>
      </c>
      <c r="L132" s="245">
        <v>21</v>
      </c>
      <c r="M132" s="245">
        <f>G132*(1+L132/100)</f>
        <v>0</v>
      </c>
      <c r="N132" s="243">
        <v>0</v>
      </c>
      <c r="O132" s="243">
        <f>ROUND(E132*N132,2)</f>
        <v>0</v>
      </c>
      <c r="P132" s="243">
        <v>0</v>
      </c>
      <c r="Q132" s="243">
        <f>ROUND(E132*P132,2)</f>
        <v>0</v>
      </c>
      <c r="R132" s="245"/>
      <c r="S132" s="245" t="s">
        <v>477</v>
      </c>
      <c r="T132" s="246" t="s">
        <v>478</v>
      </c>
      <c r="U132" s="222">
        <v>0</v>
      </c>
      <c r="V132" s="222">
        <f>ROUND(E132*U132,2)</f>
        <v>0</v>
      </c>
      <c r="W132" s="222"/>
      <c r="X132" s="222" t="s">
        <v>198</v>
      </c>
      <c r="Y132" s="222" t="s">
        <v>178</v>
      </c>
      <c r="Z132" s="212"/>
      <c r="AA132" s="212"/>
      <c r="AB132" s="212"/>
      <c r="AC132" s="212"/>
      <c r="AD132" s="212"/>
      <c r="AE132" s="212"/>
      <c r="AF132" s="212"/>
      <c r="AG132" s="212" t="s">
        <v>199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6" t="s">
        <v>1158</v>
      </c>
      <c r="D133" s="249"/>
      <c r="E133" s="249"/>
      <c r="F133" s="249"/>
      <c r="G133" s="249"/>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359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7" t="s">
        <v>1159</v>
      </c>
      <c r="D134" s="250"/>
      <c r="E134" s="250"/>
      <c r="F134" s="250"/>
      <c r="G134" s="250"/>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359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7" t="s">
        <v>1183</v>
      </c>
      <c r="D135" s="250"/>
      <c r="E135" s="250"/>
      <c r="F135" s="250"/>
      <c r="G135" s="250"/>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359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7" t="s">
        <v>1184</v>
      </c>
      <c r="D136" s="250"/>
      <c r="E136" s="250"/>
      <c r="F136" s="250"/>
      <c r="G136" s="250"/>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359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7" t="s">
        <v>1185</v>
      </c>
      <c r="D137" s="250"/>
      <c r="E137" s="250"/>
      <c r="F137" s="250"/>
      <c r="G137" s="250"/>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359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7" t="s">
        <v>1186</v>
      </c>
      <c r="D138" s="250"/>
      <c r="E138" s="250"/>
      <c r="F138" s="250"/>
      <c r="G138" s="250"/>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359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7" t="s">
        <v>1187</v>
      </c>
      <c r="D139" s="250"/>
      <c r="E139" s="250"/>
      <c r="F139" s="250"/>
      <c r="G139" s="250"/>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359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7" t="s">
        <v>1188</v>
      </c>
      <c r="D140" s="250"/>
      <c r="E140" s="250"/>
      <c r="F140" s="250"/>
      <c r="G140" s="250"/>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359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4" t="s">
        <v>785</v>
      </c>
      <c r="D141" s="223"/>
      <c r="E141" s="224"/>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183</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4" t="s">
        <v>1189</v>
      </c>
      <c r="D142" s="223"/>
      <c r="E142" s="224">
        <v>5</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183</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4" t="s">
        <v>1190</v>
      </c>
      <c r="D143" s="223"/>
      <c r="E143" s="224">
        <v>6</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183</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4" t="s">
        <v>1191</v>
      </c>
      <c r="D144" s="223"/>
      <c r="E144" s="224">
        <v>6</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183</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4" t="s">
        <v>1192</v>
      </c>
      <c r="D145" s="223"/>
      <c r="E145" s="224">
        <v>6</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183</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4" t="s">
        <v>1193</v>
      </c>
      <c r="D146" s="223"/>
      <c r="E146" s="224">
        <v>10</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183</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4" t="s">
        <v>1194</v>
      </c>
      <c r="D147" s="223"/>
      <c r="E147" s="224">
        <v>8</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183</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4" t="s">
        <v>1195</v>
      </c>
      <c r="D148" s="223"/>
      <c r="E148" s="224">
        <v>6</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183</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4" t="s">
        <v>1196</v>
      </c>
      <c r="D149" s="223"/>
      <c r="E149" s="224">
        <v>6</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183</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4" t="s">
        <v>1197</v>
      </c>
      <c r="D150" s="223"/>
      <c r="E150" s="224">
        <v>4</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183</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33" t="s">
        <v>169</v>
      </c>
      <c r="B151" s="234" t="s">
        <v>131</v>
      </c>
      <c r="C151" s="251" t="s">
        <v>132</v>
      </c>
      <c r="D151" s="235"/>
      <c r="E151" s="236"/>
      <c r="F151" s="237"/>
      <c r="G151" s="237">
        <f>SUMIF(AG152:AG160,"&lt;&gt;NOR",G152:G160)</f>
        <v>0</v>
      </c>
      <c r="H151" s="237"/>
      <c r="I151" s="237">
        <f>SUM(I152:I160)</f>
        <v>0</v>
      </c>
      <c r="J151" s="237"/>
      <c r="K151" s="237">
        <f>SUM(K152:K160)</f>
        <v>0</v>
      </c>
      <c r="L151" s="237"/>
      <c r="M151" s="237">
        <f>SUM(M152:M160)</f>
        <v>0</v>
      </c>
      <c r="N151" s="236"/>
      <c r="O151" s="236">
        <f>SUM(O152:O160)</f>
        <v>0</v>
      </c>
      <c r="P151" s="236"/>
      <c r="Q151" s="236">
        <f>SUM(Q152:Q160)</f>
        <v>0</v>
      </c>
      <c r="R151" s="237"/>
      <c r="S151" s="237"/>
      <c r="T151" s="238"/>
      <c r="U151" s="232"/>
      <c r="V151" s="232">
        <f>SUM(V152:V160)</f>
        <v>3.54</v>
      </c>
      <c r="W151" s="232"/>
      <c r="X151" s="232"/>
      <c r="Y151" s="232"/>
      <c r="AG151" t="s">
        <v>170</v>
      </c>
    </row>
    <row r="152" spans="1:60" ht="22.5" outlineLevel="1" x14ac:dyDescent="0.2">
      <c r="A152" s="240">
        <v>18</v>
      </c>
      <c r="B152" s="241" t="s">
        <v>1112</v>
      </c>
      <c r="C152" s="252" t="s">
        <v>1113</v>
      </c>
      <c r="D152" s="242" t="s">
        <v>191</v>
      </c>
      <c r="E152" s="243">
        <v>23.609400000000001</v>
      </c>
      <c r="F152" s="244"/>
      <c r="G152" s="245">
        <f>ROUND(E152*F152,2)</f>
        <v>0</v>
      </c>
      <c r="H152" s="244"/>
      <c r="I152" s="245">
        <f>ROUND(E152*H152,2)</f>
        <v>0</v>
      </c>
      <c r="J152" s="244"/>
      <c r="K152" s="245">
        <f>ROUND(E152*J152,2)</f>
        <v>0</v>
      </c>
      <c r="L152" s="245">
        <v>21</v>
      </c>
      <c r="M152" s="245">
        <f>G152*(1+L152/100)</f>
        <v>0</v>
      </c>
      <c r="N152" s="243">
        <v>1.6000000000000001E-4</v>
      </c>
      <c r="O152" s="243">
        <f>ROUND(E152*N152,2)</f>
        <v>0</v>
      </c>
      <c r="P152" s="243">
        <v>0</v>
      </c>
      <c r="Q152" s="243">
        <f>ROUND(E152*P152,2)</f>
        <v>0</v>
      </c>
      <c r="R152" s="245" t="s">
        <v>1114</v>
      </c>
      <c r="S152" s="245" t="s">
        <v>175</v>
      </c>
      <c r="T152" s="246" t="s">
        <v>175</v>
      </c>
      <c r="U152" s="222">
        <v>0.15</v>
      </c>
      <c r="V152" s="222">
        <f>ROUND(E152*U152,2)</f>
        <v>3.54</v>
      </c>
      <c r="W152" s="222"/>
      <c r="X152" s="222" t="s">
        <v>177</v>
      </c>
      <c r="Y152" s="222" t="s">
        <v>178</v>
      </c>
      <c r="Z152" s="212"/>
      <c r="AA152" s="212"/>
      <c r="AB152" s="212"/>
      <c r="AC152" s="212"/>
      <c r="AD152" s="212"/>
      <c r="AE152" s="212"/>
      <c r="AF152" s="212"/>
      <c r="AG152" s="212" t="s">
        <v>179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4" t="s">
        <v>204</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183</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4" t="s">
        <v>205</v>
      </c>
      <c r="D154" s="223"/>
      <c r="E154" s="224"/>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183</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4" t="s">
        <v>206</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183</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4" t="s">
        <v>277</v>
      </c>
      <c r="D156" s="223"/>
      <c r="E156" s="224"/>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183</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4" t="s">
        <v>1164</v>
      </c>
      <c r="D157" s="223"/>
      <c r="E157" s="224"/>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183</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4" t="s">
        <v>1165</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183</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4" t="s">
        <v>1198</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183</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4" t="s">
        <v>1199</v>
      </c>
      <c r="D160" s="223"/>
      <c r="E160" s="224">
        <v>23.609400000000001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183</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33" t="s">
        <v>169</v>
      </c>
      <c r="B161" s="234" t="s">
        <v>133</v>
      </c>
      <c r="C161" s="251" t="s">
        <v>134</v>
      </c>
      <c r="D161" s="235"/>
      <c r="E161" s="236"/>
      <c r="F161" s="237"/>
      <c r="G161" s="237">
        <f>SUMIF(AG162:AG163,"&lt;&gt;NOR",G162:G163)</f>
        <v>0</v>
      </c>
      <c r="H161" s="237"/>
      <c r="I161" s="237">
        <f>SUM(I162:I163)</f>
        <v>0</v>
      </c>
      <c r="J161" s="237"/>
      <c r="K161" s="237">
        <f>SUM(K162:K163)</f>
        <v>0</v>
      </c>
      <c r="L161" s="237"/>
      <c r="M161" s="237">
        <f>SUM(M162:M163)</f>
        <v>0</v>
      </c>
      <c r="N161" s="236"/>
      <c r="O161" s="236">
        <f>SUM(O162:O163)</f>
        <v>0.01</v>
      </c>
      <c r="P161" s="236"/>
      <c r="Q161" s="236">
        <f>SUM(Q162:Q163)</f>
        <v>0</v>
      </c>
      <c r="R161" s="237"/>
      <c r="S161" s="237"/>
      <c r="T161" s="238"/>
      <c r="U161" s="232"/>
      <c r="V161" s="232">
        <f>SUM(V162:V163)</f>
        <v>0</v>
      </c>
      <c r="W161" s="232"/>
      <c r="X161" s="232"/>
      <c r="Y161" s="232"/>
      <c r="AG161" t="s">
        <v>170</v>
      </c>
    </row>
    <row r="162" spans="1:60" outlineLevel="1" x14ac:dyDescent="0.2">
      <c r="A162" s="240">
        <v>19</v>
      </c>
      <c r="B162" s="241" t="s">
        <v>1138</v>
      </c>
      <c r="C162" s="252" t="s">
        <v>1139</v>
      </c>
      <c r="D162" s="242" t="s">
        <v>191</v>
      </c>
      <c r="E162" s="243">
        <v>47.423999999999999</v>
      </c>
      <c r="F162" s="244"/>
      <c r="G162" s="245">
        <f>ROUND(E162*F162,2)</f>
        <v>0</v>
      </c>
      <c r="H162" s="244"/>
      <c r="I162" s="245">
        <f>ROUND(E162*H162,2)</f>
        <v>0</v>
      </c>
      <c r="J162" s="244"/>
      <c r="K162" s="245">
        <f>ROUND(E162*J162,2)</f>
        <v>0</v>
      </c>
      <c r="L162" s="245">
        <v>21</v>
      </c>
      <c r="M162" s="245">
        <f>G162*(1+L162/100)</f>
        <v>0</v>
      </c>
      <c r="N162" s="243">
        <v>2.2000000000000001E-4</v>
      </c>
      <c r="O162" s="243">
        <f>ROUND(E162*N162,2)</f>
        <v>0.01</v>
      </c>
      <c r="P162" s="243">
        <v>0</v>
      </c>
      <c r="Q162" s="243">
        <f>ROUND(E162*P162,2)</f>
        <v>0</v>
      </c>
      <c r="R162" s="245" t="s">
        <v>1119</v>
      </c>
      <c r="S162" s="245" t="s">
        <v>175</v>
      </c>
      <c r="T162" s="246" t="s">
        <v>175</v>
      </c>
      <c r="U162" s="222">
        <v>0</v>
      </c>
      <c r="V162" s="222">
        <f>ROUND(E162*U162,2)</f>
        <v>0</v>
      </c>
      <c r="W162" s="222"/>
      <c r="X162" s="222" t="s">
        <v>198</v>
      </c>
      <c r="Y162" s="222" t="s">
        <v>178</v>
      </c>
      <c r="Z162" s="212"/>
      <c r="AA162" s="212"/>
      <c r="AB162" s="212"/>
      <c r="AC162" s="212"/>
      <c r="AD162" s="212"/>
      <c r="AE162" s="212"/>
      <c r="AF162" s="212"/>
      <c r="AG162" s="212" t="s">
        <v>199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4" t="s">
        <v>1200</v>
      </c>
      <c r="D163" s="223"/>
      <c r="E163" s="224">
        <v>47.423999999999999</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183</v>
      </c>
      <c r="AH163" s="212">
        <v>5</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33" t="s">
        <v>169</v>
      </c>
      <c r="B164" s="234" t="s">
        <v>137</v>
      </c>
      <c r="C164" s="251" t="s">
        <v>138</v>
      </c>
      <c r="D164" s="235"/>
      <c r="E164" s="236"/>
      <c r="F164" s="237"/>
      <c r="G164" s="237">
        <f>SUMIF(AG165:AG217,"&lt;&gt;NOR",G165:G217)</f>
        <v>0</v>
      </c>
      <c r="H164" s="237"/>
      <c r="I164" s="237">
        <f>SUM(I165:I217)</f>
        <v>0</v>
      </c>
      <c r="J164" s="237"/>
      <c r="K164" s="237">
        <f>SUM(K165:K217)</f>
        <v>0</v>
      </c>
      <c r="L164" s="237"/>
      <c r="M164" s="237">
        <f>SUM(M165:M217)</f>
        <v>0</v>
      </c>
      <c r="N164" s="236"/>
      <c r="O164" s="236">
        <f>SUM(O165:O217)</f>
        <v>0</v>
      </c>
      <c r="P164" s="236"/>
      <c r="Q164" s="236">
        <f>SUM(Q165:Q217)</f>
        <v>0</v>
      </c>
      <c r="R164" s="237"/>
      <c r="S164" s="237"/>
      <c r="T164" s="238"/>
      <c r="U164" s="232"/>
      <c r="V164" s="232">
        <f>SUM(V165:V217)</f>
        <v>61.16</v>
      </c>
      <c r="W164" s="232"/>
      <c r="X164" s="232"/>
      <c r="Y164" s="232"/>
      <c r="AG164" t="s">
        <v>170</v>
      </c>
    </row>
    <row r="165" spans="1:60" outlineLevel="1" x14ac:dyDescent="0.2">
      <c r="A165" s="240">
        <v>20</v>
      </c>
      <c r="B165" s="241" t="s">
        <v>1201</v>
      </c>
      <c r="C165" s="252" t="s">
        <v>1202</v>
      </c>
      <c r="D165" s="242" t="s">
        <v>609</v>
      </c>
      <c r="E165" s="243">
        <v>1.4830000000000001</v>
      </c>
      <c r="F165" s="244"/>
      <c r="G165" s="245">
        <f>ROUND(E165*F165,2)</f>
        <v>0</v>
      </c>
      <c r="H165" s="244"/>
      <c r="I165" s="245">
        <f>ROUND(E165*H165,2)</f>
        <v>0</v>
      </c>
      <c r="J165" s="244"/>
      <c r="K165" s="245">
        <f>ROUND(E165*J165,2)</f>
        <v>0</v>
      </c>
      <c r="L165" s="245">
        <v>21</v>
      </c>
      <c r="M165" s="245">
        <f>G165*(1+L165/100)</f>
        <v>0</v>
      </c>
      <c r="N165" s="243">
        <v>0</v>
      </c>
      <c r="O165" s="243">
        <f>ROUND(E165*N165,2)</f>
        <v>0</v>
      </c>
      <c r="P165" s="243">
        <v>0</v>
      </c>
      <c r="Q165" s="243">
        <f>ROUND(E165*P165,2)</f>
        <v>0</v>
      </c>
      <c r="R165" s="245" t="s">
        <v>562</v>
      </c>
      <c r="S165" s="245" t="s">
        <v>175</v>
      </c>
      <c r="T165" s="246" t="s">
        <v>175</v>
      </c>
      <c r="U165" s="222">
        <v>0</v>
      </c>
      <c r="V165" s="222">
        <f>ROUND(E165*U165,2)</f>
        <v>0</v>
      </c>
      <c r="W165" s="222"/>
      <c r="X165" s="222" t="s">
        <v>177</v>
      </c>
      <c r="Y165" s="222" t="s">
        <v>178</v>
      </c>
      <c r="Z165" s="212"/>
      <c r="AA165" s="212"/>
      <c r="AB165" s="212"/>
      <c r="AC165" s="212"/>
      <c r="AD165" s="212"/>
      <c r="AE165" s="212"/>
      <c r="AF165" s="212"/>
      <c r="AG165" s="212" t="s">
        <v>179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4" t="s">
        <v>1203</v>
      </c>
      <c r="D166" s="223"/>
      <c r="E166" s="224">
        <v>1.4830000000000001</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183</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0">
        <v>21</v>
      </c>
      <c r="B167" s="241" t="s">
        <v>1204</v>
      </c>
      <c r="C167" s="252" t="s">
        <v>1205</v>
      </c>
      <c r="D167" s="242" t="s">
        <v>609</v>
      </c>
      <c r="E167" s="243">
        <v>0.76700000000000002</v>
      </c>
      <c r="F167" s="244"/>
      <c r="G167" s="245">
        <f>ROUND(E167*F167,2)</f>
        <v>0</v>
      </c>
      <c r="H167" s="244"/>
      <c r="I167" s="245">
        <f>ROUND(E167*H167,2)</f>
        <v>0</v>
      </c>
      <c r="J167" s="244"/>
      <c r="K167" s="245">
        <f>ROUND(E167*J167,2)</f>
        <v>0</v>
      </c>
      <c r="L167" s="245">
        <v>21</v>
      </c>
      <c r="M167" s="245">
        <f>G167*(1+L167/100)</f>
        <v>0</v>
      </c>
      <c r="N167" s="243">
        <v>0</v>
      </c>
      <c r="O167" s="243">
        <f>ROUND(E167*N167,2)</f>
        <v>0</v>
      </c>
      <c r="P167" s="243">
        <v>0</v>
      </c>
      <c r="Q167" s="243">
        <f>ROUND(E167*P167,2)</f>
        <v>0</v>
      </c>
      <c r="R167" s="245" t="s">
        <v>562</v>
      </c>
      <c r="S167" s="245" t="s">
        <v>175</v>
      </c>
      <c r="T167" s="246" t="s">
        <v>175</v>
      </c>
      <c r="U167" s="222">
        <v>0</v>
      </c>
      <c r="V167" s="222">
        <f>ROUND(E167*U167,2)</f>
        <v>0</v>
      </c>
      <c r="W167" s="222"/>
      <c r="X167" s="222" t="s">
        <v>177</v>
      </c>
      <c r="Y167" s="222" t="s">
        <v>178</v>
      </c>
      <c r="Z167" s="212"/>
      <c r="AA167" s="212"/>
      <c r="AB167" s="212"/>
      <c r="AC167" s="212"/>
      <c r="AD167" s="212"/>
      <c r="AE167" s="212"/>
      <c r="AF167" s="212"/>
      <c r="AG167" s="212" t="s">
        <v>179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4" t="s">
        <v>1206</v>
      </c>
      <c r="D168" s="223"/>
      <c r="E168" s="224">
        <v>0.76700000000000002</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183</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0">
        <v>22</v>
      </c>
      <c r="B169" s="241" t="s">
        <v>1207</v>
      </c>
      <c r="C169" s="252" t="s">
        <v>1208</v>
      </c>
      <c r="D169" s="242" t="s">
        <v>609</v>
      </c>
      <c r="E169" s="243">
        <v>4.2489999999999997</v>
      </c>
      <c r="F169" s="244"/>
      <c r="G169" s="245">
        <f>ROUND(E169*F169,2)</f>
        <v>0</v>
      </c>
      <c r="H169" s="244"/>
      <c r="I169" s="245">
        <f>ROUND(E169*H169,2)</f>
        <v>0</v>
      </c>
      <c r="J169" s="244"/>
      <c r="K169" s="245">
        <f>ROUND(E169*J169,2)</f>
        <v>0</v>
      </c>
      <c r="L169" s="245">
        <v>21</v>
      </c>
      <c r="M169" s="245">
        <f>G169*(1+L169/100)</f>
        <v>0</v>
      </c>
      <c r="N169" s="243">
        <v>0</v>
      </c>
      <c r="O169" s="243">
        <f>ROUND(E169*N169,2)</f>
        <v>0</v>
      </c>
      <c r="P169" s="243">
        <v>0</v>
      </c>
      <c r="Q169" s="243">
        <f>ROUND(E169*P169,2)</f>
        <v>0</v>
      </c>
      <c r="R169" s="245" t="s">
        <v>562</v>
      </c>
      <c r="S169" s="245" t="s">
        <v>175</v>
      </c>
      <c r="T169" s="246" t="s">
        <v>175</v>
      </c>
      <c r="U169" s="222">
        <v>0</v>
      </c>
      <c r="V169" s="222">
        <f>ROUND(E169*U169,2)</f>
        <v>0</v>
      </c>
      <c r="W169" s="222"/>
      <c r="X169" s="222" t="s">
        <v>177</v>
      </c>
      <c r="Y169" s="222" t="s">
        <v>178</v>
      </c>
      <c r="Z169" s="212"/>
      <c r="AA169" s="212"/>
      <c r="AB169" s="212"/>
      <c r="AC169" s="212"/>
      <c r="AD169" s="212"/>
      <c r="AE169" s="212"/>
      <c r="AF169" s="212"/>
      <c r="AG169" s="212" t="s">
        <v>179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4" t="s">
        <v>1209</v>
      </c>
      <c r="D170" s="223"/>
      <c r="E170" s="224">
        <v>1.339</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183</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4" t="s">
        <v>1210</v>
      </c>
      <c r="D171" s="223"/>
      <c r="E171" s="224">
        <v>2.91</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183</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0">
        <v>23</v>
      </c>
      <c r="B172" s="241" t="s">
        <v>856</v>
      </c>
      <c r="C172" s="252" t="s">
        <v>857</v>
      </c>
      <c r="D172" s="242" t="s">
        <v>609</v>
      </c>
      <c r="E172" s="243">
        <v>19.079999999999998</v>
      </c>
      <c r="F172" s="244"/>
      <c r="G172" s="245">
        <f>ROUND(E172*F172,2)</f>
        <v>0</v>
      </c>
      <c r="H172" s="244"/>
      <c r="I172" s="245">
        <f>ROUND(E172*H172,2)</f>
        <v>0</v>
      </c>
      <c r="J172" s="244"/>
      <c r="K172" s="245">
        <f>ROUND(E172*J172,2)</f>
        <v>0</v>
      </c>
      <c r="L172" s="245">
        <v>21</v>
      </c>
      <c r="M172" s="245">
        <f>G172*(1+L172/100)</f>
        <v>0</v>
      </c>
      <c r="N172" s="243">
        <v>0</v>
      </c>
      <c r="O172" s="243">
        <f>ROUND(E172*N172,2)</f>
        <v>0</v>
      </c>
      <c r="P172" s="243">
        <v>0</v>
      </c>
      <c r="Q172" s="243">
        <f>ROUND(E172*P172,2)</f>
        <v>0</v>
      </c>
      <c r="R172" s="245" t="s">
        <v>562</v>
      </c>
      <c r="S172" s="245" t="s">
        <v>175</v>
      </c>
      <c r="T172" s="246" t="s">
        <v>175</v>
      </c>
      <c r="U172" s="222">
        <v>0</v>
      </c>
      <c r="V172" s="222">
        <f>ROUND(E172*U172,2)</f>
        <v>0</v>
      </c>
      <c r="W172" s="222"/>
      <c r="X172" s="222" t="s">
        <v>177</v>
      </c>
      <c r="Y172" s="222" t="s">
        <v>178</v>
      </c>
      <c r="Z172" s="212"/>
      <c r="AA172" s="212"/>
      <c r="AB172" s="212"/>
      <c r="AC172" s="212"/>
      <c r="AD172" s="212"/>
      <c r="AE172" s="212"/>
      <c r="AF172" s="212"/>
      <c r="AG172" s="212" t="s">
        <v>179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6" t="s">
        <v>858</v>
      </c>
      <c r="D173" s="249"/>
      <c r="E173" s="249"/>
      <c r="F173" s="249"/>
      <c r="G173" s="249"/>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359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7" t="s">
        <v>859</v>
      </c>
      <c r="D174" s="250"/>
      <c r="E174" s="250"/>
      <c r="F174" s="250"/>
      <c r="G174" s="250"/>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359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7" t="s">
        <v>860</v>
      </c>
      <c r="D175" s="250"/>
      <c r="E175" s="250"/>
      <c r="F175" s="250"/>
      <c r="G175" s="250"/>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359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7" t="s">
        <v>861</v>
      </c>
      <c r="D176" s="250"/>
      <c r="E176" s="250"/>
      <c r="F176" s="250"/>
      <c r="G176" s="250"/>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359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7" t="s">
        <v>862</v>
      </c>
      <c r="D177" s="250"/>
      <c r="E177" s="250"/>
      <c r="F177" s="250"/>
      <c r="G177" s="250"/>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359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7" t="s">
        <v>863</v>
      </c>
      <c r="D178" s="250"/>
      <c r="E178" s="250"/>
      <c r="F178" s="250"/>
      <c r="G178" s="250"/>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359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7" t="s">
        <v>864</v>
      </c>
      <c r="D179" s="250"/>
      <c r="E179" s="250"/>
      <c r="F179" s="250"/>
      <c r="G179" s="250"/>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359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7" t="s">
        <v>865</v>
      </c>
      <c r="D180" s="250"/>
      <c r="E180" s="250"/>
      <c r="F180" s="250"/>
      <c r="G180" s="250"/>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359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7" t="s">
        <v>866</v>
      </c>
      <c r="D181" s="250"/>
      <c r="E181" s="250"/>
      <c r="F181" s="250"/>
      <c r="G181" s="250"/>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359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7" t="s">
        <v>867</v>
      </c>
      <c r="D182" s="250"/>
      <c r="E182" s="250"/>
      <c r="F182" s="250"/>
      <c r="G182" s="250"/>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359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7" t="s">
        <v>868</v>
      </c>
      <c r="D183" s="250"/>
      <c r="E183" s="250"/>
      <c r="F183" s="250"/>
      <c r="G183" s="250"/>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359</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7" t="s">
        <v>869</v>
      </c>
      <c r="D184" s="250"/>
      <c r="E184" s="250"/>
      <c r="F184" s="250"/>
      <c r="G184" s="250"/>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359</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7" t="s">
        <v>870</v>
      </c>
      <c r="D185" s="250"/>
      <c r="E185" s="250"/>
      <c r="F185" s="250"/>
      <c r="G185" s="250"/>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359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7" t="s">
        <v>871</v>
      </c>
      <c r="D186" s="250"/>
      <c r="E186" s="250"/>
      <c r="F186" s="250"/>
      <c r="G186" s="250"/>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359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7" t="s">
        <v>872</v>
      </c>
      <c r="D187" s="250"/>
      <c r="E187" s="250"/>
      <c r="F187" s="250"/>
      <c r="G187" s="250"/>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359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7" t="s">
        <v>873</v>
      </c>
      <c r="D188" s="250"/>
      <c r="E188" s="250"/>
      <c r="F188" s="250"/>
      <c r="G188" s="250"/>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359</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7" t="s">
        <v>874</v>
      </c>
      <c r="D189" s="250"/>
      <c r="E189" s="250"/>
      <c r="F189" s="250"/>
      <c r="G189" s="250"/>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359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7" t="s">
        <v>875</v>
      </c>
      <c r="D190" s="250"/>
      <c r="E190" s="250"/>
      <c r="F190" s="250"/>
      <c r="G190" s="250"/>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359</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7" t="s">
        <v>876</v>
      </c>
      <c r="D191" s="250"/>
      <c r="E191" s="250"/>
      <c r="F191" s="250"/>
      <c r="G191" s="250"/>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359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7" t="s">
        <v>877</v>
      </c>
      <c r="D192" s="250"/>
      <c r="E192" s="250"/>
      <c r="F192" s="250"/>
      <c r="G192" s="250"/>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359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7" t="s">
        <v>878</v>
      </c>
      <c r="D193" s="250"/>
      <c r="E193" s="250"/>
      <c r="F193" s="250"/>
      <c r="G193" s="250"/>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359</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7" t="s">
        <v>879</v>
      </c>
      <c r="D194" s="250"/>
      <c r="E194" s="250"/>
      <c r="F194" s="250"/>
      <c r="G194" s="250"/>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359</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4" t="s">
        <v>1211</v>
      </c>
      <c r="D195" s="223"/>
      <c r="E195" s="224">
        <v>19.079999999999998</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183</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40">
        <v>24</v>
      </c>
      <c r="B196" s="241" t="s">
        <v>836</v>
      </c>
      <c r="C196" s="252" t="s">
        <v>837</v>
      </c>
      <c r="D196" s="242" t="s">
        <v>609</v>
      </c>
      <c r="E196" s="243">
        <v>25.578679999999999</v>
      </c>
      <c r="F196" s="244"/>
      <c r="G196" s="245">
        <f>ROUND(E196*F196,2)</f>
        <v>0</v>
      </c>
      <c r="H196" s="244"/>
      <c r="I196" s="245">
        <f>ROUND(E196*H196,2)</f>
        <v>0</v>
      </c>
      <c r="J196" s="244"/>
      <c r="K196" s="245">
        <f>ROUND(E196*J196,2)</f>
        <v>0</v>
      </c>
      <c r="L196" s="245">
        <v>21</v>
      </c>
      <c r="M196" s="245">
        <f>G196*(1+L196/100)</f>
        <v>0</v>
      </c>
      <c r="N196" s="243">
        <v>0</v>
      </c>
      <c r="O196" s="243">
        <f>ROUND(E196*N196,2)</f>
        <v>0</v>
      </c>
      <c r="P196" s="243">
        <v>0</v>
      </c>
      <c r="Q196" s="243">
        <f>ROUND(E196*P196,2)</f>
        <v>0</v>
      </c>
      <c r="R196" s="245" t="s">
        <v>838</v>
      </c>
      <c r="S196" s="245" t="s">
        <v>175</v>
      </c>
      <c r="T196" s="246" t="s">
        <v>175</v>
      </c>
      <c r="U196" s="222">
        <v>0.749</v>
      </c>
      <c r="V196" s="222">
        <f>ROUND(E196*U196,2)</f>
        <v>19.16</v>
      </c>
      <c r="W196" s="222"/>
      <c r="X196" s="222" t="s">
        <v>839</v>
      </c>
      <c r="Y196" s="222" t="s">
        <v>178</v>
      </c>
      <c r="Z196" s="212"/>
      <c r="AA196" s="212"/>
      <c r="AB196" s="212"/>
      <c r="AC196" s="212"/>
      <c r="AD196" s="212"/>
      <c r="AE196" s="212"/>
      <c r="AF196" s="212"/>
      <c r="AG196" s="212" t="s">
        <v>840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2" x14ac:dyDescent="0.2">
      <c r="A197" s="219"/>
      <c r="B197" s="220"/>
      <c r="C197" s="253" t="s">
        <v>841</v>
      </c>
      <c r="D197" s="247"/>
      <c r="E197" s="247"/>
      <c r="F197" s="247"/>
      <c r="G197" s="247"/>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181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48" t="str">
        <f>C197</f>
        <v>s popřípadným nutným naložením do dopravního zařízení, s vyprázdněním dopravního zařízení na hromadu nebo do dopravního prostředku, vč. příplatku za každých dalších i započatých 3,5 m výšky nad 3,5 m,</v>
      </c>
      <c r="BB197" s="212"/>
      <c r="BC197" s="212"/>
      <c r="BD197" s="212"/>
      <c r="BE197" s="212"/>
      <c r="BF197" s="212"/>
      <c r="BG197" s="212"/>
      <c r="BH197" s="212"/>
    </row>
    <row r="198" spans="1:60" outlineLevel="2" x14ac:dyDescent="0.2">
      <c r="A198" s="219"/>
      <c r="B198" s="220"/>
      <c r="C198" s="254" t="s">
        <v>842</v>
      </c>
      <c r="D198" s="223"/>
      <c r="E198" s="224"/>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183</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4" t="s">
        <v>1212</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183</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4" t="s">
        <v>1213</v>
      </c>
      <c r="D200" s="223"/>
      <c r="E200" s="224">
        <v>25.578679999999999</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183</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0">
        <v>25</v>
      </c>
      <c r="B201" s="241" t="s">
        <v>845</v>
      </c>
      <c r="C201" s="252" t="s">
        <v>846</v>
      </c>
      <c r="D201" s="242" t="s">
        <v>609</v>
      </c>
      <c r="E201" s="243">
        <v>25.578679999999999</v>
      </c>
      <c r="F201" s="244"/>
      <c r="G201" s="245">
        <f>ROUND(E201*F201,2)</f>
        <v>0</v>
      </c>
      <c r="H201" s="244"/>
      <c r="I201" s="245">
        <f>ROUND(E201*H201,2)</f>
        <v>0</v>
      </c>
      <c r="J201" s="244"/>
      <c r="K201" s="245">
        <f>ROUND(E201*J201,2)</f>
        <v>0</v>
      </c>
      <c r="L201" s="245">
        <v>21</v>
      </c>
      <c r="M201" s="245">
        <f>G201*(1+L201/100)</f>
        <v>0</v>
      </c>
      <c r="N201" s="243">
        <v>0</v>
      </c>
      <c r="O201" s="243">
        <f>ROUND(E201*N201,2)</f>
        <v>0</v>
      </c>
      <c r="P201" s="243">
        <v>0</v>
      </c>
      <c r="Q201" s="243">
        <f>ROUND(E201*P201,2)</f>
        <v>0</v>
      </c>
      <c r="R201" s="245" t="s">
        <v>562</v>
      </c>
      <c r="S201" s="245" t="s">
        <v>175</v>
      </c>
      <c r="T201" s="246" t="s">
        <v>175</v>
      </c>
      <c r="U201" s="222">
        <v>0.49</v>
      </c>
      <c r="V201" s="222">
        <f>ROUND(E201*U201,2)</f>
        <v>12.53</v>
      </c>
      <c r="W201" s="222"/>
      <c r="X201" s="222" t="s">
        <v>839</v>
      </c>
      <c r="Y201" s="222" t="s">
        <v>178</v>
      </c>
      <c r="Z201" s="212"/>
      <c r="AA201" s="212"/>
      <c r="AB201" s="212"/>
      <c r="AC201" s="212"/>
      <c r="AD201" s="212"/>
      <c r="AE201" s="212"/>
      <c r="AF201" s="212"/>
      <c r="AG201" s="212" t="s">
        <v>840</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6" t="s">
        <v>847</v>
      </c>
      <c r="D202" s="249"/>
      <c r="E202" s="249"/>
      <c r="F202" s="249"/>
      <c r="G202" s="249"/>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359</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4" t="s">
        <v>842</v>
      </c>
      <c r="D203" s="223"/>
      <c r="E203" s="224"/>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183</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4" t="s">
        <v>1212</v>
      </c>
      <c r="D204" s="223"/>
      <c r="E204" s="224"/>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183</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4" t="s">
        <v>1213</v>
      </c>
      <c r="D205" s="223"/>
      <c r="E205" s="224">
        <v>25.578679999999999</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183</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0">
        <v>26</v>
      </c>
      <c r="B206" s="241" t="s">
        <v>848</v>
      </c>
      <c r="C206" s="252" t="s">
        <v>849</v>
      </c>
      <c r="D206" s="242" t="s">
        <v>609</v>
      </c>
      <c r="E206" s="243">
        <v>358.10147000000001</v>
      </c>
      <c r="F206" s="244"/>
      <c r="G206" s="245">
        <f>ROUND(E206*F206,2)</f>
        <v>0</v>
      </c>
      <c r="H206" s="244"/>
      <c r="I206" s="245">
        <f>ROUND(E206*H206,2)</f>
        <v>0</v>
      </c>
      <c r="J206" s="244"/>
      <c r="K206" s="245">
        <f>ROUND(E206*J206,2)</f>
        <v>0</v>
      </c>
      <c r="L206" s="245">
        <v>21</v>
      </c>
      <c r="M206" s="245">
        <f>G206*(1+L206/100)</f>
        <v>0</v>
      </c>
      <c r="N206" s="243">
        <v>0</v>
      </c>
      <c r="O206" s="243">
        <f>ROUND(E206*N206,2)</f>
        <v>0</v>
      </c>
      <c r="P206" s="243">
        <v>0</v>
      </c>
      <c r="Q206" s="243">
        <f>ROUND(E206*P206,2)</f>
        <v>0</v>
      </c>
      <c r="R206" s="245" t="s">
        <v>562</v>
      </c>
      <c r="S206" s="245" t="s">
        <v>175</v>
      </c>
      <c r="T206" s="246" t="s">
        <v>175</v>
      </c>
      <c r="U206" s="222">
        <v>0</v>
      </c>
      <c r="V206" s="222">
        <f>ROUND(E206*U206,2)</f>
        <v>0</v>
      </c>
      <c r="W206" s="222"/>
      <c r="X206" s="222" t="s">
        <v>839</v>
      </c>
      <c r="Y206" s="222" t="s">
        <v>178</v>
      </c>
      <c r="Z206" s="212"/>
      <c r="AA206" s="212"/>
      <c r="AB206" s="212"/>
      <c r="AC206" s="212"/>
      <c r="AD206" s="212"/>
      <c r="AE206" s="212"/>
      <c r="AF206" s="212"/>
      <c r="AG206" s="212" t="s">
        <v>840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4" t="s">
        <v>842</v>
      </c>
      <c r="D207" s="223"/>
      <c r="E207" s="224"/>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183</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4" t="s">
        <v>1212</v>
      </c>
      <c r="D208" s="223"/>
      <c r="E208" s="224"/>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183</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4" t="s">
        <v>1214</v>
      </c>
      <c r="D209" s="223"/>
      <c r="E209" s="224">
        <v>358.10147000000001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183</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40">
        <v>27</v>
      </c>
      <c r="B210" s="241" t="s">
        <v>851</v>
      </c>
      <c r="C210" s="252" t="s">
        <v>852</v>
      </c>
      <c r="D210" s="242" t="s">
        <v>609</v>
      </c>
      <c r="E210" s="243">
        <v>25.578679999999999</v>
      </c>
      <c r="F210" s="244"/>
      <c r="G210" s="245">
        <f>ROUND(E210*F210,2)</f>
        <v>0</v>
      </c>
      <c r="H210" s="244"/>
      <c r="I210" s="245">
        <f>ROUND(E210*H210,2)</f>
        <v>0</v>
      </c>
      <c r="J210" s="244"/>
      <c r="K210" s="245">
        <f>ROUND(E210*J210,2)</f>
        <v>0</v>
      </c>
      <c r="L210" s="245">
        <v>21</v>
      </c>
      <c r="M210" s="245">
        <f>G210*(1+L210/100)</f>
        <v>0</v>
      </c>
      <c r="N210" s="243">
        <v>0</v>
      </c>
      <c r="O210" s="243">
        <f>ROUND(E210*N210,2)</f>
        <v>0</v>
      </c>
      <c r="P210" s="243">
        <v>0</v>
      </c>
      <c r="Q210" s="243">
        <f>ROUND(E210*P210,2)</f>
        <v>0</v>
      </c>
      <c r="R210" s="245" t="s">
        <v>562</v>
      </c>
      <c r="S210" s="245" t="s">
        <v>175</v>
      </c>
      <c r="T210" s="246" t="s">
        <v>175</v>
      </c>
      <c r="U210" s="222">
        <v>0.94199999999999995</v>
      </c>
      <c r="V210" s="222">
        <f>ROUND(E210*U210,2)</f>
        <v>24.1</v>
      </c>
      <c r="W210" s="222"/>
      <c r="X210" s="222" t="s">
        <v>839</v>
      </c>
      <c r="Y210" s="222" t="s">
        <v>178</v>
      </c>
      <c r="Z210" s="212"/>
      <c r="AA210" s="212"/>
      <c r="AB210" s="212"/>
      <c r="AC210" s="212"/>
      <c r="AD210" s="212"/>
      <c r="AE210" s="212"/>
      <c r="AF210" s="212"/>
      <c r="AG210" s="212" t="s">
        <v>840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4" t="s">
        <v>842</v>
      </c>
      <c r="D211" s="223"/>
      <c r="E211" s="224"/>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183</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4" t="s">
        <v>1212</v>
      </c>
      <c r="D212" s="223"/>
      <c r="E212" s="224"/>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183</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4" t="s">
        <v>1213</v>
      </c>
      <c r="D213" s="223"/>
      <c r="E213" s="224">
        <v>25.578679999999999</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183</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40">
        <v>28</v>
      </c>
      <c r="B214" s="241" t="s">
        <v>853</v>
      </c>
      <c r="C214" s="252" t="s">
        <v>854</v>
      </c>
      <c r="D214" s="242" t="s">
        <v>609</v>
      </c>
      <c r="E214" s="243">
        <v>51.157350000000001</v>
      </c>
      <c r="F214" s="244"/>
      <c r="G214" s="245">
        <f>ROUND(E214*F214,2)</f>
        <v>0</v>
      </c>
      <c r="H214" s="244"/>
      <c r="I214" s="245">
        <f>ROUND(E214*H214,2)</f>
        <v>0</v>
      </c>
      <c r="J214" s="244"/>
      <c r="K214" s="245">
        <f>ROUND(E214*J214,2)</f>
        <v>0</v>
      </c>
      <c r="L214" s="245">
        <v>21</v>
      </c>
      <c r="M214" s="245">
        <f>G214*(1+L214/100)</f>
        <v>0</v>
      </c>
      <c r="N214" s="243">
        <v>0</v>
      </c>
      <c r="O214" s="243">
        <f>ROUND(E214*N214,2)</f>
        <v>0</v>
      </c>
      <c r="P214" s="243">
        <v>0</v>
      </c>
      <c r="Q214" s="243">
        <f>ROUND(E214*P214,2)</f>
        <v>0</v>
      </c>
      <c r="R214" s="245" t="s">
        <v>562</v>
      </c>
      <c r="S214" s="245" t="s">
        <v>175</v>
      </c>
      <c r="T214" s="246" t="s">
        <v>175</v>
      </c>
      <c r="U214" s="222">
        <v>0.105</v>
      </c>
      <c r="V214" s="222">
        <f>ROUND(E214*U214,2)</f>
        <v>5.37</v>
      </c>
      <c r="W214" s="222"/>
      <c r="X214" s="222" t="s">
        <v>839</v>
      </c>
      <c r="Y214" s="222" t="s">
        <v>178</v>
      </c>
      <c r="Z214" s="212"/>
      <c r="AA214" s="212"/>
      <c r="AB214" s="212"/>
      <c r="AC214" s="212"/>
      <c r="AD214" s="212"/>
      <c r="AE214" s="212"/>
      <c r="AF214" s="212"/>
      <c r="AG214" s="212" t="s">
        <v>840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4" t="s">
        <v>842</v>
      </c>
      <c r="D215" s="223"/>
      <c r="E215" s="224"/>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183</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4" t="s">
        <v>1212</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183</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4" t="s">
        <v>1215</v>
      </c>
      <c r="D217" s="223"/>
      <c r="E217" s="224">
        <v>51.157350000000001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183</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
      <c r="A218" s="3"/>
      <c r="B218" s="4"/>
      <c r="C218" s="259"/>
      <c r="D218" s="6"/>
      <c r="E218" s="3"/>
      <c r="F218" s="3"/>
      <c r="G218" s="3"/>
      <c r="H218" s="3"/>
      <c r="I218" s="3"/>
      <c r="J218" s="3"/>
      <c r="K218" s="3"/>
      <c r="L218" s="3"/>
      <c r="M218" s="3"/>
      <c r="N218" s="3"/>
      <c r="O218" s="3"/>
      <c r="P218" s="3"/>
      <c r="Q218" s="3"/>
      <c r="R218" s="3"/>
      <c r="S218" s="3"/>
      <c r="T218" s="3"/>
      <c r="U218" s="3"/>
      <c r="V218" s="3"/>
      <c r="W218" s="3"/>
      <c r="X218" s="3"/>
      <c r="Y218" s="3"/>
      <c r="AE218">
        <v>12</v>
      </c>
      <c r="AF218">
        <v>21</v>
      </c>
      <c r="AG218" t="s">
        <v>155</v>
      </c>
    </row>
    <row r="219" spans="1:60" x14ac:dyDescent="0.2">
      <c r="A219" s="215"/>
      <c r="B219" s="216" t="s">
        <v>29</v>
      </c>
      <c r="C219" s="260"/>
      <c r="D219" s="217"/>
      <c r="E219" s="218"/>
      <c r="F219" s="218"/>
      <c r="G219" s="239">
        <f>G8+G14+G30+G39+G53+G59+G96+G131+G151+G161+G164</f>
        <v>0</v>
      </c>
      <c r="H219" s="3"/>
      <c r="I219" s="3"/>
      <c r="J219" s="3"/>
      <c r="K219" s="3"/>
      <c r="L219" s="3"/>
      <c r="M219" s="3"/>
      <c r="N219" s="3"/>
      <c r="O219" s="3"/>
      <c r="P219" s="3"/>
      <c r="Q219" s="3"/>
      <c r="R219" s="3"/>
      <c r="S219" s="3"/>
      <c r="T219" s="3"/>
      <c r="U219" s="3"/>
      <c r="V219" s="3"/>
      <c r="W219" s="3"/>
      <c r="X219" s="3"/>
      <c r="Y219" s="3"/>
      <c r="AE219">
        <f>SUMIF(L7:L217,AE218,G7:G217)</f>
        <v>0</v>
      </c>
      <c r="AF219">
        <f>SUMIF(L7:L217,AF218,G7:G217)</f>
        <v>0</v>
      </c>
      <c r="AG219" t="s">
        <v>904</v>
      </c>
    </row>
    <row r="220" spans="1:60" x14ac:dyDescent="0.2">
      <c r="C220" s="261"/>
      <c r="D220" s="10"/>
      <c r="AG220" t="s">
        <v>905</v>
      </c>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Il0omq47JWm+cXzAVyMvtCDFNf00ka3nDTLhzLY8egSYZtOpsgIwXR20AT2pym42z1sm0EiJkQ5tUWYn81VNg==" saltValue="YAw1mnAwilRFjKT+JBbJ5Q==" spinCount="100000" sheet="1" formatRows="0"/>
  <mergeCells count="48">
    <mergeCell ref="C191:G191"/>
    <mergeCell ref="C192:G192"/>
    <mergeCell ref="C193:G193"/>
    <mergeCell ref="C194:G194"/>
    <mergeCell ref="C197:G197"/>
    <mergeCell ref="C202:G202"/>
    <mergeCell ref="C185:G185"/>
    <mergeCell ref="C186:G186"/>
    <mergeCell ref="C187:G187"/>
    <mergeCell ref="C188:G188"/>
    <mergeCell ref="C189:G189"/>
    <mergeCell ref="C190:G190"/>
    <mergeCell ref="C179:G179"/>
    <mergeCell ref="C180:G180"/>
    <mergeCell ref="C181:G181"/>
    <mergeCell ref="C182:G182"/>
    <mergeCell ref="C183:G183"/>
    <mergeCell ref="C184:G184"/>
    <mergeCell ref="C173:G173"/>
    <mergeCell ref="C174:G174"/>
    <mergeCell ref="C175:G175"/>
    <mergeCell ref="C176:G176"/>
    <mergeCell ref="C177:G177"/>
    <mergeCell ref="C178:G178"/>
    <mergeCell ref="C135:G135"/>
    <mergeCell ref="C136:G136"/>
    <mergeCell ref="C137:G137"/>
    <mergeCell ref="C138:G138"/>
    <mergeCell ref="C139:G139"/>
    <mergeCell ref="C140:G140"/>
    <mergeCell ref="C77:G77"/>
    <mergeCell ref="C92:G92"/>
    <mergeCell ref="C98:G98"/>
    <mergeCell ref="C127:G127"/>
    <mergeCell ref="C133:G133"/>
    <mergeCell ref="C134:G134"/>
    <mergeCell ref="C16:G16"/>
    <mergeCell ref="C32:G32"/>
    <mergeCell ref="C33:G33"/>
    <mergeCell ref="C34:G34"/>
    <mergeCell ref="C36:G36"/>
    <mergeCell ref="C55:G5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D1.1.a A1.02 Pol</vt:lpstr>
      <vt:lpstr>D1.1.a B1.02 Pol</vt:lpstr>
      <vt:lpstr>D1.1.a DOD1.00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'D1.1.a A1.02 Pol'!Názvy_tisku</vt:lpstr>
      <vt:lpstr>'D1.1.a B1.02 Pol'!Názvy_tisku</vt:lpstr>
      <vt:lpstr>'D1.1.a DOD1.00 Pol'!Názvy_tisku</vt:lpstr>
      <vt:lpstr>oadresa</vt:lpstr>
      <vt:lpstr>Stavba!Objednatel</vt:lpstr>
      <vt:lpstr>Stavba!Objekt</vt:lpstr>
      <vt:lpstr>'D1.1.a A1.02 Pol'!Oblast_tisku</vt:lpstr>
      <vt:lpstr>'D1.1.a B1.02 Pol'!Oblast_tisku</vt:lpstr>
      <vt:lpstr>'D1.1.a DOD1.00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Rozpoctylbc</dc:creator>
  <cp:lastModifiedBy>Rozpoctylbc</cp:lastModifiedBy>
  <cp:lastPrinted>2019-03-19T12:27:02Z</cp:lastPrinted>
  <dcterms:created xsi:type="dcterms:W3CDTF">2009-04-08T07:15:50Z</dcterms:created>
  <dcterms:modified xsi:type="dcterms:W3CDTF">2024-02-28T15:49:33Z</dcterms:modified>
</cp:coreProperties>
</file>