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170" tabRatio="857" activeTab="0"/>
  </bookViews>
  <sheets>
    <sheet name="Stavba" sheetId="1" r:id="rId1"/>
    <sheet name="SO 01 01 KL" sheetId="2" r:id="rId2"/>
    <sheet name="SO 01 01 Rek" sheetId="3" r:id="rId3"/>
    <sheet name="SO 01 01 Pol" sheetId="4" r:id="rId4"/>
    <sheet name="SO 01 02 KL" sheetId="5" r:id="rId5"/>
    <sheet name="SO 01 02 Rek" sheetId="6" r:id="rId6"/>
    <sheet name="SO 01 02 Pol" sheetId="7" r:id="rId7"/>
    <sheet name="SO 01 03 KL" sheetId="8" r:id="rId8"/>
    <sheet name="SO 01 03 Rek" sheetId="9" r:id="rId9"/>
    <sheet name="SO 01 03 Pol" sheetId="10" r:id="rId10"/>
    <sheet name="S0 01 04 KL" sheetId="11" r:id="rId11"/>
    <sheet name="SO 01 04 Rek" sheetId="12" r:id="rId12"/>
    <sheet name="SO 01 04 Pol" sheetId="13" r:id="rId13"/>
  </sheets>
  <definedNames>
    <definedName name="CelkemObjekty" localSheetId="0">'Stavba'!$F$31</definedName>
    <definedName name="CisloStavby" localSheetId="0">'Stavba'!$D$5</definedName>
    <definedName name="dadresa" localSheetId="0">'Stavba'!$D$8</definedName>
    <definedName name="DIČ" localSheetId="0">'Stavba'!$K$8</definedName>
    <definedName name="dmisto" localSheetId="0">'Stavba'!$D$9</definedName>
    <definedName name="dpsc" localSheetId="0">'Stavba'!$C$9</definedName>
    <definedName name="IČO" localSheetId="0">'Stavba'!$K$7</definedName>
    <definedName name="NazevObjektu" localSheetId="0">'Stavba'!$C$29</definedName>
    <definedName name="NazevStavby" localSheetId="0">'Stavba'!$E$5</definedName>
    <definedName name="_xlnm.Print_Titles" localSheetId="3">'SO 01 01 Pol'!$1:$6</definedName>
    <definedName name="_xlnm.Print_Titles" localSheetId="2">'SO 01 01 Rek'!$1:$6</definedName>
    <definedName name="_xlnm.Print_Titles" localSheetId="6">'SO 01 02 Pol'!$1:$6</definedName>
    <definedName name="_xlnm.Print_Titles" localSheetId="5">'SO 01 02 Rek'!$1:$6</definedName>
    <definedName name="_xlnm.Print_Titles" localSheetId="9">'SO 01 03 Pol'!$1:$6</definedName>
    <definedName name="_xlnm.Print_Titles" localSheetId="8">'SO 01 03 Rek'!$1:$6</definedName>
    <definedName name="Objednatel" localSheetId="0">'Stavba'!$D$11</definedName>
    <definedName name="Objekt" localSheetId="0">'Stavba'!$B$29</definedName>
    <definedName name="_xlnm.Print_Area" localSheetId="10">'S0 01 04 KL'!$A$1:$G$51</definedName>
    <definedName name="_xlnm.Print_Area" localSheetId="1">'SO 01 01 KL'!$A$1:$G$45</definedName>
    <definedName name="_xlnm.Print_Area" localSheetId="3">'SO 01 01 Pol'!$A$1:$G$111</definedName>
    <definedName name="_xlnm.Print_Area" localSheetId="2">'SO 01 01 Rek'!$A$1:$I$29</definedName>
    <definedName name="_xlnm.Print_Area" localSheetId="4">'SO 01 02 KL'!$A$1:$G$45</definedName>
    <definedName name="_xlnm.Print_Area" localSheetId="6">'SO 01 02 Pol'!$A$1:$G$45</definedName>
    <definedName name="_xlnm.Print_Area" localSheetId="5">'SO 01 02 Rek'!$A$1:$I$29</definedName>
    <definedName name="_xlnm.Print_Area" localSheetId="7">'SO 01 03 KL'!$A$1:$G$45</definedName>
    <definedName name="_xlnm.Print_Area" localSheetId="9">'SO 01 03 Pol'!$A$1:$G$290</definedName>
    <definedName name="_xlnm.Print_Area" localSheetId="8">'SO 01 03 Rek'!$A$1:$I$35</definedName>
    <definedName name="_xlnm.Print_Area" localSheetId="12">'SO 01 04 Pol'!$A$1:$G$123</definedName>
    <definedName name="_xlnm.Print_Area" localSheetId="11">'SO 01 04 Rek'!$A$1:$I$31</definedName>
    <definedName name="_xlnm.Print_Area" localSheetId="0">'Stavba'!$B$1:$J$89</definedName>
    <definedName name="odic" localSheetId="0">'Stavba'!$K$12</definedName>
    <definedName name="oico" localSheetId="0">'Stavba'!$K$11</definedName>
    <definedName name="omisto" localSheetId="0">'Stavba'!$D$13</definedName>
    <definedName name="onazev" localSheetId="0">'Stavba'!$D$12</definedName>
    <definedName name="opsc" localSheetId="0">'Stavba'!$C$13</definedName>
    <definedName name="SazbaDPH1" localSheetId="0">'Stavba'!$D$19</definedName>
    <definedName name="SazbaDPH2" localSheetId="0">'Stavba'!$D$21</definedName>
    <definedName name="solver_lin" localSheetId="3" hidden="1">0</definedName>
    <definedName name="solver_lin" localSheetId="6" hidden="1">0</definedName>
    <definedName name="solver_lin" localSheetId="9" hidden="1">0</definedName>
    <definedName name="solver_num" localSheetId="3" hidden="1">0</definedName>
    <definedName name="solver_num" localSheetId="6" hidden="1">0</definedName>
    <definedName name="solver_num" localSheetId="9" hidden="1">0</definedName>
    <definedName name="solver_opt" localSheetId="3" hidden="1">'SO 01 01 Pol'!#REF!</definedName>
    <definedName name="solver_opt" localSheetId="6" hidden="1">'SO 01 02 Pol'!#REF!</definedName>
    <definedName name="solver_opt" localSheetId="9" hidden="1">'SO 01 03 Pol'!#REF!</definedName>
    <definedName name="solver_typ" localSheetId="3" hidden="1">1</definedName>
    <definedName name="solver_typ" localSheetId="6" hidden="1">1</definedName>
    <definedName name="solver_typ" localSheetId="9" hidden="1">1</definedName>
    <definedName name="solver_val" localSheetId="3" hidden="1">0</definedName>
    <definedName name="solver_val" localSheetId="6" hidden="1">0</definedName>
    <definedName name="solver_val" localSheetId="9" hidden="1">0</definedName>
    <definedName name="SoucetDilu" localSheetId="0">'Stavba'!$F$70:$J$70</definedName>
    <definedName name="StavbaCelkem" localSheetId="0">'Stavba'!$H$31</definedName>
    <definedName name="Zhotovitel" localSheetId="0">'Stavba'!$D$7</definedName>
  </definedNames>
  <calcPr fullCalcOnLoad="1"/>
</workbook>
</file>

<file path=xl/sharedStrings.xml><?xml version="1.0" encoding="utf-8"?>
<sst xmlns="http://schemas.openxmlformats.org/spreadsheetml/2006/main" count="2020" uniqueCount="860">
  <si>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</si>
  <si>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</si>
  <si>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</si>
  <si>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</si>
  <si>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</si>
  <si>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</si>
  <si>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</si>
  <si>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</si>
  <si>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</si>
  <si>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</si>
  <si>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</si>
  <si>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</si>
  <si>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</si>
  <si>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</si>
  <si>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</si>
  <si>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</si>
  <si>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</si>
  <si>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</si>
  <si>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</si>
  <si>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</si>
  <si>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</si>
  <si>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</si>
  <si>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</si>
  <si>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Rekapitulace stavebních dílů</t>
  </si>
  <si>
    <t>Číslo a název dílu</t>
  </si>
  <si>
    <t>HSV</t>
  </si>
  <si>
    <t>PSV</t>
  </si>
  <si>
    <t>Dodávka</t>
  </si>
  <si>
    <t>Montáž</t>
  </si>
  <si>
    <t>HZS</t>
  </si>
  <si>
    <t>Rekapitulace vedlejších rozpočtových nákladů</t>
  </si>
  <si>
    <t>Název vedlejšího nákladu</t>
  </si>
  <si>
    <t>Rozpočet</t>
  </si>
  <si>
    <t xml:space="preserve">JKSO </t>
  </si>
  <si>
    <t>Objekt</t>
  </si>
  <si>
    <t xml:space="preserve">SKP </t>
  </si>
  <si>
    <t>Měrná jednotka</t>
  </si>
  <si>
    <t>Stavba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</si>
  <si>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</si>
  <si>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</si>
  <si>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</si>
  <si>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</si>
  <si>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</si>
  <si>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</si>
  <si>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</si>
  <si>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</si>
  <si>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</si>
  <si>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</si>
  <si>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</si>
  <si>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</si>
  <si>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</si>
  <si>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</si>
  <si>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</si>
  <si>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</si>
  <si>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</si>
  <si>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</si>
  <si>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</si>
  <si>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</si>
  <si>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</si>
  <si>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ZRN+HZS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</si>
  <si>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</si>
  <si>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</si>
  <si>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</si>
  <si>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</si>
  <si>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</si>
  <si>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</si>
  <si>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</si>
  <si>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</si>
  <si>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</si>
  <si>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 xml:space="preserve">%  </t>
  </si>
  <si>
    <t>DPH</t>
  </si>
  <si>
    <t xml:space="preserve">% </t>
  </si>
  <si>
    <t>CENA ZA OBJEKT CELKEM</t>
  </si>
  <si>
    <t>Poznámka :</t>
  </si>
  <si>
    <t>Rozpočet :</t>
  </si>
  <si>
    <t>Objekt :</t>
  </si>
  <si>
    <t>REKAPITULACE  STAVEBNÍCH  DÍLŮ</t>
  </si>
  <si>
    <t>Stavební díl</t>
  </si>
  <si>
    <t>CELKEM  OBJEKT</t>
  </si>
  <si>
    <t>VEDLEJŠÍ ROZPOČTOVÉ  NÁKLADY</t>
  </si>
  <si>
    <t>Název VRN</t>
  </si>
  <si>
    <t>Kč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</si>
  <si>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</si>
  <si>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</si>
  <si>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</si>
  <si>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</si>
  <si>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</si>
  <si>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</si>
  <si>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</si>
  <si>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</si>
  <si>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</si>
  <si>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</si>
  <si>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</si>
  <si>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</si>
  <si>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</si>
  <si>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SO 01</t>
  </si>
  <si>
    <t>Snížení energetické náročnosti objektu</t>
  </si>
  <si>
    <t>SO 01 Snížení energetické náročnosti objektu</t>
  </si>
  <si>
    <t>m2</t>
  </si>
  <si>
    <t>m3</t>
  </si>
  <si>
    <t>m</t>
  </si>
  <si>
    <t>t</t>
  </si>
  <si>
    <t>62</t>
  </si>
  <si>
    <t>Úpravy povrchů vnější</t>
  </si>
  <si>
    <t>62 Úpravy povrchů vnější</t>
  </si>
  <si>
    <t>319201311</t>
  </si>
  <si>
    <t>602015191</t>
  </si>
  <si>
    <t>620991121</t>
  </si>
  <si>
    <t>622300141</t>
  </si>
  <si>
    <t>622311011</t>
  </si>
  <si>
    <t>Soklová lišta hliník KZS tl. 80 mm včetně kotevní techniky</t>
  </si>
  <si>
    <t>622421491</t>
  </si>
  <si>
    <t>622421492</t>
  </si>
  <si>
    <t>Doplňky zatepl. systémů, okenní lišta s tkaninou APU</t>
  </si>
  <si>
    <t>622903110</t>
  </si>
  <si>
    <t xml:space="preserve">Mytí vnějšího zdiva tlakovou vodou </t>
  </si>
  <si>
    <t>28375940</t>
  </si>
  <si>
    <t>55392740.A</t>
  </si>
  <si>
    <t>Lišta rohová Al + integrovaná síťovina</t>
  </si>
  <si>
    <t>64</t>
  </si>
  <si>
    <t>Výplně otvorů</t>
  </si>
  <si>
    <t>64 Výplně otvorů</t>
  </si>
  <si>
    <t>94</t>
  </si>
  <si>
    <t>Lešení a stavební výtahy</t>
  </si>
  <si>
    <t>94 Lešení a stavební výtahy</t>
  </si>
  <si>
    <t>941941042</t>
  </si>
  <si>
    <t>95</t>
  </si>
  <si>
    <t>Dokončovací konstrukce na pozemních stavbách</t>
  </si>
  <si>
    <t>95 Dokončovací konstrukce na pozemních stavbách</t>
  </si>
  <si>
    <t>kus</t>
  </si>
  <si>
    <t>96</t>
  </si>
  <si>
    <t>Bourání konstrukcí</t>
  </si>
  <si>
    <t>96 Bourání konstrukcí</t>
  </si>
  <si>
    <t>99</t>
  </si>
  <si>
    <t>Staveništní přesun hmot</t>
  </si>
  <si>
    <t>99 Staveništní přesun hmot</t>
  </si>
  <si>
    <t>998011033</t>
  </si>
  <si>
    <t xml:space="preserve">Přesun hmot pro budovy z bloků výšky do 24 m </t>
  </si>
  <si>
    <t>711</t>
  </si>
  <si>
    <t>711 Izolace proti vodě</t>
  </si>
  <si>
    <t>711111001</t>
  </si>
  <si>
    <t>711141559</t>
  </si>
  <si>
    <t>998711103</t>
  </si>
  <si>
    <t xml:space="preserve">Přesun hmot pro izolace proti vodě, výšky do 24 m </t>
  </si>
  <si>
    <t>712</t>
  </si>
  <si>
    <t>712 Živičné krytiny</t>
  </si>
  <si>
    <t>712341559</t>
  </si>
  <si>
    <t>998712103</t>
  </si>
  <si>
    <t xml:space="preserve">Přesun hmot pro povlakové krytiny, výšky do 24 m </t>
  </si>
  <si>
    <t>713</t>
  </si>
  <si>
    <t>Izolace tepelné</t>
  </si>
  <si>
    <t>713 Izolace tepelné</t>
  </si>
  <si>
    <t>713141211</t>
  </si>
  <si>
    <t>713141311</t>
  </si>
  <si>
    <t>63152902</t>
  </si>
  <si>
    <t>998713103</t>
  </si>
  <si>
    <t xml:space="preserve">Přesun hmot pro izolace tepelné, výšky do 24 m </t>
  </si>
  <si>
    <t>762</t>
  </si>
  <si>
    <t>Konstrukce tesařské</t>
  </si>
  <si>
    <t>762 Konstrukce tesařské</t>
  </si>
  <si>
    <t>762341630</t>
  </si>
  <si>
    <t>762MAT01</t>
  </si>
  <si>
    <t>soubor</t>
  </si>
  <si>
    <t>998762103</t>
  </si>
  <si>
    <t xml:space="preserve">Přesun hmot pro tesařské konstrukce, výšky do 24 m </t>
  </si>
  <si>
    <t>764</t>
  </si>
  <si>
    <t>Konstrukce klempířské</t>
  </si>
  <si>
    <t>764 Konstrukce klempířské</t>
  </si>
  <si>
    <t>76442124R</t>
  </si>
  <si>
    <t>764421850</t>
  </si>
  <si>
    <t>998764103</t>
  </si>
  <si>
    <t xml:space="preserve">Přesun hmot pro klempířské konstr., výšky do 24 m </t>
  </si>
  <si>
    <t>767</t>
  </si>
  <si>
    <t>Konstrukce zámečnické</t>
  </si>
  <si>
    <t>767 Konstrukce zámečnické</t>
  </si>
  <si>
    <t>767-POL01</t>
  </si>
  <si>
    <t>767-POL02</t>
  </si>
  <si>
    <t>998767203</t>
  </si>
  <si>
    <t>799</t>
  </si>
  <si>
    <t>Ostatní</t>
  </si>
  <si>
    <t>799 Ostatní</t>
  </si>
  <si>
    <t>799-POL01</t>
  </si>
  <si>
    <t>Prohlídka konstrukcí statikem včetně návrhu případných opatření</t>
  </si>
  <si>
    <t>799-POL02</t>
  </si>
  <si>
    <t>799-POL04</t>
  </si>
  <si>
    <t>Prvky kotvené do fasády vč. elektroinstalace demontáž + případná zpětná montáž</t>
  </si>
  <si>
    <t>999</t>
  </si>
  <si>
    <t>Poplatky za skládky</t>
  </si>
  <si>
    <t>999 Poplatky za skládky</t>
  </si>
  <si>
    <t>979990001</t>
  </si>
  <si>
    <t>979990111</t>
  </si>
  <si>
    <t>D96</t>
  </si>
  <si>
    <t>Přesuny suti a vybouraných hmot</t>
  </si>
  <si>
    <t>D96 Přesuny suti a vybouraných hmot</t>
  </si>
  <si>
    <t>979011111</t>
  </si>
  <si>
    <t xml:space="preserve">Svislá doprava suti a vybour. hmot za 2.NP a 1.PP </t>
  </si>
  <si>
    <t>979011121</t>
  </si>
  <si>
    <t xml:space="preserve">Příplatek za každé další podlaží </t>
  </si>
  <si>
    <t>979081111</t>
  </si>
  <si>
    <t>979082111</t>
  </si>
  <si>
    <t>979082121</t>
  </si>
  <si>
    <t xml:space="preserve">Příplatek k vnitrost. dopravě suti za dalších 5 m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</si>
  <si>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</si>
  <si>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</si>
  <si>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</si>
  <si>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</si>
  <si>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</si>
  <si>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</si>
  <si>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</si>
  <si>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</si>
  <si>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 xml:space="preserve">Výkaz výměr / rozpočet slouží jako podklad pro výběrové řízení. Rozpočet je sestaven na základě katalogu stavebních prací RTS. Výkaz výměr / rozpočet neslouží ke stanovení skutečné ceny díla. Předpokládá se, že oslovené realizační firmy provedou vlastní ověření výkazu výměr a případně vlastní zaměření předmětných konstrukcí, na základě kterého stanoví skutečnou cenu díla.
Vzhledem k tomu, že se jedná o rekonstrukci,bude stav některých konstrukcí ověřen až po jejich odhalení, v návaznosti na zjištěný stav konstrukcí může dojít ke změně objemu bouracích prací. </t>
  </si>
  <si>
    <t>DEKPROJEKT s.r.o.</t>
  </si>
  <si>
    <t>61</t>
  </si>
  <si>
    <t>Upravy povrchů vnitřní</t>
  </si>
  <si>
    <t>61 Upravy povrchů vnitřní</t>
  </si>
  <si>
    <t>610991111</t>
  </si>
  <si>
    <t xml:space="preserve">Zakrývání výplní vnitřních otvorů </t>
  </si>
  <si>
    <t>612425931</t>
  </si>
  <si>
    <t xml:space="preserve">Omítka vápenná vnitřního ostění - štuková </t>
  </si>
  <si>
    <t>766601212</t>
  </si>
  <si>
    <t>Těsnění okenní spáry PT páska+ PP páska</t>
  </si>
  <si>
    <t>766601215</t>
  </si>
  <si>
    <t>Těsnění oken.spáry, parapet pružný tmel+ expan.páska</t>
  </si>
  <si>
    <t>769000010</t>
  </si>
  <si>
    <t xml:space="preserve">Montáž výplní otvorů s vypěněním </t>
  </si>
  <si>
    <t>640MAT03</t>
  </si>
  <si>
    <t>640MAT05</t>
  </si>
  <si>
    <t>952901111</t>
  </si>
  <si>
    <t>96806235R</t>
  </si>
  <si>
    <t xml:space="preserve">Vybourání výplní otvorů včetně vyvěšení křídel </t>
  </si>
  <si>
    <t>784</t>
  </si>
  <si>
    <t>Malby</t>
  </si>
  <si>
    <t>784 Malby</t>
  </si>
  <si>
    <t>784161201</t>
  </si>
  <si>
    <t xml:space="preserve">Penetrace podkladu nátěrem, 1 x </t>
  </si>
  <si>
    <t>784165312</t>
  </si>
  <si>
    <t xml:space="preserve">Malba tekutá, bílá, bez penetrace, 2 x </t>
  </si>
  <si>
    <t>02 Výplně otvorů</t>
  </si>
  <si>
    <t>62852250R</t>
  </si>
  <si>
    <t>Výkaz výměr stavby</t>
  </si>
  <si>
    <t>Výkaz výměr</t>
  </si>
  <si>
    <t>VÝKAZ  VÝMĚR</t>
  </si>
  <si>
    <t xml:space="preserve">Montáž vyrovnávací vrstvy izolantem  </t>
  </si>
  <si>
    <t>Deska fasádní polystyrenová EPS 100 F odhad nutno ověřit při provádění</t>
  </si>
  <si>
    <t>Přesun hmot pro zámečnické konstr., výšky do 24 m</t>
  </si>
  <si>
    <r>
      <t>Příplatek za každé další podlaž</t>
    </r>
    <r>
      <rPr>
        <sz val="8"/>
        <color indexed="10"/>
        <rFont val="Arial"/>
        <family val="2"/>
      </rPr>
      <t xml:space="preserve">í  </t>
    </r>
  </si>
  <si>
    <t xml:space="preserve">Vnitrostaveništní doprava suti do 10 m </t>
  </si>
  <si>
    <t xml:space="preserve">Příplatek k vnitrost. dopravě suti za dalších 5 m  </t>
  </si>
  <si>
    <t xml:space="preserve">Příplatek za každé další podlaží  </t>
  </si>
  <si>
    <t>Vnitrostaveništní doprava suti do 10 m</t>
  </si>
  <si>
    <t>Příplatek k vnitrost. dopravě suti za dalších 5 m</t>
  </si>
  <si>
    <r>
      <t xml:space="preserve">Vnitrostaveništní doprava suti do 10 m </t>
    </r>
    <r>
      <rPr>
        <sz val="8"/>
        <color indexed="10"/>
        <rFont val="Arial"/>
        <family val="2"/>
      </rPr>
      <t xml:space="preserve"> </t>
    </r>
  </si>
  <si>
    <t>poznámka:</t>
  </si>
  <si>
    <t>Demontáž propojovacího potrubí</t>
  </si>
  <si>
    <t>Demontáž větracího potrubí</t>
  </si>
  <si>
    <t>210</t>
  </si>
  <si>
    <t>Hlavní střecha</t>
  </si>
  <si>
    <t>M24</t>
  </si>
  <si>
    <t>Montáže vzduchotechnických zařízení</t>
  </si>
  <si>
    <t>283-754</t>
  </si>
  <si>
    <t>713 14-13</t>
  </si>
  <si>
    <t>713R01</t>
  </si>
  <si>
    <t>631-529</t>
  </si>
  <si>
    <t>Bednění okapových říms z desek tvrdých (atika)</t>
  </si>
  <si>
    <t>764 42-1230.R00</t>
  </si>
  <si>
    <t>Oplechování říms z Pz plechu, rš 150 mm - připojovacé plechová lišta z pozinkovaného plechu tl. 1 mm-  (atika) - Z.01</t>
  </si>
  <si>
    <t xml:space="preserve">Oplechování říms z Pz plechu, rš 200 mm - krycí ukončovací profil z pozinkovaného plechu s PES lakem tl.0,6 mm, včetně dodávky a montáže nýtovaného spoje 4ks/mb - (atika) - Z.02 </t>
  </si>
  <si>
    <t>721</t>
  </si>
  <si>
    <t>Vnitřní kanalizace</t>
  </si>
  <si>
    <t>Dvoustupňový vtok s inetegrovaným přířezem asfaltového pásu - dodávka a montáž</t>
  </si>
  <si>
    <t>Nástavec dvoustupňového vtoku s inetegrovaným přířezem asfaltového pásu - dodávka a montáž</t>
  </si>
  <si>
    <t>Systémová vtoková mřížka - dodávka a montáž</t>
  </si>
  <si>
    <t>Pryžové těsnění vtoku u napojení na redukční potrubí - dodávka a montáž</t>
  </si>
  <si>
    <t>Přesun hmot pro vnitřní kanalizaci, výšky do 24 m</t>
  </si>
  <si>
    <t>Ostatní pomocný materiál</t>
  </si>
  <si>
    <t>998 72-1203.R00</t>
  </si>
  <si>
    <t>komplet</t>
  </si>
  <si>
    <t>Izolace proti vodě vodorovná pásy přitavením 1 vrstva - materiál ve specifikaci - (500x500 mm kolem vtoku)</t>
  </si>
  <si>
    <t>62833</t>
  </si>
  <si>
    <t>Izolace proti vodě vodorovný nátěr ALP za studena 1x nátěr - montáž - (500x500 mm kolem vtoku)</t>
  </si>
  <si>
    <t>111631</t>
  </si>
  <si>
    <t>bal</t>
  </si>
  <si>
    <t>Lak asfaltový izolační  bal. 12 kg</t>
  </si>
  <si>
    <t>Očištění podkladu oškrábáním ruční</t>
  </si>
  <si>
    <t>Očištění podkladu vodou</t>
  </si>
  <si>
    <t>63262</t>
  </si>
  <si>
    <t>Vyrovnání a vyspravení povrchu litým asfaltem AOSI 85/25 s přímesí jemného písku, tl.do 20 mm, vč.přípravy podkladu - odhad výměry, bude dle skutečnosti</t>
  </si>
  <si>
    <t>Vyspravení podkladu - reprofilace žebírkového železobetonového panelu (očištění, ochránný nátěr výztuže,adhezní můstek, reprofilační malta), tl. do 20 mm - odhad výměry, bude dle skutečnosti</t>
  </si>
  <si>
    <t>Odstranění nesoudržných/zkarbonatovaných vrstev betonu - odsekání vč.manipulce se sutí v rámci stavby, odvozu na skládku, poplatku za skládku - odhad, bude dle skutečnosti</t>
  </si>
  <si>
    <t>967 04-2714.R00</t>
  </si>
  <si>
    <t>Kotvení vtoku do betonu, 4ks/vtok (přes tepelnou izolaci EPS tl.80 mm) - dodávka a montáž kotev</t>
  </si>
  <si>
    <t>721 23R01</t>
  </si>
  <si>
    <t>721 23R02</t>
  </si>
  <si>
    <t>721 23R03</t>
  </si>
  <si>
    <t>721 23R04</t>
  </si>
  <si>
    <t>721 23R05</t>
  </si>
  <si>
    <t>721 23R06</t>
  </si>
  <si>
    <t>Kotvy pro upevnění desek OSB tl.25 mm - uvedeny v oddíle izolace tepelné</t>
  </si>
  <si>
    <t>Izolace proti vodě vodorovný nátěr ALP za studena 1x nátěr - montáž - atika</t>
  </si>
  <si>
    <t>Lak asfaltový izolační  bal. 12 kg - atika</t>
  </si>
  <si>
    <t>Izolace proti vodě vodorovná pásy přitavením 1 vrstva - materiál ve specifikaci - atika</t>
  </si>
  <si>
    <t>Přířez SBS modifikovaného asf.pásu tl. 4 mm s vložkou ze skleněných vláken 200 g/m2 - montáž - atika</t>
  </si>
  <si>
    <r>
      <t xml:space="preserve">Příplatek za zřízení spádu min 3 </t>
    </r>
    <r>
      <rPr>
        <sz val="8"/>
        <rFont val="Calibri"/>
        <family val="2"/>
      </rPr>
      <t>̊</t>
    </r>
    <r>
      <rPr>
        <sz val="8"/>
        <rFont val="Arial"/>
        <family val="2"/>
      </rPr>
      <t xml:space="preserve"> z polystyrenu XPS - atika</t>
    </r>
  </si>
  <si>
    <t>Izolace tepelná střech, XPS, na kotvy  - atika</t>
  </si>
  <si>
    <t>Klín atikový přechodový z minerálních vláken 50x50 mm - dodávka - atika</t>
  </si>
  <si>
    <t>Izolace tepelná střech, atikový klín, volně - montáž - atika</t>
  </si>
  <si>
    <t>Izolace tepelná střech, EPS, na kotvy včetně kotev - vpusť</t>
  </si>
  <si>
    <t>Dílec střešní kašír EPS 150S - dodávka - 0,5 m kolem vpusti</t>
  </si>
  <si>
    <t>Deska z extrudovaného polystyrenu tl.120 mm - dodávka - atika</t>
  </si>
  <si>
    <t>Kotvy do betonu vč.dodávky teleskopu - dodávka - pro kotvení hrany atiky pro montáž TI, délka šroubu 200 mm - atika</t>
  </si>
  <si>
    <t>Talířová hmoždinka do betonu pro TI tl. 80 mm, 2ks/deska  - dodávka - sokl strojovny</t>
  </si>
  <si>
    <t>311-73R00</t>
  </si>
  <si>
    <t>283-754R</t>
  </si>
  <si>
    <t>Lak asfaltový izolační  bal. 12 kg - sokl strojovny</t>
  </si>
  <si>
    <t>Izolace proti vodě vodorovný nátěr ALP za studena 1x nátěr - montáž - - sokl strojovny : na stěnu, na XPS 1.vrstva, na XPS 2.vrstva přes nábehový klín</t>
  </si>
  <si>
    <t>71114155R</t>
  </si>
  <si>
    <t>Přířez SBS modifikovaného asf.pásu tl. 4 mm s vložkou ze skleněných vláken 200 g/m2 - dodávka - sokl strojovny - sokl strojovny : na stěnu, na XPS 1.vrstva, na XPS 2.vrstva přes nábehový klín</t>
  </si>
  <si>
    <t xml:space="preserve">Přířez SBS modifikovaného asf.pásu tl. 4 mm s vložkou ze skleněných vláken 200 g/m2 - dodávka -  (500x500 mm kolem vtoku) </t>
  </si>
  <si>
    <t>Izolace tepelná střech, EPS, na kotvy včetně zatloukacích hmoždinek  - VZT komora</t>
  </si>
  <si>
    <t>Klín atikový přechodový 50x50x1000 mm - dodávka - strojovna</t>
  </si>
  <si>
    <t>Montáž spádových klínů plochy do 120 cm2 - strojovna</t>
  </si>
  <si>
    <t>762 36-11R</t>
  </si>
  <si>
    <t>283-767R1</t>
  </si>
  <si>
    <t>283-767R2</t>
  </si>
  <si>
    <t>Lak asfaltový izolační  bal. 12 kg - VZT komora</t>
  </si>
  <si>
    <t>Izolace proti vodě vodorovná pásy přitavením  - materiál ve specifikaci - VZT komora</t>
  </si>
  <si>
    <t>Přířez SBS modifikovaného asf.pásu tl. 4 mm s vložkou ze skleněných vláken 200 g/m2 - dodávka - VZT komora - sokl strojovny : na stěnu, na XPS 1.vrstva, na XPS 2.vrstva přes nábehový klín</t>
  </si>
  <si>
    <t>Kotvy pro upevnění desek OSB tl.22 mm (kotvyx do betonu) - uvedeny v oddíle izolace tepelné - VZT komora</t>
  </si>
  <si>
    <t>Deska dřevoštěpková OSB/3 tl. 25 mm  - dodávka (atika)</t>
  </si>
  <si>
    <t>Deska dřevoštěpková OSB/3 tl. 22 mm  - dodávka - VZT komora</t>
  </si>
  <si>
    <t>607-25016</t>
  </si>
  <si>
    <t>607-25017</t>
  </si>
  <si>
    <t>76432R1</t>
  </si>
  <si>
    <t>Montáž okapničky z pozinkovaného plechu, plech tl.0,6 mm, vč.zaletování spojovacích prvků (vrutů, šroubů) - VZT komora</t>
  </si>
  <si>
    <t>Okapnička z FeZn plechu tl.0,6 mm, RŠ 350 mm - dodávka - VZT komora</t>
  </si>
  <si>
    <t>Spojovací materiál pro montáž okapničky RŠ 350 mm - šrouby TKR do dřeva - VZT komora</t>
  </si>
  <si>
    <t>Těsnící páska pod PVC větrací rámeček střešního výlezu - dodávka a montáž - střešní výlez</t>
  </si>
  <si>
    <t>Přítlačná lišta z pozinkovaného plechu tl.1 mm - dodávka a montáž - střešní výlez</t>
  </si>
  <si>
    <t>Tmelení spáry polymerovým tmelem - dodávka a montáž - střešní výlez</t>
  </si>
  <si>
    <t>Izolace proti vodě vodorovný nátěr ALP za studena 1x nátěr - montáž - - střešní výlez : na podstavec výlezu</t>
  </si>
  <si>
    <t>Lak asfaltový izolační  bal. 12 kg - střešní výlez</t>
  </si>
  <si>
    <t>Přířez SBS modifikovaného asf.pásu tl. 4 mm s vložkou ze skleněných vláken 200 g/m2 - dodávka - střešní výlez</t>
  </si>
  <si>
    <t>dilatační atika</t>
  </si>
  <si>
    <t>28375R</t>
  </si>
  <si>
    <t>Separační asfaltový pás typu V13 - dodávka - dilatační atika</t>
  </si>
  <si>
    <t>Izolace proti vlhkosti vodorovná pásy na sucho - montáž - dilatační atika</t>
  </si>
  <si>
    <t>628-R1</t>
  </si>
  <si>
    <t>711 13-1101.R00</t>
  </si>
  <si>
    <t>Izolace proti vodě vodorovný nátěr ALP za studena 1x nátěr - montáž - - dilatační atika : na stěnu vodorovně a svisle (detail 07) pod vodor.tep.izolace</t>
  </si>
  <si>
    <t>Lak asfaltový izolační  bal. 12 kg -- dilatační atika : na stěnu vodorovně a svisle (detail 07) - pod vodro.tep.izolace</t>
  </si>
  <si>
    <t>Izolace proti vodě vodorovná pásy přitavením  - dilatační atika materiál ve specifikaci -  na stěnu vodorovně a svisle (detail 07) - pod vodor.tep.izolace</t>
  </si>
  <si>
    <t>Izolace proti vodě vodorovný nátěr ALP za studena 1x nátěr - montáž - - dilatační atika : na stěnu pod zateplovací systém</t>
  </si>
  <si>
    <t>Lak asfaltový izolační  bal. 12 kg -- dilatační atika : na stěnu pod zateplovací systém</t>
  </si>
  <si>
    <t>Izolace proti vodě vodorovná pásy přitavením  - dilatační atika materiál ve specifikaci -  na stěnu pod zateplovací systém a vodorovně</t>
  </si>
  <si>
    <t>Přířez SBS modifikovaného asf.pásu tl. 4 mm s vložkou ze skleněných vláken 200 g/m2 - dodávka - dilatační atika -  na stěnu pod zateplovací systém a vodorovně</t>
  </si>
  <si>
    <t>Přířez SBS modifikovaného asf.pásu tl. 4 mm s vložkou ze skleněných vláken 200 g/m2 - dodávka - dilatační atika -  na stěnu vodorovně a svisle (detail 07) - pod vodor.tep.izolace</t>
  </si>
  <si>
    <t>Živičné krytiny - hlavní plochy</t>
  </si>
  <si>
    <t>Živičná krytina střech do 10°, přitavením 1 vrstva - materiál ve specifikaci (celoplošné natavení k podkladu) - montáž - hlavní plocha střechy</t>
  </si>
  <si>
    <t>Živičná krytina střech do 10°, přitavením 1 vrstva - materiál ve specifikaci (bodově natavena k podkladu) - montáž -  - hlavní plocha střechy</t>
  </si>
  <si>
    <t>Parozábrana z asfaltového SBS modifikovaného pásu s nosnou vložkou z hliníkové folie kašírované sklěněnými vlákny - dodávka - hlavní plocha střechy</t>
  </si>
  <si>
    <t>Lak asfaltový izolační  bal. 12 kg -- dilatační atika : na stěnu pod zateplovací systém - hlavní plocha střechy</t>
  </si>
  <si>
    <t>Izolace proti vodě vodorovný nátěr ALP za studena 1x nátěr - montáž - - hlavní plocha střechy</t>
  </si>
  <si>
    <t>Pás hydroizolační z modifikovaného asfaltu tl. 4,4 mm s nosnou výztužnou vložkou z polyesterové rohože ze sklěněných vláken (175g/m2) a hrubozrnbným břidličným ochranným povrchem - dodávka -   hlavní plocha střechy</t>
  </si>
  <si>
    <t>Izolace tepelná střech, EPS kompletizované nakašírované pásy, lepením do rozehřázího asfaltu AOSI 85/25 vč.dodání asfaltu AOSI - montáž - hlavní plocha střechy</t>
  </si>
  <si>
    <t>283-75R1</t>
  </si>
  <si>
    <t>Kompletizované tepelněizolační spádové dílce z pěnového stabilizovaného samozhášivého polystyrenu EPS 100 S Stabil o min.pevnosti v tlaku 100kPa při 10% deformaci, s nakašírovaným  asfaltovým oxidovaným pásem s vložkou ze sklenění tkaniny min.tl.4 mm, desky ve spádu viz PD - průměrná tl.desek 140 mm - hlavní plocha střechy</t>
  </si>
  <si>
    <t>Odstranění nesoudržných/zkarbonatovaných vrstev betonu - odsekání vč.manipulce se sutí v rámci stavby, odvozu na skládku, poplatku za skládku - odhad, bude dle skutečnosti - detaily celkem</t>
  </si>
  <si>
    <t>Vyspravení podkladu - reprofilace žebírkového železobetonového panelu (očištění, ochránný nátěr výztuže,adhezní můstek, reprofilační malta), tl. do 20 mm - odhad výměry, bude dle skutečnosti - detaily celkem</t>
  </si>
  <si>
    <t>Vyrovnání a vyspravení povrchu litým asfaltem AOSI 85/25 s přímesí jemného písku, tl.do 20 mm, vč.přípravy podkladu - odhad výměry, bude dle skutečnosti - detaily celkem</t>
  </si>
  <si>
    <t>Očištění podkladu oškrábáním ruční - detaily celkem</t>
  </si>
  <si>
    <t>Očištění podkladu vodou - detaily celkem</t>
  </si>
  <si>
    <t>Izolace proti vodě vodorovná a svislá pásy přitavením  - materiál ve specifikaci - sokl strojovny</t>
  </si>
  <si>
    <t>Izolace proti vodě vodorovný nátěr ALP za studena 1x nátěr - montáž - - VZT komora : na stěnu,na OSB</t>
  </si>
  <si>
    <t>Izolace proti vodě vodorovná a svislá pásy přitavením  - materiál ve specifikaci -střešní výlez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</si>
  <si>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</si>
  <si>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</si>
  <si>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</si>
  <si>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</si>
  <si>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</si>
  <si>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</si>
  <si>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</si>
  <si>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</si>
  <si>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</si>
  <si>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</si>
  <si>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</si>
  <si>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</si>
  <si>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</si>
  <si>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</si>
  <si>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</si>
  <si>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</si>
  <si>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</si>
  <si>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</si>
  <si>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</si>
  <si>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</si>
  <si>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</si>
  <si>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</si>
  <si>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</si>
  <si>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</si>
  <si>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</si>
  <si>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</si>
  <si>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</si>
  <si>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</si>
  <si>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</si>
  <si>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</si>
  <si>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</si>
  <si>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</si>
  <si>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</si>
  <si>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</si>
  <si>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</si>
  <si>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</si>
  <si>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71314R</t>
  </si>
  <si>
    <t>Výplň dilatační spáry tl. 60 mm PU pěnou (100/200 mm) - dodávka a montáž - dilatační atika</t>
  </si>
  <si>
    <t>93199R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</si>
  <si>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</si>
  <si>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</si>
  <si>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</si>
  <si>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</si>
  <si>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</si>
  <si>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</si>
  <si>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</si>
  <si>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</si>
  <si>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</si>
  <si>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</si>
  <si>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</si>
  <si>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</si>
  <si>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</si>
  <si>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</si>
  <si>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</si>
  <si>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</si>
  <si>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</si>
  <si>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</si>
  <si>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</si>
  <si>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</si>
  <si>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</si>
  <si>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</si>
  <si>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</si>
  <si>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</si>
  <si>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</si>
  <si>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</si>
  <si>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</si>
  <si>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</si>
  <si>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</si>
  <si>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</si>
  <si>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</si>
  <si>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</si>
  <si>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</si>
  <si>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Bednění vodorvné z desek tvrdých - montáž kotvením do betonu - VZT komora</t>
  </si>
  <si>
    <t>Vyrovnání podkladu pod vodorovné bednění z OSB desek - reprfilační/opravnou hmotou vč.penetrace a očištění podkladu tl. do 1 cm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</si>
  <si>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</si>
  <si>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</si>
  <si>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</si>
  <si>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</si>
  <si>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</si>
  <si>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</si>
  <si>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</si>
  <si>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</si>
  <si>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</si>
  <si>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</si>
  <si>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</si>
  <si>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</si>
  <si>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</si>
  <si>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</si>
  <si>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</si>
  <si>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Bourání</t>
  </si>
  <si>
    <t>Likvidace demontovaných zařízení - kontejner 3 t</t>
  </si>
  <si>
    <t>kontejner</t>
  </si>
  <si>
    <t>Demontáž tlumících komor vč.klempářských prvků - komplet vč.izolací</t>
  </si>
  <si>
    <t>Demontáž ventilátoru vč.klempířských prvků - komplet vč.izolací</t>
  </si>
  <si>
    <t>CRHB/6-315 střešní radiální ventilátor</t>
  </si>
  <si>
    <t>JAA 435 tlumič hluku soklový</t>
  </si>
  <si>
    <t>JAE 435 pružná manžeta</t>
  </si>
  <si>
    <t>JBR 435 volná příruba</t>
  </si>
  <si>
    <t>JCA 435 rozměr 250/435 zpět.klapka</t>
  </si>
  <si>
    <t>MSE motor.ochrana 1F</t>
  </si>
  <si>
    <t>REP 1,5 N regulátor otáček na omítku</t>
  </si>
  <si>
    <t>Montáž a seřízení</t>
  </si>
  <si>
    <t>Měření a regulace (ovládání vzduchotechniky)</t>
  </si>
  <si>
    <t>Elektrické silové připojení</t>
  </si>
  <si>
    <t>Zednické přépomoci</t>
  </si>
  <si>
    <t>Zkoušky a revize</t>
  </si>
  <si>
    <t>M24-R1</t>
  </si>
  <si>
    <t>M24-R2</t>
  </si>
  <si>
    <t>M24-R3</t>
  </si>
  <si>
    <t>M24-R4</t>
  </si>
  <si>
    <t>M24-R5</t>
  </si>
  <si>
    <t>M24-R6</t>
  </si>
  <si>
    <t>M24-R7</t>
  </si>
  <si>
    <t>M24-R8</t>
  </si>
  <si>
    <t>M24-R9</t>
  </si>
  <si>
    <t>M24-R10</t>
  </si>
  <si>
    <t>M24-R11</t>
  </si>
  <si>
    <t>M24-R12</t>
  </si>
  <si>
    <t>M24-R13</t>
  </si>
  <si>
    <t>M24-R14</t>
  </si>
  <si>
    <t>M24-R15</t>
  </si>
  <si>
    <t>M24-R16</t>
  </si>
  <si>
    <t>M24-R17</t>
  </si>
  <si>
    <t>Přesun hmot pro vzduchotechnická zařízení</t>
  </si>
  <si>
    <t>Zednické přípomoci</t>
  </si>
  <si>
    <t>Konstrukce kovové doplňkové</t>
  </si>
  <si>
    <t>767 Konstrukce kovové doplňkové</t>
  </si>
  <si>
    <t>Provizorní zkrácení dešťového svodu strojovny</t>
  </si>
  <si>
    <t>764R1</t>
  </si>
  <si>
    <t>764R2</t>
  </si>
  <si>
    <t>764R3</t>
  </si>
  <si>
    <t>Demontáž obkladu stěn strojoven a uskakujících štítů - zahrnuto v rozpočtu ,,Zateplení fasády,,</t>
  </si>
  <si>
    <t>Podstavec střešního výlezu kotveným šrouby do betonu - sklolaminát vyplněn polyuretanem - dodávka a montáž - střešní výlez</t>
  </si>
  <si>
    <t>Zednické přípomoci pro světlík</t>
  </si>
  <si>
    <t>Dodávka a montáž střešního výlezu 1,1x0,8 m - v provedení světlíku s vypouklou polykarbonátovou kopulí bez požární odolnosti, vč.větracího rámečku s těšnící páskou, vč.příslušenství (mechanické otevírání, ovládací tyč viz detail 06</t>
  </si>
  <si>
    <t>Pomocný materiál pro světlíky</t>
  </si>
  <si>
    <t>767R1</t>
  </si>
  <si>
    <t>767R2</t>
  </si>
  <si>
    <t>767R3</t>
  </si>
  <si>
    <t>767R4</t>
  </si>
  <si>
    <t>Demontáž střešních výlezů</t>
  </si>
  <si>
    <t>Demontáž oplechování stěn u paty uskakujících štítů rš.do 600 mm</t>
  </si>
  <si>
    <t>Demontáž FeZn zábradlí délky 1,2 m u střeních výlezů</t>
  </si>
  <si>
    <t>767R5</t>
  </si>
  <si>
    <t>FeZn zábradlí délky 1,2 m, rám jekl 50x50 mm, výplň tyčovina tl.10 mm vzdál.po 10 cm, kotvení na chemické kotvy 2x do střechy + 2x do stěny strojovny, provedení žárový pozink vč.syntetického nátěru 2x, vč.provedení těsnění detailů u kotvení - dodávka a montáž</t>
  </si>
  <si>
    <t>Ocelový stupeň pro světlík, kotvení na chemické kotvy, vč.syntetického náreu 2x, žárově zinkováno - dodávka a montáž</t>
  </si>
  <si>
    <t>767R6</t>
  </si>
  <si>
    <t>Demontáž antény</t>
  </si>
  <si>
    <t>Demontáž žebříku délky do 3 m</t>
  </si>
  <si>
    <t>76443</t>
  </si>
  <si>
    <t>Demontáž oplechování zdí rš do 600 mm - atik - do suti</t>
  </si>
  <si>
    <t>764430840</t>
  </si>
  <si>
    <t>Demontáž oplechování zdí u střešních výlezů rš do 300 mm - do suti</t>
  </si>
  <si>
    <t>Demontáž  ventilátorů a tlumících komor vč.klempířských prvků - obsaženo v oddíle ,, M24 - Montáže vzduchotechnických zařízení,,</t>
  </si>
  <si>
    <t>Demontáž bleskosvodu na patkách vodorovně- do suti - odhad, bude dle skutečnosti</t>
  </si>
  <si>
    <t>Demontáž bleskosvodu svislého vč.jímacích tyčí- do suti - odhad, bude dle skutečnosti</t>
  </si>
  <si>
    <t>Demontáž anténného stožáru</t>
  </si>
  <si>
    <t>Odstranění živičné krytiny střech do 10° 3vrstvé</t>
  </si>
  <si>
    <t>712 30-0833.R00</t>
  </si>
  <si>
    <t>Příplatek za odstranění každé další vrstvy</t>
  </si>
  <si>
    <t>Odstranění mechu ze střech plochých do 10°</t>
  </si>
  <si>
    <t>712 30-0841.R00</t>
  </si>
  <si>
    <t>712 30-0834.R00</t>
  </si>
  <si>
    <t>979098R1</t>
  </si>
  <si>
    <t>979098R2</t>
  </si>
  <si>
    <t>979098R3</t>
  </si>
  <si>
    <t>Poplatek za skládku - ocel , plechy - kontejner 10 m3 (12 t)</t>
  </si>
  <si>
    <t>Poplatek za skládku - živice, materiály obsahující dehet, ostaní nebezpené materiály - kontejner 10 m3 (12 t)</t>
  </si>
  <si>
    <t>Poplatek za skládku - obaly, prořez materiálu - kontejner 10 m3 (12 t)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</si>
  <si>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</si>
  <si>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</si>
  <si>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</si>
  <si>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</si>
  <si>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</si>
  <si>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</si>
  <si>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</si>
  <si>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</si>
  <si>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</si>
  <si>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</si>
  <si>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</si>
  <si>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</si>
  <si>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</si>
  <si>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</si>
  <si>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</si>
  <si>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</si>
  <si>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</si>
  <si>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</si>
  <si>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</si>
  <si>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</si>
  <si>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</si>
  <si>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</si>
  <si>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</si>
  <si>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</si>
  <si>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</si>
  <si>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</si>
  <si>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</si>
  <si>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</si>
  <si>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</si>
  <si>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</si>
  <si>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</si>
  <si>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</si>
  <si>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</si>
  <si>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</si>
  <si>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</si>
  <si>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</si>
  <si>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</si>
  <si>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</si>
  <si>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</si>
  <si>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</si>
  <si>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</si>
  <si>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</si>
  <si>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</si>
  <si>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</si>
  <si>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</si>
  <si>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</si>
  <si>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</si>
  <si>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</si>
  <si>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</si>
  <si>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</si>
  <si>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</si>
  <si>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</si>
  <si>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</si>
  <si>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</si>
  <si>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</si>
  <si>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</si>
  <si>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</si>
  <si>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</si>
  <si>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Ostatní pomocný materiál pro světlíky</t>
  </si>
  <si>
    <t>Zednické přípomoci pro světlíky</t>
  </si>
  <si>
    <t>den</t>
  </si>
  <si>
    <t>Zábor veřejného prostranství v rozsahu dle zhotovitele na celou dobu realizace</t>
  </si>
  <si>
    <t>941 95-5002.R00</t>
  </si>
  <si>
    <t>Lešení lehké pomocné, výška podlahy do 1,9 m - pouze pro hlavní střechu</t>
  </si>
  <si>
    <t>Montáž stavebního výtahu - pro hlavní střechu, střechu strojoven a zateplení stěn</t>
  </si>
  <si>
    <t>Pronájem stavebního výtahu  - pro hlavní střechu, střechu strojoven a zateplení stěn</t>
  </si>
  <si>
    <t>Demontáž stavebního výtahu  - pro hlavní střechu, střechu strojoven a zateplení stěn</t>
  </si>
  <si>
    <t>Doprava stavebního výtahu - dovoz, odvoz -  - pro hlavní střechu, střechu strojoven a zateplení stěn</t>
  </si>
  <si>
    <t>143.</t>
  </si>
  <si>
    <t>144.</t>
  </si>
  <si>
    <t>145.</t>
  </si>
  <si>
    <t>146.</t>
  </si>
  <si>
    <t>147.</t>
  </si>
  <si>
    <t>148.</t>
  </si>
  <si>
    <t>149.</t>
  </si>
  <si>
    <t>150.</t>
  </si>
  <si>
    <t>Hromosvod</t>
  </si>
  <si>
    <t>Revize nového hromosvodu</t>
  </si>
  <si>
    <t>Dodávka a montáž nového hromosvodu  vč.zednických přípomocí</t>
  </si>
  <si>
    <t>151.</t>
  </si>
  <si>
    <t>152.</t>
  </si>
  <si>
    <t>153.</t>
  </si>
  <si>
    <t>154.</t>
  </si>
  <si>
    <t>Střecha strojovny</t>
  </si>
  <si>
    <t>Střecha strojoven výtahu</t>
  </si>
  <si>
    <t>Demontáž žlabů půlkruh. rovných, rš 330 mm, do 30°</t>
  </si>
  <si>
    <t>764 35-2810.R00</t>
  </si>
  <si>
    <t>Demontáž háků, sklon do 30°</t>
  </si>
  <si>
    <t>764 35-1836.R00</t>
  </si>
  <si>
    <t>Demontáž oplechování okapů, TK, rš 500 mm, do 30°</t>
  </si>
  <si>
    <t>764 32-2840.R00</t>
  </si>
  <si>
    <t>Demontáž kolen výtokových.kruhových,D 100 mm</t>
  </si>
  <si>
    <t>764 45-6852.R00</t>
  </si>
  <si>
    <t>Demontáž přechodového kusu</t>
  </si>
  <si>
    <t>764 45-6880.R00</t>
  </si>
  <si>
    <t>Demontáž kotlíku kónického, sklon do 30°</t>
  </si>
  <si>
    <t>764 35-9810.R00</t>
  </si>
  <si>
    <t>Demontáž odpadních trub kruhových,D 120 mm vč.zděří</t>
  </si>
  <si>
    <t>764 45-4802.R01</t>
  </si>
  <si>
    <t>Kompletizované tepelněizolační spádové dílce z pěnového stabilizovaného samozhášivého polystyrenu EPS 100 S Stabil o min.pevnosti v tlaku 100kPa při 10% deformaci, s nakašírovaným  asfaltovým oxidovaným pásem s vložkou ze sklenění tkaniny min.tl.4 mm, desky ve spádu viz PD - průměrná tl.desek 100 mm - hlavní plocha střechy</t>
  </si>
  <si>
    <t>Oplechování okapů Ti Zn,živičná krytina, rš 400 mm</t>
  </si>
  <si>
    <t>764 22-3440.R00</t>
  </si>
  <si>
    <t>764 25-2403.R00</t>
  </si>
  <si>
    <t>Žlaby Ti Zn plech, podokapní půlkruhové, rš 330 mm, vč.háku, hrdel,. čel</t>
  </si>
  <si>
    <t>764 55-4403.R01</t>
  </si>
  <si>
    <t>Odpadní trouby z Ti Zn plechu, kruhové, D 120 mm vč.zděří, odskoků a kolen výtokových</t>
  </si>
  <si>
    <t>Kotlík kónický z pl.Ti-Zn pro trouby, D do 150 mm</t>
  </si>
  <si>
    <t>764 25-9411.R00</t>
  </si>
  <si>
    <t>Přesun hmot pro klempířské konstr., výšky do 24 m</t>
  </si>
  <si>
    <t xml:space="preserve">Zábor veřejného prostranství </t>
  </si>
  <si>
    <t>Otlučení omítek vnějších MVC v složit.1-4 do 30 % - odhad</t>
  </si>
  <si>
    <t>978 01-5241.R00</t>
  </si>
  <si>
    <t>Demontáž obkladu stěn z werzalitových lamel vč. dřevěného podkladního roštu - uskakující štíty</t>
  </si>
  <si>
    <t>Demontáž obkladu stěn z werzalitových lamel vč.podkladního dřevěného roštu - stěny strojoven</t>
  </si>
  <si>
    <t>96R1</t>
  </si>
  <si>
    <t>622 42-1131.R00</t>
  </si>
  <si>
    <t>Omítka vnější stěn, MVC, hladká, složitost 1-2 - odhad</t>
  </si>
  <si>
    <t>Odsekání betonu stěn, vrstvy do 80 mm - zkaronovaný beton - odhad, bude dle skutečnosti</t>
  </si>
  <si>
    <t>Reprofilace betonu - očištění výztuže, ochranný nátěr výztuže, adhezní můstek, reprofilační malta hrubá, reprofilační malta jemná, ošetření betonu - tl.reprofilace do 5 cm</t>
  </si>
  <si>
    <t>Omítka tenkovrstvá silikátová, zrnitá, probarvená, tloušťka vrstvy 1,5 mm</t>
  </si>
  <si>
    <t>602 01-5183.RT6</t>
  </si>
  <si>
    <t>Podkladní nátěr pod tenkovrstvé omítky</t>
  </si>
  <si>
    <r>
      <t xml:space="preserve">Zatepl.syst., fasáda </t>
    </r>
    <r>
      <rPr>
        <sz val="11"/>
        <rFont val="Arial"/>
        <family val="2"/>
      </rPr>
      <t>strojovny výtahu</t>
    </r>
    <r>
      <rPr>
        <sz val="8"/>
        <rFont val="Arial"/>
        <family val="2"/>
      </rPr>
      <t xml:space="preserve">, miner.desky PV 80 mm, zakončený stěrkou s výztužnou tkaninou </t>
    </r>
  </si>
  <si>
    <r>
      <t xml:space="preserve">Zatepl.syst., </t>
    </r>
    <r>
      <rPr>
        <sz val="11"/>
        <rFont val="Arial"/>
        <family val="2"/>
      </rPr>
      <t>ostění strojoven</t>
    </r>
    <r>
      <rPr>
        <sz val="8"/>
        <rFont val="Arial"/>
        <family val="2"/>
      </rPr>
      <t xml:space="preserve">, miner.desky PV 40 mm, zakončený stěrkou s výztužnou tkaninou </t>
    </r>
  </si>
  <si>
    <t>622 31-1831.R1</t>
  </si>
  <si>
    <t>622 31-1831.R2</t>
  </si>
  <si>
    <t>622 31-1014</t>
  </si>
  <si>
    <t>Soklová lišta hliník KZS tl. 140 mm včetně kotevní techniky</t>
  </si>
  <si>
    <t>622 31-1834.RV1</t>
  </si>
  <si>
    <t>Zaslepení větracích otvorů atiky - PUR pěnou</t>
  </si>
  <si>
    <t>Doplňky zatepl. systémů, dilatační lišta s tkan.</t>
  </si>
  <si>
    <t>622 42-1493.R00</t>
  </si>
  <si>
    <t>Doplňky zatepl. systémů, podparapetní lišta s tkan</t>
  </si>
  <si>
    <t>622 42-1494.R00</t>
  </si>
  <si>
    <t>Prořez tepelných izolací zateplovacího systému</t>
  </si>
  <si>
    <t xml:space="preserve">Doplňky zatepl. systémů, rohová AL lišta s okapničkou </t>
  </si>
  <si>
    <t>Ostatní pomocný materiál - tmely, pásky, ostatní materiál výše neuvedený</t>
  </si>
  <si>
    <t>Montáž výztužné sítě do stěrkového tmelu - boční hrany zateplovacího systému uskakujícách jižních stěna a boční hrany zateplení atiky</t>
  </si>
  <si>
    <t>622 48-1211.R00</t>
  </si>
  <si>
    <t>Zakrývání výplní vnějších otvorů z lešení/závěsné lávky/horolezecky - strojovny výtahů a první řada oken pod atikou</t>
  </si>
  <si>
    <r>
      <t xml:space="preserve">Zatepl.syst., fasáda </t>
    </r>
    <r>
      <rPr>
        <sz val="11"/>
        <rFont val="Arial"/>
        <family val="2"/>
      </rPr>
      <t>severní štít (pruh š.1,25 m)</t>
    </r>
    <r>
      <rPr>
        <sz val="8"/>
        <rFont val="Arial"/>
        <family val="2"/>
      </rPr>
      <t xml:space="preserve">  miner.desky PV 140 mm, zakončený stěrkou s výztužnou tkaninou</t>
    </r>
  </si>
  <si>
    <r>
      <t xml:space="preserve">Zatepl.syst., fasáda </t>
    </r>
    <r>
      <rPr>
        <sz val="11"/>
        <rFont val="Arial"/>
        <family val="2"/>
      </rPr>
      <t>uskakující části na jih</t>
    </r>
    <r>
      <rPr>
        <sz val="8"/>
        <rFont val="Arial"/>
        <family val="2"/>
      </rPr>
      <t xml:space="preserve">  miner.desky PV 140 mm, zakončený stěrkou s výztužnou tkaninou</t>
    </r>
  </si>
  <si>
    <t>71339R</t>
  </si>
  <si>
    <t>Těsnění spojů samolepící páskou  - dodávka a montáž</t>
  </si>
  <si>
    <r>
      <t>Vyrovnání povrchu zdiva reprofilační  maltou vč.penetrace povrchu tl.do 3 cm odhad</t>
    </r>
    <r>
      <rPr>
        <sz val="8"/>
        <color indexed="10"/>
        <rFont val="Arial"/>
        <family val="2"/>
      </rPr>
      <t xml:space="preserve"> </t>
    </r>
  </si>
  <si>
    <t>Přesun hmot pro izolace tepelné, výšky do 24 m</t>
  </si>
  <si>
    <t>622R1</t>
  </si>
  <si>
    <t>Stavební výtah pro zateplení fasády - zahrnut v rozpočtu střechy</t>
  </si>
  <si>
    <t>Lešení lehké pomocné, výška podlahy do 1,9 m</t>
  </si>
  <si>
    <t>Závěsné lávky - doprava, montáž, nájem, revize,demontáž</t>
  </si>
  <si>
    <t>Jeřábnické práce pro montáž a demontáž lávek</t>
  </si>
  <si>
    <t>94R1</t>
  </si>
  <si>
    <t>94R2</t>
  </si>
  <si>
    <t>Ochrana nové střechy - geotextlie + OSB desky tl.18 mm</t>
  </si>
  <si>
    <t>Boční PVC krytka k parapetu</t>
  </si>
  <si>
    <t>76441046R1</t>
  </si>
  <si>
    <t>Oplechování parapetů z Al plechu tl. 1 mm s PES lakem , rš 392 mm lepení tmelem</t>
  </si>
  <si>
    <t>FeZn žebřík délky 4 m s ochranným košem, kotvení na chemické kotvy do fasády, povrch úprava žárový pozink - dodávka a montáž - uskakující stěny</t>
  </si>
  <si>
    <t>FeZn žebřík délky 4 m s ochranným košem, kotevní na chemické kotvy do fasády, povrch úprava žárový pozink - dodávka a montáž - strojovny výtahu</t>
  </si>
  <si>
    <t>Hromosvod, odhad demontáž + dodávka + montáž + revize</t>
  </si>
  <si>
    <t>Likvidace stavební suti - kontejner 10 m3 (12 t)</t>
  </si>
  <si>
    <t>Likvidace - ocel , plechy - kontejner 10 m3 (12 t)</t>
  </si>
  <si>
    <t>Likvidace - obaly, prořez materiálu - kontejner 10 m3 (12 t)</t>
  </si>
  <si>
    <t>Likvidace odpadu bez suti a zeminy - kontjenr 10m3 (12 t)</t>
  </si>
  <si>
    <t xml:space="preserve">Fasáda </t>
  </si>
  <si>
    <t>Fasáda</t>
  </si>
  <si>
    <t>03 Hlavní střecha</t>
  </si>
  <si>
    <t>04 Střecha strojoven výtahů</t>
  </si>
  <si>
    <t xml:space="preserve">01 Fasáda </t>
  </si>
  <si>
    <t>Okno hliníkové s izolačním dvojsklem 800/600, s požární odolností</t>
  </si>
  <si>
    <t xml:space="preserve">Vyčištění budov o výšce podlaží do 4 m </t>
  </si>
  <si>
    <t>Likvidace odpadu bez suti a zeminy - DEMONTOVANÉ VÝPLNĚ - kontejner 3,6m3 (3 t)</t>
  </si>
  <si>
    <t>Oprava střechy-objekt F Harcovské koleje TU v Liberci, 17.listopadu 584, Liberec</t>
  </si>
  <si>
    <t>fasáda strojovny výtahu</t>
  </si>
  <si>
    <t xml:space="preserve">fasáda severní štít (pruh š.1,25 m) </t>
  </si>
  <si>
    <t xml:space="preserve">fasáda uskakující části na jih </t>
  </si>
  <si>
    <t xml:space="preserve">ostění strojoven </t>
  </si>
  <si>
    <t>parapet</t>
  </si>
  <si>
    <t>30% plochy strojoven s omítkou</t>
  </si>
  <si>
    <t>1 strojovna - zbylé mají werzalitový obklad</t>
  </si>
  <si>
    <t>(3,93*2+2,78*2+0,09*4)*3*3 - 3x strojovna</t>
  </si>
  <si>
    <t>(16,1-13,3+0,5-1,2)*66 - 4x odskok</t>
  </si>
  <si>
    <t>odhadní výměra 0,05*617,26</t>
  </si>
  <si>
    <t>nápočet dle pohledů 6*18+85*1,2*2</t>
  </si>
  <si>
    <t>0,05*617 - odhad 5% z plochy mytí fasády</t>
  </si>
  <si>
    <t>3,3*0,2*2*4*2 boky KZS ustupujících štítů</t>
  </si>
  <si>
    <t>3,3*0,2*2*4*2+1,25*0,2*2 boky KZS ustupujících štítů</t>
  </si>
  <si>
    <t>65*(3,3-1,25)+0,1*617 - pruhy výšky 2,05 m v ustup štítech + odhad 10% fasády</t>
  </si>
  <si>
    <t>65*(3,3-1,25)*0,12+0,1*617*0,03</t>
  </si>
  <si>
    <t>(2,8+2,8+4,1+4,1+0,09*4)*3,5*4</t>
  </si>
  <si>
    <t>17,28*1,25</t>
  </si>
  <si>
    <t>16,4*3,3*4</t>
  </si>
  <si>
    <t>(0,8+0,6+0,6+0,8+1,8+1,8)*4*0,25</t>
  </si>
  <si>
    <t>6,4*0,2</t>
  </si>
  <si>
    <t>(2,8+2,8+4,1+4,1)*4 strojovny výtahu</t>
  </si>
  <si>
    <t>3,5*4*4+(0,8+0,6+0,6)*4+(0,8+1,9+1,9)*4+1,25*8+3,3*2*4*2</t>
  </si>
  <si>
    <t>(0,8)*4+(0,8)*4</t>
  </si>
  <si>
    <t>(0,8+0,6+0,6)*4+(0,8+1,9+1,9)*4</t>
  </si>
  <si>
    <t>4*1,25*2</t>
  </si>
  <si>
    <t>(0,8+0,8)*4</t>
  </si>
  <si>
    <t>4*2*4</t>
  </si>
  <si>
    <t>(0,8*0,6+0,8*1,8)*4</t>
  </si>
  <si>
    <t>(0,8+0,6+0,8+1,8)*2*4*0,2</t>
  </si>
  <si>
    <t>Dveře hliníkové s izolačním dvojsklem 800/1800, s požární odolností</t>
  </si>
  <si>
    <t>(0,8+0,6+0,8+1,8)*2*4 kolem dokola okna</t>
  </si>
  <si>
    <t>2,8*4*4</t>
  </si>
  <si>
    <t>pro 0,37 t - vyjde i pro odpad</t>
  </si>
  <si>
    <t xml:space="preserve">181,2+64,2+80+64,16+74 </t>
  </si>
  <si>
    <t>52+26</t>
  </si>
  <si>
    <t>96R2</t>
  </si>
  <si>
    <t>3,8*4</t>
  </si>
  <si>
    <t>(4,715+3,6+10,8+7,2+10,87+36,55)*2+16,8*2 obvod střechy</t>
  </si>
  <si>
    <t>15,63*4 atiky uskakujících štítů</t>
  </si>
  <si>
    <t>3,93*2*4</t>
  </si>
  <si>
    <t>3,93*2*4 atiky strojoven</t>
  </si>
  <si>
    <t>(0,52+0,1+0,11)*275</t>
  </si>
  <si>
    <t>200,75*1,15</t>
  </si>
  <si>
    <t>(0,52+0,1+0,11)*275 atika</t>
  </si>
  <si>
    <t>6*1</t>
  </si>
  <si>
    <t>6*1 vtoky</t>
  </si>
  <si>
    <t>6*1*1,15</t>
  </si>
  <si>
    <t>((3,93*2+2,78*2+0,09*4)*4)*0,6 sokl strojovny</t>
  </si>
  <si>
    <t>33,07*3 (*3 = 3x pás dle detailu)</t>
  </si>
  <si>
    <t>VZT s ventilátory</t>
  </si>
  <si>
    <t>VZT k zadělání</t>
  </si>
  <si>
    <t>VZT</t>
  </si>
  <si>
    <t>289,66*1,15</t>
  </si>
  <si>
    <t>0,2*3,8*4</t>
  </si>
  <si>
    <t>3,8*0,5*4</t>
  </si>
  <si>
    <t>0,3*65,2</t>
  </si>
  <si>
    <t>střešní výlezy</t>
  </si>
  <si>
    <t>0,3*65,2*1,15</t>
  </si>
  <si>
    <t>65,2*0,44</t>
  </si>
  <si>
    <t>15,63*3,11 bez atiky</t>
  </si>
  <si>
    <t>4,38*14,28 bez atiky</t>
  </si>
  <si>
    <t>10,26*15,43 bez atiky</t>
  </si>
  <si>
    <t>6,665*15,43 bez atiky</t>
  </si>
  <si>
    <t>10,335*15,43 bez atiky</t>
  </si>
  <si>
    <t>35,98*15,43 nez atiky</t>
  </si>
  <si>
    <t>2,8*3,93*4 odpočet strojovna</t>
  </si>
  <si>
    <t>odpočet výlezy</t>
  </si>
  <si>
    <t>275,03*0,52 atiky</t>
  </si>
  <si>
    <t>7*1445,42</t>
  </si>
  <si>
    <t>0,1*1445,42</t>
  </si>
  <si>
    <t>65,2*0,2</t>
  </si>
  <si>
    <t>65,2*0,89</t>
  </si>
  <si>
    <t>58,03*1,15</t>
  </si>
  <si>
    <t>28,69*1,15</t>
  </si>
  <si>
    <t>65+(2,8+2,4)*2*4</t>
  </si>
  <si>
    <t>1181,96*1,15</t>
  </si>
  <si>
    <t>0,1*1181,96</t>
  </si>
  <si>
    <t>275*0,345*2*1,1</t>
  </si>
  <si>
    <t>275*4*2</t>
  </si>
  <si>
    <t>208,73/2</t>
  </si>
  <si>
    <t>275*0,345*2</t>
  </si>
  <si>
    <t>275*1,1</t>
  </si>
  <si>
    <t>0,411*(2,88+3,93)*4</t>
  </si>
  <si>
    <t>0,411*(2,88+3,93)*4*1,1</t>
  </si>
  <si>
    <t>32*0,438+16</t>
  </si>
  <si>
    <t>14,02*1,15+16*1,2</t>
  </si>
  <si>
    <t xml:space="preserve">m </t>
  </si>
  <si>
    <t>65,2*0,22</t>
  </si>
  <si>
    <t>65,2*0,22*1,15</t>
  </si>
  <si>
    <t>1038,95*1,1</t>
  </si>
  <si>
    <t>0,6*255</t>
  </si>
  <si>
    <t>160*1,1</t>
  </si>
  <si>
    <t>255*4*2</t>
  </si>
  <si>
    <t>4*0,08*32</t>
  </si>
  <si>
    <t>16+13</t>
  </si>
  <si>
    <t>23*2,5*0,625</t>
  </si>
  <si>
    <t>8*32</t>
  </si>
  <si>
    <t>4*32</t>
  </si>
  <si>
    <t>4*32*1,1</t>
  </si>
  <si>
    <t>4*3*32</t>
  </si>
  <si>
    <t xml:space="preserve">Izolace proti vodě </t>
  </si>
  <si>
    <t>vodorovná plocha</t>
  </si>
  <si>
    <t>atika svislá a vodorovná</t>
  </si>
  <si>
    <t>0,2*53,13</t>
  </si>
  <si>
    <t>3,93*0,4*2*4</t>
  </si>
  <si>
    <t>12,58*1,15</t>
  </si>
  <si>
    <t>2,8*3*4</t>
  </si>
  <si>
    <t>4*4</t>
  </si>
  <si>
    <t>3,5*4</t>
  </si>
  <si>
    <t>Demontáž antény - vypuštěno</t>
  </si>
  <si>
    <t>53,13*1,15</t>
  </si>
  <si>
    <t>0,5*2,8*2*4</t>
  </si>
  <si>
    <t>11,2*1,1</t>
  </si>
  <si>
    <t>2,8*4*2*4</t>
  </si>
  <si>
    <t>Impregnovaný dřevěný hranol - la%t 60/4 - dodávka</t>
  </si>
  <si>
    <t>Impregnovaný dřevěný hranol - la%t 60/4 - montáž vč.dodání hmoždinek ND-K 8x120  po 120 mm</t>
  </si>
  <si>
    <t>Deska dřevoštěpková OSB/3 tl. 25 mm  - dodávka (okap)</t>
  </si>
  <si>
    <t>2,83*4*0,4*1,1</t>
  </si>
  <si>
    <t>Bednění okapových říms z desek tvrdých (okap)</t>
  </si>
  <si>
    <t xml:space="preserve">Vrut SDF-S 8x100-V </t>
  </si>
  <si>
    <t>2,83*4*2*4</t>
  </si>
  <si>
    <t>3*2*4</t>
  </si>
  <si>
    <t xml:space="preserve">Montáž okapničky z pozinkovaného plechu, plech tl.0,6 mm rš 150 mm - přes hranu podkladní OSB </t>
  </si>
  <si>
    <t>Oplechování říms z Pz plechu, rš 200 mm - krycí ukončovací profil z pozinkovaného plechu s PES lakem tl.0,6 mm, včetně dodávky a montáže nýtovaného spoje 4ks/mb - (atika) - Z.07</t>
  </si>
  <si>
    <t>Oplechování říms z Pz plechu, rš 150 mm - připojovacé plechová lišta z pozinkovaného plechu tl. 1 mm-  (atika) - Z.03+Z.04+Z.05 vč.TKR šroubů</t>
  </si>
  <si>
    <t>3,93*4</t>
  </si>
  <si>
    <t>(2,8+3,9)*2*4</t>
  </si>
  <si>
    <t>Deska dřevoštěpková OSB/3 tl. 10 mm  - dodávka (okap)</t>
  </si>
  <si>
    <t>2,83*4*0,4*1,1*2</t>
  </si>
  <si>
    <t>Zábor veřejného prostranství v rozsahu dle zhotovitele na celou dobu realizace - zde je zábor pro celou stavbu (tj. pro zateplení fasády, celé střechy a výplně otvorů)</t>
  </si>
  <si>
    <t>Zábor veřejného prostranství v rozsahu dle zhotovitele na celou dobu realizace pro celou stavbu (tjj. Pro fasádu, střechu, výplně otvorů)</t>
  </si>
  <si>
    <t>4*(0,8*0,55+0,8*1,8) strojovny výtahů</t>
  </si>
  <si>
    <t>18+65</t>
  </si>
  <si>
    <t>Zateplovací systém, parapet, XPS tl. 30 mm, zakončený stěrkou s výztužnou tkaninou</t>
  </si>
  <si>
    <t>Izolace tepelná střech, EPS, na kotvy a bodově lepením vč.dodání lepícího tmelu - montáž EPS tl.80 mm na sokl strojovny</t>
  </si>
  <si>
    <t>Deska EPS tl. 80 mm lepená a mechanícky kotvená kotvená ke stěně strojovny - dodávka EPS</t>
  </si>
  <si>
    <t>Dílec střešní kašír EPS 100S tl. 80 mm - dodávka - VZT komora</t>
  </si>
  <si>
    <t>Izolace tepelná střech, EPS, na kotvy včetně kotev, kašírovaných dílců  tl.150 mm (2 ks teleskopických kotev na desku) - montáž vč.dodání kotev - paty uskakujících štítových stěn</t>
  </si>
  <si>
    <t>Deska polystyren EPS 100 S tl. 150 mm s nakašír. asfalt. pásem typ G200 S4 - dodávka -paty uskakujíchch štítových stěn</t>
  </si>
  <si>
    <t>Parozábrana z asfaltového SBS modifikovaného pásu s nosnou vložkou z hliníkové folie kašírované sklěněnými vlákny - dodávka - hlavní plocha střechy - lokální vysprávka</t>
  </si>
  <si>
    <t>53,1336*0,1 odhad 10% plochy</t>
  </si>
  <si>
    <t>61,0995*0,1 odhad 10% plochy</t>
  </si>
  <si>
    <t>Ing Peter Monos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</si>
</sst>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[$-405]d\.\ mmmm\ yyyy"/>
  </numFmts>
  <fonts count="58">
    <font>
      <sz val="10"/>
      <name val="Arial CE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10"/>
      <name val="Arial"/>
      <family val="2"/>
    </font>
    <font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rgb="FFFF0000"/>
      <name val="Arial"/>
      <family val="2"/>
    </font>
    <font>
      <sz val="8"/>
      <color theme="4"/>
      <name val="Arial"/>
      <family val="2"/>
    </font>
    <font>
      <sz val="8"/>
      <color theme="3" tint="0.3999800086021423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0" borderId="0">
      <alignment/>
      <protection/>
    </xf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horizontal="right" wrapText="1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34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7" fillId="35" borderId="10" xfId="0" applyFont="1" applyFill="1" applyBorder="1" applyAlignment="1">
      <alignment vertical="center"/>
    </xf>
    <xf numFmtId="0" fontId="8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4" fontId="7" fillId="35" borderId="19" xfId="0" applyNumberFormat="1" applyFont="1" applyFill="1" applyBorder="1" applyAlignment="1">
      <alignment horizontal="right" vertical="center"/>
    </xf>
    <xf numFmtId="4" fontId="7" fillId="35" borderId="20" xfId="0" applyNumberFormat="1" applyFont="1" applyFill="1" applyBorder="1" applyAlignment="1">
      <alignment horizontal="right" vertical="center"/>
    </xf>
    <xf numFmtId="4" fontId="8" fillId="34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5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/>
    </xf>
    <xf numFmtId="164" fontId="4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165" fontId="2" fillId="0" borderId="24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64" fontId="4" fillId="0" borderId="14" xfId="0" applyNumberFormat="1" applyFont="1" applyBorder="1" applyAlignment="1">
      <alignment/>
    </xf>
    <xf numFmtId="3" fontId="5" fillId="0" borderId="2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0" fontId="5" fillId="35" borderId="10" xfId="0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horizontal="left" vertical="center"/>
    </xf>
    <xf numFmtId="0" fontId="5" fillId="35" borderId="11" xfId="0" applyFont="1" applyFill="1" applyBorder="1" applyAlignment="1">
      <alignment vertical="center"/>
    </xf>
    <xf numFmtId="164" fontId="4" fillId="35" borderId="12" xfId="0" applyNumberFormat="1" applyFont="1" applyFill="1" applyBorder="1" applyAlignment="1">
      <alignment/>
    </xf>
    <xf numFmtId="3" fontId="5" fillId="35" borderId="21" xfId="0" applyNumberFormat="1" applyFont="1" applyFill="1" applyBorder="1" applyAlignment="1">
      <alignment horizontal="right" vertical="center"/>
    </xf>
    <xf numFmtId="165" fontId="5" fillId="35" borderId="2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5" fillId="33" borderId="2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49" fontId="4" fillId="0" borderId="23" xfId="0" applyNumberFormat="1" applyFont="1" applyBorder="1" applyAlignment="1">
      <alignment horizontal="left"/>
    </xf>
    <xf numFmtId="49" fontId="4" fillId="0" borderId="24" xfId="0" applyNumberFormat="1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3" fontId="5" fillId="35" borderId="12" xfId="0" applyNumberFormat="1" applyFont="1" applyFill="1" applyBorder="1" applyAlignment="1">
      <alignment horizontal="right" vertical="center"/>
    </xf>
    <xf numFmtId="4" fontId="8" fillId="33" borderId="21" xfId="0" applyNumberFormat="1" applyFont="1" applyFill="1" applyBorder="1" applyAlignment="1">
      <alignment horizontal="center" vertical="center"/>
    </xf>
    <xf numFmtId="165" fontId="4" fillId="0" borderId="23" xfId="0" applyNumberFormat="1" applyFont="1" applyBorder="1" applyAlignment="1">
      <alignment/>
    </xf>
    <xf numFmtId="165" fontId="4" fillId="0" borderId="24" xfId="0" applyNumberFormat="1" applyFont="1" applyBorder="1" applyAlignment="1">
      <alignment/>
    </xf>
    <xf numFmtId="165" fontId="4" fillId="35" borderId="21" xfId="0" applyNumberFormat="1" applyFont="1" applyFill="1" applyBorder="1" applyAlignment="1">
      <alignment/>
    </xf>
    <xf numFmtId="0" fontId="8" fillId="33" borderId="11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164" fontId="4" fillId="35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Continuous" vertical="top"/>
    </xf>
    <xf numFmtId="0" fontId="2" fillId="0" borderId="18" xfId="0" applyFont="1" applyBorder="1" applyAlignment="1">
      <alignment horizontal="centerContinuous"/>
    </xf>
    <xf numFmtId="0" fontId="8" fillId="33" borderId="25" xfId="0" applyFont="1" applyFill="1" applyBorder="1" applyAlignment="1">
      <alignment horizontal="left"/>
    </xf>
    <xf numFmtId="0" fontId="4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left"/>
    </xf>
    <xf numFmtId="0" fontId="4" fillId="0" borderId="28" xfId="0" applyFont="1" applyBorder="1" applyAlignment="1">
      <alignment/>
    </xf>
    <xf numFmtId="49" fontId="4" fillId="0" borderId="29" xfId="0" applyNumberFormat="1" applyFont="1" applyBorder="1" applyAlignment="1">
      <alignment horizontal="left"/>
    </xf>
    <xf numFmtId="0" fontId="2" fillId="0" borderId="3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8" fillId="0" borderId="30" xfId="0" applyFont="1" applyBorder="1" applyAlignment="1">
      <alignment/>
    </xf>
    <xf numFmtId="49" fontId="4" fillId="0" borderId="31" xfId="0" applyNumberFormat="1" applyFont="1" applyBorder="1" applyAlignment="1">
      <alignment horizontal="left"/>
    </xf>
    <xf numFmtId="49" fontId="8" fillId="33" borderId="30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31" xfId="0" applyNumberFormat="1" applyFont="1" applyBorder="1" applyAlignment="1">
      <alignment horizontal="left"/>
    </xf>
    <xf numFmtId="0" fontId="2" fillId="0" borderId="0" xfId="0" applyFont="1" applyFill="1" applyAlignment="1">
      <alignment/>
    </xf>
    <xf numFmtId="49" fontId="2" fillId="33" borderId="14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4" fillId="0" borderId="21" xfId="0" applyNumberFormat="1" applyFont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33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0" fontId="4" fillId="0" borderId="33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4" fillId="0" borderId="33" xfId="0" applyFont="1" applyBorder="1" applyAlignment="1">
      <alignment/>
    </xf>
    <xf numFmtId="3" fontId="2" fillId="0" borderId="0" xfId="0" applyNumberFormat="1" applyFont="1" applyAlignment="1">
      <alignment/>
    </xf>
    <xf numFmtId="0" fontId="4" fillId="0" borderId="30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Continuous" vertical="center"/>
    </xf>
    <xf numFmtId="0" fontId="7" fillId="0" borderId="36" xfId="0" applyFont="1" applyBorder="1" applyAlignment="1">
      <alignment horizontal="centerContinuous" vertical="center"/>
    </xf>
    <xf numFmtId="0" fontId="2" fillId="0" borderId="36" xfId="0" applyFont="1" applyBorder="1" applyAlignment="1">
      <alignment horizontal="centerContinuous" vertical="center"/>
    </xf>
    <xf numFmtId="0" fontId="2" fillId="0" borderId="37" xfId="0" applyFont="1" applyBorder="1" applyAlignment="1">
      <alignment horizontal="centerContinuous" vertical="center"/>
    </xf>
    <xf numFmtId="0" fontId="8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38" xfId="0" applyFont="1" applyFill="1" applyBorder="1" applyAlignment="1">
      <alignment horizontal="centerContinuous"/>
    </xf>
    <xf numFmtId="0" fontId="8" fillId="33" borderId="20" xfId="0" applyFont="1" applyFill="1" applyBorder="1" applyAlignment="1">
      <alignment horizontal="centerContinuous"/>
    </xf>
    <xf numFmtId="0" fontId="2" fillId="33" borderId="20" xfId="0" applyFont="1" applyFill="1" applyBorder="1" applyAlignment="1">
      <alignment horizontal="centerContinuous"/>
    </xf>
    <xf numFmtId="0" fontId="2" fillId="0" borderId="39" xfId="0" applyFont="1" applyBorder="1" applyAlignment="1">
      <alignment/>
    </xf>
    <xf numFmtId="0" fontId="2" fillId="0" borderId="40" xfId="0" applyFont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25" xfId="0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40" xfId="0" applyFont="1" applyBorder="1" applyAlignment="1">
      <alignment shrinkToFit="1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2" fillId="0" borderId="45" xfId="0" applyFont="1" applyBorder="1" applyAlignment="1">
      <alignment/>
    </xf>
    <xf numFmtId="3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0" fontId="8" fillId="33" borderId="25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9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0" xfId="0" applyFont="1" applyBorder="1" applyAlignment="1">
      <alignment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53" xfId="0" applyFont="1" applyBorder="1" applyAlignment="1">
      <alignment/>
    </xf>
    <xf numFmtId="0" fontId="2" fillId="0" borderId="16" xfId="0" applyFont="1" applyBorder="1" applyAlignment="1">
      <alignment/>
    </xf>
    <xf numFmtId="165" fontId="2" fillId="0" borderId="22" xfId="0" applyNumberFormat="1" applyFont="1" applyBorder="1" applyAlignment="1">
      <alignment horizontal="right"/>
    </xf>
    <xf numFmtId="0" fontId="2" fillId="0" borderId="22" xfId="0" applyFont="1" applyBorder="1" applyAlignment="1">
      <alignment/>
    </xf>
    <xf numFmtId="0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right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0" fontId="7" fillId="33" borderId="47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justify"/>
    </xf>
    <xf numFmtId="0" fontId="2" fillId="0" borderId="54" xfId="46" applyFont="1" applyBorder="1">
      <alignment/>
      <protection/>
    </xf>
    <xf numFmtId="0" fontId="2" fillId="0" borderId="54" xfId="46" applyFont="1" applyBorder="1" applyAlignment="1">
      <alignment horizontal="right"/>
      <protection/>
    </xf>
    <xf numFmtId="0" fontId="2" fillId="0" borderId="55" xfId="46" applyFont="1" applyBorder="1">
      <alignment/>
      <protection/>
    </xf>
    <xf numFmtId="0" fontId="2" fillId="0" borderId="54" xfId="0" applyNumberFormat="1" applyFont="1" applyBorder="1" applyAlignment="1">
      <alignment horizontal="left"/>
    </xf>
    <xf numFmtId="0" fontId="2" fillId="0" borderId="56" xfId="0" applyNumberFormat="1" applyFont="1" applyBorder="1" applyAlignment="1">
      <alignment/>
    </xf>
    <xf numFmtId="0" fontId="8" fillId="0" borderId="57" xfId="46" applyFont="1" applyBorder="1">
      <alignment/>
      <protection/>
    </xf>
    <xf numFmtId="0" fontId="2" fillId="0" borderId="57" xfId="46" applyFont="1" applyBorder="1">
      <alignment/>
      <protection/>
    </xf>
    <xf numFmtId="0" fontId="2" fillId="0" borderId="57" xfId="46" applyFont="1" applyBorder="1" applyAlignment="1">
      <alignment horizontal="right"/>
      <protection/>
    </xf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49" fontId="8" fillId="33" borderId="19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58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8" fillId="33" borderId="60" xfId="0" applyFont="1" applyFill="1" applyBorder="1" applyAlignment="1">
      <alignment horizontal="center"/>
    </xf>
    <xf numFmtId="3" fontId="2" fillId="0" borderId="50" xfId="0" applyNumberFormat="1" applyFont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3" fontId="8" fillId="33" borderId="38" xfId="0" applyNumberFormat="1" applyFont="1" applyFill="1" applyBorder="1" applyAlignment="1">
      <alignment/>
    </xf>
    <xf numFmtId="3" fontId="8" fillId="33" borderId="58" xfId="0" applyNumberFormat="1" applyFont="1" applyFill="1" applyBorder="1" applyAlignment="1">
      <alignment/>
    </xf>
    <xf numFmtId="3" fontId="8" fillId="33" borderId="59" xfId="0" applyNumberFormat="1" applyFont="1" applyFill="1" applyBorder="1" applyAlignment="1">
      <alignment/>
    </xf>
    <xf numFmtId="3" fontId="8" fillId="33" borderId="60" xfId="0" applyNumberFormat="1" applyFont="1" applyFill="1" applyBorder="1" applyAlignment="1">
      <alignment/>
    </xf>
    <xf numFmtId="3" fontId="3" fillId="0" borderId="0" xfId="0" applyNumberFormat="1" applyFont="1" applyAlignment="1">
      <alignment horizontal="centerContinuous"/>
    </xf>
    <xf numFmtId="0" fontId="2" fillId="33" borderId="49" xfId="0" applyFont="1" applyFill="1" applyBorder="1" applyAlignment="1">
      <alignment/>
    </xf>
    <xf numFmtId="0" fontId="8" fillId="33" borderId="61" xfId="0" applyFont="1" applyFill="1" applyBorder="1" applyAlignment="1">
      <alignment horizontal="right"/>
    </xf>
    <xf numFmtId="0" fontId="8" fillId="33" borderId="27" xfId="0" applyFont="1" applyFill="1" applyBorder="1" applyAlignment="1">
      <alignment horizontal="right"/>
    </xf>
    <xf numFmtId="0" fontId="8" fillId="33" borderId="26" xfId="0" applyFont="1" applyFill="1" applyBorder="1" applyAlignment="1">
      <alignment horizontal="center"/>
    </xf>
    <xf numFmtId="4" fontId="5" fillId="33" borderId="27" xfId="0" applyNumberFormat="1" applyFont="1" applyFill="1" applyBorder="1" applyAlignment="1">
      <alignment horizontal="right"/>
    </xf>
    <xf numFmtId="4" fontId="5" fillId="33" borderId="49" xfId="0" applyNumberFormat="1" applyFont="1" applyFill="1" applyBorder="1" applyAlignment="1">
      <alignment horizontal="right"/>
    </xf>
    <xf numFmtId="0" fontId="2" fillId="0" borderId="34" xfId="0" applyFont="1" applyBorder="1" applyAlignment="1">
      <alignment/>
    </xf>
    <xf numFmtId="3" fontId="2" fillId="0" borderId="41" xfId="0" applyNumberFormat="1" applyFont="1" applyBorder="1" applyAlignment="1">
      <alignment horizontal="right"/>
    </xf>
    <xf numFmtId="165" fontId="2" fillId="0" borderId="21" xfId="0" applyNumberFormat="1" applyFont="1" applyBorder="1" applyAlignment="1">
      <alignment horizontal="right"/>
    </xf>
    <xf numFmtId="3" fontId="2" fillId="0" borderId="51" xfId="0" applyNumberFormat="1" applyFont="1" applyBorder="1" applyAlignment="1">
      <alignment horizontal="right"/>
    </xf>
    <xf numFmtId="4" fontId="2" fillId="0" borderId="40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0" fontId="2" fillId="33" borderId="45" xfId="0" applyFont="1" applyFill="1" applyBorder="1" applyAlignment="1">
      <alignment/>
    </xf>
    <xf numFmtId="0" fontId="8" fillId="33" borderId="46" xfId="0" applyFont="1" applyFill="1" applyBorder="1" applyAlignment="1">
      <alignment/>
    </xf>
    <xf numFmtId="0" fontId="2" fillId="33" borderId="46" xfId="0" applyFont="1" applyFill="1" applyBorder="1" applyAlignment="1">
      <alignment/>
    </xf>
    <xf numFmtId="4" fontId="2" fillId="33" borderId="62" xfId="0" applyNumberFormat="1" applyFont="1" applyFill="1" applyBorder="1" applyAlignment="1">
      <alignment/>
    </xf>
    <xf numFmtId="4" fontId="2" fillId="33" borderId="45" xfId="0" applyNumberFormat="1" applyFont="1" applyFill="1" applyBorder="1" applyAlignment="1">
      <alignment/>
    </xf>
    <xf numFmtId="4" fontId="2" fillId="33" borderId="46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2" fillId="0" borderId="0" xfId="46" applyFont="1">
      <alignment/>
      <protection/>
    </xf>
    <xf numFmtId="0" fontId="11" fillId="0" borderId="0" xfId="46" applyFont="1" applyAlignment="1">
      <alignment horizontal="centerContinuous"/>
      <protection/>
    </xf>
    <xf numFmtId="0" fontId="12" fillId="0" borderId="0" xfId="46" applyFont="1" applyAlignment="1">
      <alignment horizontal="centerContinuous"/>
      <protection/>
    </xf>
    <xf numFmtId="0" fontId="12" fillId="0" borderId="0" xfId="46" applyFont="1" applyAlignment="1">
      <alignment horizontal="right"/>
      <protection/>
    </xf>
    <xf numFmtId="0" fontId="4" fillId="0" borderId="55" xfId="46" applyFont="1" applyBorder="1" applyAlignment="1">
      <alignment horizontal="right"/>
      <protection/>
    </xf>
    <xf numFmtId="0" fontId="2" fillId="0" borderId="54" xfId="46" applyFont="1" applyBorder="1" applyAlignment="1">
      <alignment horizontal="left"/>
      <protection/>
    </xf>
    <xf numFmtId="0" fontId="2" fillId="0" borderId="56" xfId="46" applyFont="1" applyBorder="1">
      <alignment/>
      <protection/>
    </xf>
    <xf numFmtId="0" fontId="4" fillId="0" borderId="0" xfId="46" applyFont="1">
      <alignment/>
      <protection/>
    </xf>
    <xf numFmtId="0" fontId="2" fillId="0" borderId="0" xfId="46" applyFont="1" applyAlignment="1">
      <alignment horizontal="right"/>
      <protection/>
    </xf>
    <xf numFmtId="0" fontId="2" fillId="0" borderId="0" xfId="46" applyFont="1" applyAlignment="1">
      <alignment/>
      <protection/>
    </xf>
    <xf numFmtId="49" fontId="4" fillId="33" borderId="21" xfId="46" applyNumberFormat="1" applyFont="1" applyFill="1" applyBorder="1">
      <alignment/>
      <protection/>
    </xf>
    <xf numFmtId="0" fontId="4" fillId="33" borderId="12" xfId="46" applyFont="1" applyFill="1" applyBorder="1" applyAlignment="1">
      <alignment horizontal="center"/>
      <protection/>
    </xf>
    <xf numFmtId="0" fontId="4" fillId="33" borderId="12" xfId="46" applyNumberFormat="1" applyFont="1" applyFill="1" applyBorder="1" applyAlignment="1">
      <alignment horizontal="center"/>
      <protection/>
    </xf>
    <xf numFmtId="0" fontId="4" fillId="33" borderId="21" xfId="46" applyFont="1" applyFill="1" applyBorder="1" applyAlignment="1">
      <alignment horizontal="center"/>
      <protection/>
    </xf>
    <xf numFmtId="0" fontId="8" fillId="0" borderId="24" xfId="46" applyFont="1" applyBorder="1" applyAlignment="1">
      <alignment horizontal="center"/>
      <protection/>
    </xf>
    <xf numFmtId="49" fontId="8" fillId="0" borderId="24" xfId="46" applyNumberFormat="1" applyFont="1" applyBorder="1" applyAlignment="1">
      <alignment horizontal="left"/>
      <protection/>
    </xf>
    <xf numFmtId="0" fontId="8" fillId="0" borderId="10" xfId="46" applyFont="1" applyBorder="1">
      <alignment/>
      <protection/>
    </xf>
    <xf numFmtId="0" fontId="2" fillId="0" borderId="11" xfId="46" applyFont="1" applyBorder="1" applyAlignment="1">
      <alignment horizontal="center"/>
      <protection/>
    </xf>
    <xf numFmtId="0" fontId="2" fillId="0" borderId="11" xfId="46" applyNumberFormat="1" applyFont="1" applyBorder="1" applyAlignment="1">
      <alignment horizontal="right"/>
      <protection/>
    </xf>
    <xf numFmtId="0" fontId="2" fillId="0" borderId="12" xfId="46" applyNumberFormat="1" applyFont="1" applyBorder="1">
      <alignment/>
      <protection/>
    </xf>
    <xf numFmtId="0" fontId="13" fillId="0" borderId="0" xfId="46" applyFont="1">
      <alignment/>
      <protection/>
    </xf>
    <xf numFmtId="0" fontId="9" fillId="0" borderId="23" xfId="46" applyFont="1" applyBorder="1" applyAlignment="1">
      <alignment horizontal="center" vertical="top"/>
      <protection/>
    </xf>
    <xf numFmtId="49" fontId="9" fillId="0" borderId="23" xfId="46" applyNumberFormat="1" applyFont="1" applyBorder="1" applyAlignment="1">
      <alignment horizontal="left" vertical="top"/>
      <protection/>
    </xf>
    <xf numFmtId="0" fontId="9" fillId="0" borderId="23" xfId="46" applyFont="1" applyBorder="1" applyAlignment="1">
      <alignment vertical="top" wrapText="1"/>
      <protection/>
    </xf>
    <xf numFmtId="49" fontId="9" fillId="0" borderId="23" xfId="46" applyNumberFormat="1" applyFont="1" applyBorder="1" applyAlignment="1">
      <alignment horizontal="center" shrinkToFit="1"/>
      <protection/>
    </xf>
    <xf numFmtId="4" fontId="9" fillId="0" borderId="23" xfId="46" applyNumberFormat="1" applyFont="1" applyBorder="1" applyAlignment="1">
      <alignment horizontal="right"/>
      <protection/>
    </xf>
    <xf numFmtId="4" fontId="9" fillId="0" borderId="23" xfId="46" applyNumberFormat="1" applyFont="1" applyBorder="1">
      <alignment/>
      <protection/>
    </xf>
    <xf numFmtId="0" fontId="2" fillId="0" borderId="0" xfId="46" applyFont="1" applyBorder="1">
      <alignment/>
      <protection/>
    </xf>
    <xf numFmtId="0" fontId="2" fillId="33" borderId="21" xfId="46" applyFont="1" applyFill="1" applyBorder="1" applyAlignment="1">
      <alignment horizontal="center"/>
      <protection/>
    </xf>
    <xf numFmtId="49" fontId="14" fillId="33" borderId="21" xfId="46" applyNumberFormat="1" applyFont="1" applyFill="1" applyBorder="1" applyAlignment="1">
      <alignment horizontal="left"/>
      <protection/>
    </xf>
    <xf numFmtId="0" fontId="14" fillId="33" borderId="10" xfId="46" applyFont="1" applyFill="1" applyBorder="1">
      <alignment/>
      <protection/>
    </xf>
    <xf numFmtId="0" fontId="2" fillId="33" borderId="11" xfId="46" applyFont="1" applyFill="1" applyBorder="1" applyAlignment="1">
      <alignment horizontal="center"/>
      <protection/>
    </xf>
    <xf numFmtId="4" fontId="2" fillId="33" borderId="11" xfId="46" applyNumberFormat="1" applyFont="1" applyFill="1" applyBorder="1" applyAlignment="1">
      <alignment horizontal="right"/>
      <protection/>
    </xf>
    <xf numFmtId="4" fontId="2" fillId="33" borderId="12" xfId="46" applyNumberFormat="1" applyFont="1" applyFill="1" applyBorder="1" applyAlignment="1">
      <alignment horizontal="right"/>
      <protection/>
    </xf>
    <xf numFmtId="4" fontId="8" fillId="33" borderId="21" xfId="46" applyNumberFormat="1" applyFont="1" applyFill="1" applyBorder="1">
      <alignment/>
      <protection/>
    </xf>
    <xf numFmtId="3" fontId="2" fillId="0" borderId="0" xfId="46" applyNumberFormat="1" applyFont="1">
      <alignment/>
      <protection/>
    </xf>
    <xf numFmtId="0" fontId="15" fillId="0" borderId="0" xfId="46" applyFont="1" applyAlignment="1">
      <alignment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2" fillId="0" borderId="0" xfId="46" applyFont="1" applyBorder="1" applyAlignment="1">
      <alignment horizontal="right"/>
      <protection/>
    </xf>
    <xf numFmtId="49" fontId="4" fillId="0" borderId="4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0" borderId="63" xfId="0" applyNumberFormat="1" applyFont="1" applyBorder="1" applyAlignment="1">
      <alignment/>
    </xf>
    <xf numFmtId="14" fontId="2" fillId="0" borderId="14" xfId="0" applyNumberFormat="1" applyFont="1" applyBorder="1" applyAlignment="1">
      <alignment horizontal="right"/>
    </xf>
    <xf numFmtId="4" fontId="9" fillId="0" borderId="23" xfId="46" applyNumberFormat="1" applyFont="1" applyFill="1" applyBorder="1" applyAlignment="1">
      <alignment horizontal="right"/>
      <protection/>
    </xf>
    <xf numFmtId="0" fontId="8" fillId="0" borderId="0" xfId="46" applyFont="1" applyBorder="1" applyAlignment="1">
      <alignment horizontal="center"/>
      <protection/>
    </xf>
    <xf numFmtId="49" fontId="8" fillId="0" borderId="0" xfId="46" applyNumberFormat="1" applyFont="1" applyBorder="1" applyAlignment="1">
      <alignment horizontal="left"/>
      <protection/>
    </xf>
    <xf numFmtId="0" fontId="8" fillId="0" borderId="0" xfId="46" applyFont="1" applyBorder="1">
      <alignment/>
      <protection/>
    </xf>
    <xf numFmtId="4" fontId="9" fillId="0" borderId="23" xfId="46" applyNumberFormat="1" applyFont="1" applyFill="1" applyBorder="1">
      <alignment/>
      <protection/>
    </xf>
    <xf numFmtId="4" fontId="2" fillId="0" borderId="0" xfId="46" applyNumberFormat="1" applyFont="1" applyAlignment="1">
      <alignment horizontal="left" vertical="top" wrapText="1"/>
      <protection/>
    </xf>
    <xf numFmtId="0" fontId="55" fillId="0" borderId="0" xfId="46" applyFont="1">
      <alignment/>
      <protection/>
    </xf>
    <xf numFmtId="4" fontId="2" fillId="0" borderId="0" xfId="46" applyNumberFormat="1" applyFont="1">
      <alignment/>
      <protection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9" fillId="0" borderId="23" xfId="46" applyFont="1" applyFill="1" applyBorder="1" applyAlignment="1">
      <alignment vertical="top" wrapText="1"/>
      <protection/>
    </xf>
    <xf numFmtId="49" fontId="9" fillId="0" borderId="23" xfId="46" applyNumberFormat="1" applyFont="1" applyFill="1" applyBorder="1" applyAlignment="1">
      <alignment horizontal="center" shrinkToFit="1"/>
      <protection/>
    </xf>
    <xf numFmtId="0" fontId="9" fillId="0" borderId="23" xfId="46" applyFont="1" applyFill="1" applyBorder="1" applyAlignment="1">
      <alignment horizontal="center" vertical="top"/>
      <protection/>
    </xf>
    <xf numFmtId="49" fontId="9" fillId="0" borderId="23" xfId="46" applyNumberFormat="1" applyFont="1" applyFill="1" applyBorder="1" applyAlignment="1">
      <alignment horizontal="left" vertical="top"/>
      <protection/>
    </xf>
    <xf numFmtId="0" fontId="2" fillId="0" borderId="11" xfId="46" applyNumberFormat="1" applyFont="1" applyFill="1" applyBorder="1" applyAlignment="1">
      <alignment horizontal="right"/>
      <protection/>
    </xf>
    <xf numFmtId="0" fontId="2" fillId="0" borderId="12" xfId="46" applyNumberFormat="1" applyFont="1" applyFill="1" applyBorder="1">
      <alignment/>
      <protection/>
    </xf>
    <xf numFmtId="0" fontId="8" fillId="0" borderId="21" xfId="46" applyFont="1" applyBorder="1" applyAlignment="1">
      <alignment horizontal="center"/>
      <protection/>
    </xf>
    <xf numFmtId="49" fontId="8" fillId="0" borderId="21" xfId="46" applyNumberFormat="1" applyFont="1" applyBorder="1" applyAlignment="1">
      <alignment horizontal="left"/>
      <protection/>
    </xf>
    <xf numFmtId="0" fontId="4" fillId="0" borderId="15" xfId="0" applyFont="1" applyFill="1" applyBorder="1" applyAlignment="1">
      <alignment horizontal="left"/>
    </xf>
    <xf numFmtId="167" fontId="2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2" fillId="0" borderId="14" xfId="0" applyFont="1" applyFill="1" applyBorder="1" applyAlignment="1">
      <alignment horizontal="right"/>
    </xf>
    <xf numFmtId="14" fontId="2" fillId="0" borderId="14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left"/>
    </xf>
    <xf numFmtId="49" fontId="8" fillId="36" borderId="43" xfId="0" applyNumberFormat="1" applyFont="1" applyFill="1" applyBorder="1" applyAlignment="1">
      <alignment/>
    </xf>
    <xf numFmtId="49" fontId="2" fillId="36" borderId="14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0" borderId="54" xfId="46" applyFont="1" applyFill="1" applyBorder="1">
      <alignment/>
      <protection/>
    </xf>
    <xf numFmtId="0" fontId="56" fillId="0" borderId="23" xfId="46" applyFont="1" applyBorder="1" applyAlignment="1">
      <alignment vertical="top" wrapText="1"/>
      <protection/>
    </xf>
    <xf numFmtId="49" fontId="56" fillId="0" borderId="23" xfId="46" applyNumberFormat="1" applyFont="1" applyFill="1" applyBorder="1" applyAlignment="1">
      <alignment horizontal="center" shrinkToFit="1"/>
      <protection/>
    </xf>
    <xf numFmtId="4" fontId="56" fillId="0" borderId="23" xfId="46" applyNumberFormat="1" applyFont="1" applyFill="1" applyBorder="1" applyAlignment="1">
      <alignment horizontal="right"/>
      <protection/>
    </xf>
    <xf numFmtId="4" fontId="56" fillId="0" borderId="23" xfId="46" applyNumberFormat="1" applyFont="1" applyBorder="1" applyAlignment="1">
      <alignment horizontal="left"/>
      <protection/>
    </xf>
    <xf numFmtId="49" fontId="9" fillId="0" borderId="16" xfId="46" applyNumberFormat="1" applyFont="1" applyBorder="1" applyAlignment="1">
      <alignment horizontal="center" shrinkToFit="1"/>
      <protection/>
    </xf>
    <xf numFmtId="4" fontId="9" fillId="0" borderId="16" xfId="46" applyNumberFormat="1" applyFont="1" applyBorder="1" applyAlignment="1">
      <alignment horizontal="right"/>
      <protection/>
    </xf>
    <xf numFmtId="4" fontId="9" fillId="0" borderId="22" xfId="46" applyNumberFormat="1" applyFont="1" applyBorder="1" applyAlignment="1">
      <alignment horizontal="right"/>
      <protection/>
    </xf>
    <xf numFmtId="4" fontId="56" fillId="0" borderId="23" xfId="46" applyNumberFormat="1" applyFont="1" applyBorder="1" applyAlignment="1">
      <alignment horizontal="right"/>
      <protection/>
    </xf>
    <xf numFmtId="4" fontId="56" fillId="0" borderId="23" xfId="46" applyNumberFormat="1" applyFont="1" applyFill="1" applyBorder="1" applyAlignment="1">
      <alignment horizontal="left"/>
      <protection/>
    </xf>
    <xf numFmtId="0" fontId="56" fillId="0" borderId="15" xfId="46" applyFont="1" applyBorder="1" applyAlignment="1">
      <alignment vertical="top" wrapText="1"/>
      <protection/>
    </xf>
    <xf numFmtId="49" fontId="56" fillId="0" borderId="23" xfId="46" applyNumberFormat="1" applyFont="1" applyBorder="1" applyAlignment="1">
      <alignment horizontal="center" shrinkToFit="1"/>
      <protection/>
    </xf>
    <xf numFmtId="3" fontId="2" fillId="37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3" fontId="8" fillId="37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165" fontId="2" fillId="0" borderId="22" xfId="0" applyNumberFormat="1" applyFont="1" applyFill="1" applyBorder="1" applyAlignment="1">
      <alignment horizontal="right"/>
    </xf>
    <xf numFmtId="0" fontId="2" fillId="0" borderId="54" xfId="46" applyFont="1" applyFill="1" applyBorder="1">
      <alignment/>
      <protection/>
    </xf>
    <xf numFmtId="0" fontId="2" fillId="0" borderId="54" xfId="46" applyFont="1" applyFill="1" applyBorder="1" applyAlignment="1">
      <alignment horizontal="right"/>
      <protection/>
    </xf>
    <xf numFmtId="4" fontId="57" fillId="0" borderId="23" xfId="46" applyNumberFormat="1" applyFont="1" applyBorder="1" applyAlignment="1">
      <alignment horizontal="right"/>
      <protection/>
    </xf>
    <xf numFmtId="0" fontId="56" fillId="0" borderId="23" xfId="46" applyFont="1" applyBorder="1" applyAlignment="1">
      <alignment horizontal="left" vertical="top" wrapText="1"/>
      <protection/>
    </xf>
    <xf numFmtId="4" fontId="2" fillId="0" borderId="1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2" fillId="0" borderId="64" xfId="0" applyNumberFormat="1" applyFont="1" applyBorder="1" applyAlignment="1">
      <alignment horizontal="right" vertical="center"/>
    </xf>
    <xf numFmtId="3" fontId="7" fillId="38" borderId="20" xfId="0" applyNumberFormat="1" applyFont="1" applyFill="1" applyBorder="1" applyAlignment="1">
      <alignment horizontal="right" vertical="center"/>
    </xf>
    <xf numFmtId="3" fontId="7" fillId="38" borderId="5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167" fontId="2" fillId="0" borderId="10" xfId="0" applyNumberFormat="1" applyFont="1" applyBorder="1" applyAlignment="1">
      <alignment horizontal="right" indent="2"/>
    </xf>
    <xf numFmtId="167" fontId="2" fillId="0" borderId="33" xfId="0" applyNumberFormat="1" applyFont="1" applyBorder="1" applyAlignment="1">
      <alignment horizontal="right" indent="2"/>
    </xf>
    <xf numFmtId="167" fontId="7" fillId="33" borderId="65" xfId="0" applyNumberFormat="1" applyFont="1" applyFill="1" applyBorder="1" applyAlignment="1">
      <alignment horizontal="right" indent="2"/>
    </xf>
    <xf numFmtId="167" fontId="7" fillId="33" borderId="62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4" fillId="0" borderId="21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2" fillId="0" borderId="45" xfId="0" applyFont="1" applyBorder="1" applyAlignment="1">
      <alignment horizontal="center" shrinkToFit="1"/>
    </xf>
    <xf numFmtId="0" fontId="2" fillId="0" borderId="47" xfId="0" applyFont="1" applyBorder="1" applyAlignment="1">
      <alignment horizontal="center" shrinkToFit="1"/>
    </xf>
    <xf numFmtId="0" fontId="2" fillId="0" borderId="66" xfId="46" applyFont="1" applyBorder="1" applyAlignment="1">
      <alignment horizontal="center"/>
      <protection/>
    </xf>
    <xf numFmtId="0" fontId="2" fillId="0" borderId="67" xfId="46" applyFont="1" applyBorder="1" applyAlignment="1">
      <alignment horizontal="center"/>
      <protection/>
    </xf>
    <xf numFmtId="0" fontId="2" fillId="0" borderId="68" xfId="46" applyFont="1" applyBorder="1" applyAlignment="1">
      <alignment horizontal="center"/>
      <protection/>
    </xf>
    <xf numFmtId="0" fontId="2" fillId="0" borderId="69" xfId="46" applyFont="1" applyBorder="1" applyAlignment="1">
      <alignment horizontal="center"/>
      <protection/>
    </xf>
    <xf numFmtId="0" fontId="2" fillId="0" borderId="70" xfId="46" applyFont="1" applyFill="1" applyBorder="1" applyAlignment="1">
      <alignment horizontal="left"/>
      <protection/>
    </xf>
    <xf numFmtId="0" fontId="2" fillId="0" borderId="57" xfId="46" applyFont="1" applyFill="1" applyBorder="1" applyAlignment="1">
      <alignment horizontal="left"/>
      <protection/>
    </xf>
    <xf numFmtId="0" fontId="2" fillId="0" borderId="71" xfId="46" applyFont="1" applyFill="1" applyBorder="1" applyAlignment="1">
      <alignment horizontal="left"/>
      <protection/>
    </xf>
    <xf numFmtId="3" fontId="8" fillId="33" borderId="46" xfId="0" applyNumberFormat="1" applyFont="1" applyFill="1" applyBorder="1" applyAlignment="1">
      <alignment horizontal="right"/>
    </xf>
    <xf numFmtId="3" fontId="8" fillId="33" borderId="62" xfId="0" applyNumberFormat="1" applyFont="1" applyFill="1" applyBorder="1" applyAlignment="1">
      <alignment horizontal="right"/>
    </xf>
    <xf numFmtId="0" fontId="10" fillId="0" borderId="0" xfId="46" applyFont="1" applyAlignment="1">
      <alignment horizontal="center"/>
      <protection/>
    </xf>
    <xf numFmtId="49" fontId="2" fillId="0" borderId="68" xfId="46" applyNumberFormat="1" applyFont="1" applyBorder="1" applyAlignment="1">
      <alignment horizontal="center"/>
      <protection/>
    </xf>
    <xf numFmtId="0" fontId="2" fillId="0" borderId="70" xfId="46" applyFont="1" applyFill="1" applyBorder="1" applyAlignment="1">
      <alignment horizontal="center" shrinkToFit="1"/>
      <protection/>
    </xf>
    <xf numFmtId="0" fontId="2" fillId="0" borderId="57" xfId="46" applyFont="1" applyFill="1" applyBorder="1" applyAlignment="1">
      <alignment horizontal="center" shrinkToFit="1"/>
      <protection/>
    </xf>
    <xf numFmtId="0" fontId="2" fillId="0" borderId="71" xfId="46" applyFont="1" applyFill="1" applyBorder="1" applyAlignment="1">
      <alignment horizontal="center" shrinkToFit="1"/>
      <protection/>
    </xf>
    <xf numFmtId="0" fontId="2" fillId="0" borderId="70" xfId="46" applyFont="1" applyBorder="1" applyAlignment="1">
      <alignment horizontal="left"/>
      <protection/>
    </xf>
    <xf numFmtId="0" fontId="2" fillId="0" borderId="57" xfId="46" applyFont="1" applyBorder="1" applyAlignment="1">
      <alignment horizontal="left"/>
      <protection/>
    </xf>
    <xf numFmtId="0" fontId="2" fillId="0" borderId="71" xfId="46" applyFont="1" applyBorder="1" applyAlignment="1">
      <alignment horizontal="left"/>
      <protection/>
    </xf>
    <xf numFmtId="0" fontId="2" fillId="0" borderId="70" xfId="46" applyFont="1" applyBorder="1" applyAlignment="1">
      <alignment horizontal="center" shrinkToFit="1"/>
      <protection/>
    </xf>
    <xf numFmtId="0" fontId="2" fillId="0" borderId="57" xfId="46" applyFont="1" applyBorder="1" applyAlignment="1">
      <alignment horizontal="center" shrinkToFit="1"/>
      <protection/>
    </xf>
    <xf numFmtId="0" fontId="2" fillId="0" borderId="71" xfId="46" applyFont="1" applyBorder="1" applyAlignment="1">
      <alignment horizontal="center" shrinkToFit="1"/>
      <protection/>
    </xf>
    <xf numFmtId="0" fontId="2" fillId="0" borderId="3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93"/>
  <sheetViews>
    <sheetView showGridLines="0" tabSelected="1" view="pageBreakPreview" zoomScaleSheetLayoutView="100" zoomScalePageLayoutView="0" workbookViewId="0" topLeftCell="B1">
      <selection activeCell="H50" sqref="H50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30.00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8" width="9.125" style="1" customWidth="1"/>
    <col min="19" max="16384" width="9.125" style="1" customWidth="1"/>
  </cols>
  <sheetData>
    <row r="1" ht="12" customHeight="1"/>
    <row r="2" spans="2:11" ht="17.25" customHeight="1">
      <c r="B2" s="3"/>
      <c r="C2" s="4" t="s">
        <v>239</v>
      </c>
      <c r="E2" s="5"/>
      <c r="F2" s="4"/>
      <c r="G2" s="6"/>
      <c r="H2" s="7" t="s">
        <v>0</v>
      </c>
      <c r="I2" s="301">
        <v>41368</v>
      </c>
      <c r="K2" s="3"/>
    </row>
    <row r="3" spans="3:4" ht="6" customHeight="1">
      <c r="C3" s="9"/>
      <c r="D3" s="10" t="s">
        <v>1</v>
      </c>
    </row>
    <row r="4" ht="4.5" customHeight="1"/>
    <row r="5" spans="3:15" ht="25.5" customHeight="1">
      <c r="C5" s="11" t="s">
        <v>2</v>
      </c>
      <c r="D5" s="12" t="s">
        <v>715</v>
      </c>
      <c r="E5" s="300"/>
      <c r="F5" s="14"/>
      <c r="G5" s="15"/>
      <c r="H5" s="14"/>
      <c r="I5" s="15"/>
      <c r="O5" s="8"/>
    </row>
    <row r="7" spans="3:11" ht="12.75">
      <c r="C7" s="16" t="s">
        <v>3</v>
      </c>
      <c r="D7" s="17"/>
      <c r="H7" s="18" t="s">
        <v>4</v>
      </c>
      <c r="J7" s="17"/>
      <c r="K7" s="17"/>
    </row>
    <row r="8" spans="4:11" ht="12.75">
      <c r="D8" s="17"/>
      <c r="H8" s="18" t="s">
        <v>5</v>
      </c>
      <c r="J8" s="17"/>
      <c r="K8" s="17"/>
    </row>
    <row r="9" spans="3:10" ht="12.75">
      <c r="C9" s="18"/>
      <c r="D9" s="17"/>
      <c r="H9" s="18"/>
      <c r="J9" s="17"/>
    </row>
    <row r="10" spans="8:10" ht="12.75">
      <c r="H10" s="18"/>
      <c r="J10" s="17"/>
    </row>
    <row r="11" spans="2:11" ht="12.75">
      <c r="B11" s="112"/>
      <c r="C11" s="282" t="s">
        <v>6</v>
      </c>
      <c r="D11" s="283"/>
      <c r="E11" s="112"/>
      <c r="F11" s="112"/>
      <c r="G11" s="284"/>
      <c r="H11" s="285" t="s">
        <v>4</v>
      </c>
      <c r="I11" s="284"/>
      <c r="J11" s="286"/>
      <c r="K11" s="17"/>
    </row>
    <row r="12" spans="2:11" ht="12.75">
      <c r="B12" s="112"/>
      <c r="C12" s="112"/>
      <c r="D12" s="286"/>
      <c r="E12" s="112"/>
      <c r="F12" s="112"/>
      <c r="G12" s="284"/>
      <c r="H12" s="285" t="s">
        <v>5</v>
      </c>
      <c r="I12" s="284"/>
      <c r="J12" s="286"/>
      <c r="K12" s="17"/>
    </row>
    <row r="13" spans="3:10" ht="12" customHeight="1">
      <c r="C13" s="18"/>
      <c r="D13" s="17"/>
      <c r="J13" s="18"/>
    </row>
    <row r="14" spans="3:10" ht="24.75" customHeight="1">
      <c r="C14" s="19" t="s">
        <v>7</v>
      </c>
      <c r="H14" s="19" t="s">
        <v>8</v>
      </c>
      <c r="J14" s="18"/>
    </row>
    <row r="15" ht="12.75" customHeight="1">
      <c r="J15" s="18"/>
    </row>
    <row r="16" spans="3:8" ht="28.5" customHeight="1">
      <c r="C16" s="19" t="s">
        <v>9</v>
      </c>
      <c r="H16" s="19" t="s">
        <v>9</v>
      </c>
    </row>
    <row r="17" ht="25.5" customHeight="1"/>
    <row r="18" spans="2:11" ht="13.5" customHeight="1">
      <c r="B18" s="20"/>
      <c r="C18" s="21"/>
      <c r="D18" s="21"/>
      <c r="E18" s="22"/>
      <c r="F18" s="23"/>
      <c r="G18" s="24"/>
      <c r="H18" s="25"/>
      <c r="I18" s="24"/>
      <c r="J18" s="26" t="s">
        <v>10</v>
      </c>
      <c r="K18" s="27"/>
    </row>
    <row r="19" spans="2:11" ht="15" customHeight="1">
      <c r="B19" s="28" t="s">
        <v>11</v>
      </c>
      <c r="C19" s="29"/>
      <c r="D19" s="297">
        <v>15</v>
      </c>
      <c r="E19" s="30" t="s">
        <v>12</v>
      </c>
      <c r="F19" s="31"/>
      <c r="G19" s="32"/>
      <c r="H19" s="32"/>
      <c r="I19" s="329">
        <f>G42</f>
        <v>0</v>
      </c>
      <c r="J19" s="330"/>
      <c r="K19" s="33"/>
    </row>
    <row r="20" spans="2:11" ht="12.75">
      <c r="B20" s="28" t="s">
        <v>13</v>
      </c>
      <c r="C20" s="29"/>
      <c r="D20" s="297">
        <v>15</v>
      </c>
      <c r="E20" s="30" t="s">
        <v>12</v>
      </c>
      <c r="F20" s="34"/>
      <c r="G20" s="35"/>
      <c r="H20" s="35"/>
      <c r="I20" s="331">
        <f>ROUND(I19*D20/100,0)</f>
        <v>0</v>
      </c>
      <c r="J20" s="332"/>
      <c r="K20" s="33"/>
    </row>
    <row r="21" spans="2:11" ht="12.75">
      <c r="B21" s="28" t="s">
        <v>11</v>
      </c>
      <c r="C21" s="29"/>
      <c r="D21" s="297">
        <v>21</v>
      </c>
      <c r="E21" s="30" t="s">
        <v>12</v>
      </c>
      <c r="F21" s="34"/>
      <c r="G21" s="35"/>
      <c r="H21" s="35"/>
      <c r="I21" s="331">
        <f>H42</f>
        <v>0</v>
      </c>
      <c r="J21" s="332"/>
      <c r="K21" s="33"/>
    </row>
    <row r="22" spans="2:11" ht="13.5" thickBot="1">
      <c r="B22" s="28" t="s">
        <v>13</v>
      </c>
      <c r="C22" s="29"/>
      <c r="D22" s="297">
        <v>21</v>
      </c>
      <c r="E22" s="30" t="s">
        <v>12</v>
      </c>
      <c r="F22" s="36"/>
      <c r="G22" s="37"/>
      <c r="H22" s="37"/>
      <c r="I22" s="333">
        <f>ROUND(I21*D21/100,0)</f>
        <v>0</v>
      </c>
      <c r="J22" s="334"/>
      <c r="K22" s="33"/>
    </row>
    <row r="23" spans="2:11" ht="16.5" thickBot="1">
      <c r="B23" s="38" t="s">
        <v>14</v>
      </c>
      <c r="C23" s="39"/>
      <c r="D23" s="39"/>
      <c r="E23" s="40"/>
      <c r="F23" s="41"/>
      <c r="G23" s="42"/>
      <c r="H23" s="42"/>
      <c r="I23" s="335">
        <f>SUM(I19:I22)</f>
        <v>0</v>
      </c>
      <c r="J23" s="336"/>
      <c r="K23" s="43"/>
    </row>
    <row r="26" ht="1.5" customHeight="1"/>
    <row r="27" spans="2:12" ht="15.75" customHeight="1">
      <c r="B27" s="13" t="s">
        <v>15</v>
      </c>
      <c r="C27" s="44"/>
      <c r="D27" s="44"/>
      <c r="E27" s="44"/>
      <c r="F27" s="44"/>
      <c r="G27" s="44"/>
      <c r="H27" s="44"/>
      <c r="I27" s="44"/>
      <c r="J27" s="44"/>
      <c r="K27" s="44"/>
      <c r="L27" s="45"/>
    </row>
    <row r="28" ht="5.25" customHeight="1">
      <c r="L28" s="45"/>
    </row>
    <row r="29" spans="2:10" ht="24" customHeight="1">
      <c r="B29" s="46" t="s">
        <v>16</v>
      </c>
      <c r="C29" s="47"/>
      <c r="D29" s="47"/>
      <c r="E29" s="48"/>
      <c r="F29" s="49" t="s">
        <v>17</v>
      </c>
      <c r="G29" s="50" t="str">
        <f>CONCATENATE("Základ DPH ",SazbaDPH1," %")</f>
        <v>Základ DPH 15 %</v>
      </c>
      <c r="H29" s="49" t="str">
        <f>CONCATENATE("Základ DPH ",SazbaDPH2," %")</f>
        <v>Základ DPH 21 %</v>
      </c>
      <c r="I29" s="49" t="s">
        <v>18</v>
      </c>
      <c r="J29" s="49" t="s">
        <v>12</v>
      </c>
    </row>
    <row r="30" spans="2:10" ht="12.75">
      <c r="B30" s="51" t="s">
        <v>95</v>
      </c>
      <c r="C30" s="298" t="s">
        <v>96</v>
      </c>
      <c r="D30" s="53"/>
      <c r="E30" s="54"/>
      <c r="F30" s="55">
        <f>F42</f>
        <v>0</v>
      </c>
      <c r="G30" s="56">
        <f>G42</f>
        <v>0</v>
      </c>
      <c r="H30" s="57">
        <f>H42</f>
        <v>0</v>
      </c>
      <c r="I30" s="57">
        <f>I42</f>
        <v>0</v>
      </c>
      <c r="J30" s="58">
        <f>IF(CelkemObjekty=0,"",F30/CelkemObjekty*100)</f>
      </c>
    </row>
    <row r="31" spans="2:10" ht="17.25" customHeight="1">
      <c r="B31" s="66" t="s">
        <v>19</v>
      </c>
      <c r="C31" s="67"/>
      <c r="D31" s="68"/>
      <c r="E31" s="69"/>
      <c r="F31" s="70">
        <f>SUM(F30:F30)</f>
        <v>0</v>
      </c>
      <c r="G31" s="70">
        <f>SUM(G30:G30)</f>
        <v>0</v>
      </c>
      <c r="H31" s="70">
        <f>SUM(H30:H30)</f>
        <v>0</v>
      </c>
      <c r="I31" s="70">
        <f>SUM(I30:I30)</f>
        <v>0</v>
      </c>
      <c r="J31" s="71">
        <f>IF(CelkemObjekty=0,"",F31/CelkemObjekty*100)</f>
      </c>
    </row>
    <row r="32" spans="2:11" ht="12.75"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2:11" ht="9.75" customHeight="1">
      <c r="B33" s="72"/>
      <c r="C33" s="72"/>
      <c r="D33" s="72"/>
      <c r="E33" s="72"/>
      <c r="F33" s="72"/>
      <c r="G33" s="72"/>
      <c r="H33" s="72"/>
      <c r="I33" s="72"/>
      <c r="J33" s="72"/>
      <c r="K33" s="72"/>
    </row>
    <row r="34" spans="2:11" ht="7.5" customHeight="1">
      <c r="B34" s="72"/>
      <c r="C34" s="72"/>
      <c r="D34" s="72"/>
      <c r="E34" s="72"/>
      <c r="F34" s="72"/>
      <c r="G34" s="72"/>
      <c r="H34" s="72"/>
      <c r="I34" s="72"/>
      <c r="J34" s="72"/>
      <c r="K34" s="72"/>
    </row>
    <row r="35" spans="2:11" ht="18">
      <c r="B35" s="13" t="s">
        <v>20</v>
      </c>
      <c r="C35" s="44"/>
      <c r="D35" s="44"/>
      <c r="E35" s="44"/>
      <c r="F35" s="44"/>
      <c r="G35" s="44"/>
      <c r="H35" s="44"/>
      <c r="I35" s="44"/>
      <c r="J35" s="44"/>
      <c r="K35" s="72"/>
    </row>
    <row r="36" ht="12.75">
      <c r="K36" s="72"/>
    </row>
    <row r="37" spans="2:10" ht="25.5">
      <c r="B37" s="73" t="s">
        <v>21</v>
      </c>
      <c r="C37" s="74" t="s">
        <v>22</v>
      </c>
      <c r="D37" s="47"/>
      <c r="E37" s="48"/>
      <c r="F37" s="49" t="s">
        <v>17</v>
      </c>
      <c r="G37" s="50" t="str">
        <f>CONCATENATE("Základ DPH ",SazbaDPH1," %")</f>
        <v>Základ DPH 15 %</v>
      </c>
      <c r="H37" s="49" t="str">
        <f>CONCATENATE("Základ DPH ",SazbaDPH2," %")</f>
        <v>Základ DPH 21 %</v>
      </c>
      <c r="I37" s="50" t="s">
        <v>18</v>
      </c>
      <c r="J37" s="49" t="s">
        <v>12</v>
      </c>
    </row>
    <row r="38" spans="2:10" ht="12.75">
      <c r="B38" s="75" t="s">
        <v>95</v>
      </c>
      <c r="C38" s="295" t="s">
        <v>711</v>
      </c>
      <c r="D38" s="299"/>
      <c r="E38" s="54"/>
      <c r="F38" s="55">
        <f>SUM(G38:J38)</f>
        <v>0</v>
      </c>
      <c r="G38" s="56"/>
      <c r="H38" s="57">
        <f>'SO 01 01 KL'!C23</f>
        <v>0</v>
      </c>
      <c r="I38" s="64">
        <f>0.21*H38</f>
        <v>0</v>
      </c>
      <c r="J38" s="58"/>
    </row>
    <row r="39" spans="2:10" ht="12.75">
      <c r="B39" s="76" t="s">
        <v>95</v>
      </c>
      <c r="C39" s="77" t="s">
        <v>237</v>
      </c>
      <c r="D39" s="61"/>
      <c r="E39" s="62"/>
      <c r="F39" s="63">
        <f>SUM(G39:J39)</f>
        <v>0</v>
      </c>
      <c r="G39" s="64"/>
      <c r="H39" s="65">
        <f>'SO 01 02 KL'!C23</f>
        <v>0</v>
      </c>
      <c r="I39" s="64">
        <f>0.21*H39</f>
        <v>0</v>
      </c>
      <c r="J39" s="58"/>
    </row>
    <row r="40" spans="2:10" ht="12.75">
      <c r="B40" s="76" t="s">
        <v>95</v>
      </c>
      <c r="C40" s="77" t="s">
        <v>709</v>
      </c>
      <c r="D40" s="61"/>
      <c r="E40" s="62"/>
      <c r="F40" s="63">
        <f>SUM(G40:J40)</f>
        <v>0</v>
      </c>
      <c r="G40" s="64"/>
      <c r="H40" s="65">
        <f>'SO 01 03 KL'!C23</f>
        <v>0</v>
      </c>
      <c r="I40" s="64">
        <f>0.21*H40</f>
        <v>0</v>
      </c>
      <c r="J40" s="58"/>
    </row>
    <row r="41" spans="2:10" ht="12.75">
      <c r="B41" s="76" t="s">
        <v>95</v>
      </c>
      <c r="C41" s="77" t="s">
        <v>710</v>
      </c>
      <c r="D41" s="61"/>
      <c r="E41" s="62"/>
      <c r="F41" s="63">
        <f>SUM(G41:J41)</f>
        <v>0</v>
      </c>
      <c r="G41" s="64"/>
      <c r="H41" s="65">
        <f>'S0 01 04 KL'!C23</f>
        <v>0</v>
      </c>
      <c r="I41" s="64">
        <f>0.21*H41</f>
        <v>0</v>
      </c>
      <c r="J41" s="58"/>
    </row>
    <row r="42" spans="2:10" ht="12.75">
      <c r="B42" s="66" t="s">
        <v>19</v>
      </c>
      <c r="C42" s="67"/>
      <c r="D42" s="68"/>
      <c r="E42" s="69"/>
      <c r="F42" s="70">
        <f>SUM(F38:F41)</f>
        <v>0</v>
      </c>
      <c r="G42" s="78">
        <f>SUM(G38:G41)</f>
        <v>0</v>
      </c>
      <c r="H42" s="70">
        <f>SUM(H38:H41)</f>
        <v>0</v>
      </c>
      <c r="I42" s="78">
        <f>SUM(I38:I41)</f>
        <v>0</v>
      </c>
      <c r="J42" s="71">
        <f>IF(CelkemObjekty=0,"",F42/CelkemObjekty*100)</f>
      </c>
    </row>
    <row r="43" ht="9" customHeight="1"/>
    <row r="44" ht="6" customHeight="1"/>
    <row r="45" ht="3" customHeight="1"/>
    <row r="46" ht="6.75" customHeight="1"/>
    <row r="47" spans="2:10" ht="20.25" customHeight="1">
      <c r="B47" s="13" t="s">
        <v>23</v>
      </c>
      <c r="C47" s="44"/>
      <c r="D47" s="44"/>
      <c r="E47" s="44"/>
      <c r="F47" s="44"/>
      <c r="G47" s="44"/>
      <c r="H47" s="44"/>
      <c r="I47" s="44"/>
      <c r="J47" s="44"/>
    </row>
    <row r="48" ht="9" customHeight="1"/>
    <row r="49" spans="2:10" ht="12.75">
      <c r="B49" s="46" t="s">
        <v>24</v>
      </c>
      <c r="C49" s="47"/>
      <c r="D49" s="47"/>
      <c r="E49" s="49" t="s">
        <v>12</v>
      </c>
      <c r="F49" s="49" t="s">
        <v>25</v>
      </c>
      <c r="G49" s="50" t="s">
        <v>26</v>
      </c>
      <c r="H49" s="49" t="s">
        <v>27</v>
      </c>
      <c r="I49" s="50" t="s">
        <v>28</v>
      </c>
      <c r="J49" s="79" t="s">
        <v>29</v>
      </c>
    </row>
    <row r="50" spans="2:17" ht="12.75">
      <c r="B50" s="51" t="s">
        <v>130</v>
      </c>
      <c r="C50" s="52" t="str">
        <f>'SO 01 01 Rek'!B7</f>
        <v>Bourání</v>
      </c>
      <c r="D50" s="53"/>
      <c r="E50" s="80"/>
      <c r="F50" s="57">
        <f>K50+M50+O50+Q50</f>
        <v>0</v>
      </c>
      <c r="G50" s="56">
        <f>L50+N50+P50+R50</f>
        <v>0</v>
      </c>
      <c r="H50" s="57"/>
      <c r="I50" s="56"/>
      <c r="J50" s="57"/>
      <c r="K50" s="320">
        <f>'SO 01 01 Rek'!E7</f>
        <v>0</v>
      </c>
      <c r="M50" s="320">
        <f>'SO 01 02 Rek'!E10</f>
        <v>0</v>
      </c>
      <c r="O50" s="320">
        <f>'SO 01 03 Rek'!E7</f>
        <v>0</v>
      </c>
      <c r="Q50" s="320">
        <f>'SO 01 04 Rek'!E7</f>
        <v>0</v>
      </c>
    </row>
    <row r="51" spans="2:17" ht="12.75">
      <c r="B51" s="59" t="s">
        <v>212</v>
      </c>
      <c r="C51" s="60" t="str">
        <f>'SO 01 02 Rek'!B7</f>
        <v>Upravy povrchů vnitřní</v>
      </c>
      <c r="D51" s="61"/>
      <c r="E51" s="81"/>
      <c r="F51" s="65">
        <f aca="true" t="shared" si="0" ref="F51:F69">K51+M51+O51+Q51</f>
        <v>0</v>
      </c>
      <c r="G51" s="64">
        <f aca="true" t="shared" si="1" ref="G51:G69">L51+N51+P51+R51</f>
        <v>0</v>
      </c>
      <c r="H51" s="65"/>
      <c r="I51" s="64"/>
      <c r="J51" s="65"/>
      <c r="K51" s="320"/>
      <c r="M51" s="320">
        <f>'SO 01 02 Rek'!E7</f>
        <v>0</v>
      </c>
      <c r="O51" s="321"/>
      <c r="Q51" s="321"/>
    </row>
    <row r="52" spans="2:17" ht="12.75">
      <c r="B52" s="59" t="s">
        <v>102</v>
      </c>
      <c r="C52" s="60" t="str">
        <f>'SO 01 01 Rek'!B8</f>
        <v>Úpravy povrchů vnější</v>
      </c>
      <c r="D52" s="61"/>
      <c r="E52" s="81"/>
      <c r="F52" s="65">
        <f t="shared" si="0"/>
        <v>0</v>
      </c>
      <c r="G52" s="64">
        <f t="shared" si="1"/>
        <v>0</v>
      </c>
      <c r="H52" s="65"/>
      <c r="I52" s="64"/>
      <c r="J52" s="65"/>
      <c r="K52" s="320">
        <f>'SO 01 01 Rek'!E8</f>
        <v>0</v>
      </c>
      <c r="M52" s="321"/>
      <c r="O52" s="321"/>
      <c r="Q52" s="321"/>
    </row>
    <row r="53" spans="2:17" ht="12.75">
      <c r="B53" s="59" t="s">
        <v>119</v>
      </c>
      <c r="C53" s="60" t="str">
        <f>'SO 01 02 Rek'!B8</f>
        <v>Výplně otvorů</v>
      </c>
      <c r="D53" s="61"/>
      <c r="E53" s="81"/>
      <c r="F53" s="65">
        <f t="shared" si="0"/>
        <v>0</v>
      </c>
      <c r="G53" s="64">
        <f t="shared" si="1"/>
        <v>0</v>
      </c>
      <c r="H53" s="65"/>
      <c r="I53" s="64"/>
      <c r="J53" s="65"/>
      <c r="K53" s="320"/>
      <c r="M53" s="321"/>
      <c r="N53" s="129">
        <f>'SO 01 02 Rek'!F8</f>
        <v>0</v>
      </c>
      <c r="O53" s="321"/>
      <c r="Q53" s="321"/>
    </row>
    <row r="54" spans="2:17" ht="12.75">
      <c r="B54" s="59" t="s">
        <v>122</v>
      </c>
      <c r="C54" s="60" t="str">
        <f>'SO 01 01 Rek'!B9</f>
        <v>Lešení a stavební výtahy</v>
      </c>
      <c r="D54" s="61"/>
      <c r="E54" s="81"/>
      <c r="F54" s="65">
        <f t="shared" si="0"/>
        <v>0</v>
      </c>
      <c r="G54" s="64">
        <f t="shared" si="1"/>
        <v>0</v>
      </c>
      <c r="H54" s="65"/>
      <c r="I54" s="64"/>
      <c r="J54" s="65"/>
      <c r="K54" s="320">
        <f>'SO 01 01 Rek'!E9</f>
        <v>0</v>
      </c>
      <c r="M54" s="321"/>
      <c r="O54" s="321"/>
      <c r="Q54" s="321"/>
    </row>
    <row r="55" spans="2:17" ht="12.75">
      <c r="B55" s="59" t="s">
        <v>126</v>
      </c>
      <c r="C55" s="60" t="str">
        <f>'SO 01 02 Rek'!B9</f>
        <v>Dokončovací konstrukce na pozemních stavbách</v>
      </c>
      <c r="D55" s="61"/>
      <c r="E55" s="81"/>
      <c r="F55" s="65">
        <f t="shared" si="0"/>
        <v>0</v>
      </c>
      <c r="G55" s="64">
        <f t="shared" si="1"/>
        <v>0</v>
      </c>
      <c r="H55" s="65"/>
      <c r="I55" s="64"/>
      <c r="J55" s="65"/>
      <c r="K55" s="320"/>
      <c r="M55" s="320">
        <f>'SO 01 02 Rek'!E9</f>
        <v>0</v>
      </c>
      <c r="O55" s="321"/>
      <c r="Q55" s="321"/>
    </row>
    <row r="56" spans="2:17" ht="12.75">
      <c r="B56" s="59" t="s">
        <v>133</v>
      </c>
      <c r="C56" s="60" t="s">
        <v>134</v>
      </c>
      <c r="D56" s="61"/>
      <c r="E56" s="81"/>
      <c r="F56" s="65">
        <f t="shared" si="0"/>
        <v>0</v>
      </c>
      <c r="G56" s="64">
        <f t="shared" si="1"/>
        <v>0</v>
      </c>
      <c r="H56" s="65"/>
      <c r="I56" s="64"/>
      <c r="J56" s="65"/>
      <c r="K56" s="320"/>
      <c r="M56" s="320">
        <f>'SO 01 02 Rek'!E11</f>
        <v>0</v>
      </c>
      <c r="O56" s="321"/>
      <c r="Q56" s="321"/>
    </row>
    <row r="57" spans="2:18" ht="12.75">
      <c r="B57" s="59" t="s">
        <v>138</v>
      </c>
      <c r="C57" s="60" t="str">
        <f>'SO 01 03 Rek'!B8</f>
        <v>Izolace proti vodě </v>
      </c>
      <c r="D57" s="61"/>
      <c r="E57" s="81"/>
      <c r="F57" s="65">
        <f t="shared" si="0"/>
        <v>0</v>
      </c>
      <c r="G57" s="64">
        <f t="shared" si="1"/>
        <v>0</v>
      </c>
      <c r="H57" s="65"/>
      <c r="I57" s="64"/>
      <c r="J57" s="65"/>
      <c r="K57" s="320"/>
      <c r="M57" s="320"/>
      <c r="O57" s="321"/>
      <c r="P57" s="129">
        <f>'SO 01 03 Rek'!F8</f>
        <v>0</v>
      </c>
      <c r="Q57" s="321"/>
      <c r="R57" s="129">
        <f>'SO 01 04 Rek'!F8</f>
        <v>0</v>
      </c>
    </row>
    <row r="58" spans="2:18" ht="12.75">
      <c r="B58" s="59" t="s">
        <v>144</v>
      </c>
      <c r="C58" s="60" t="str">
        <f>'SO 01 03 Rek'!B9</f>
        <v>Živičné krytiny - hlavní plochy</v>
      </c>
      <c r="D58" s="61"/>
      <c r="E58" s="81"/>
      <c r="F58" s="65">
        <f t="shared" si="0"/>
        <v>0</v>
      </c>
      <c r="G58" s="64">
        <f t="shared" si="1"/>
        <v>0</v>
      </c>
      <c r="H58" s="65"/>
      <c r="I58" s="64"/>
      <c r="J58" s="65"/>
      <c r="K58" s="320"/>
      <c r="M58" s="320"/>
      <c r="O58" s="321"/>
      <c r="P58" s="129">
        <f>'SO 01 03 Rek'!F9</f>
        <v>0</v>
      </c>
      <c r="Q58" s="321"/>
      <c r="R58" s="129">
        <f>'SO 01 04 Rek'!F9</f>
        <v>0</v>
      </c>
    </row>
    <row r="59" spans="2:18" ht="12.75">
      <c r="B59" s="59" t="s">
        <v>149</v>
      </c>
      <c r="C59" s="60" t="str">
        <f>'SO 01 03 Rek'!B10</f>
        <v>Izolace tepelné</v>
      </c>
      <c r="D59" s="61"/>
      <c r="E59" s="81"/>
      <c r="F59" s="65">
        <f t="shared" si="0"/>
        <v>0</v>
      </c>
      <c r="G59" s="64">
        <f t="shared" si="1"/>
        <v>0</v>
      </c>
      <c r="H59" s="65"/>
      <c r="I59" s="64"/>
      <c r="J59" s="65"/>
      <c r="K59" s="320"/>
      <c r="M59" s="320"/>
      <c r="O59" s="321"/>
      <c r="P59" s="129">
        <f>'SO 01 03 Rek'!F10</f>
        <v>0</v>
      </c>
      <c r="Q59" s="321"/>
      <c r="R59" s="129">
        <f>'SO 01 04 Rek'!F10</f>
        <v>0</v>
      </c>
    </row>
    <row r="60" spans="2:17" ht="12.75">
      <c r="B60" s="59" t="s">
        <v>267</v>
      </c>
      <c r="C60" s="60" t="str">
        <f>'SO 01 03 Rek'!B11</f>
        <v>Vnitřní kanalizace</v>
      </c>
      <c r="D60" s="61"/>
      <c r="E60" s="81"/>
      <c r="F60" s="65">
        <f t="shared" si="0"/>
        <v>0</v>
      </c>
      <c r="G60" s="64">
        <f t="shared" si="1"/>
        <v>0</v>
      </c>
      <c r="H60" s="65"/>
      <c r="I60" s="64"/>
      <c r="J60" s="65"/>
      <c r="K60" s="320"/>
      <c r="M60" s="320"/>
      <c r="O60" s="321"/>
      <c r="P60" s="129">
        <f>'SO 01 03 Rek'!F11</f>
        <v>0</v>
      </c>
      <c r="Q60" s="321"/>
    </row>
    <row r="61" spans="2:18" ht="12.75">
      <c r="B61" s="59" t="s">
        <v>157</v>
      </c>
      <c r="C61" s="60" t="str">
        <f>'SO 01 03 Rek'!B12</f>
        <v>Konstrukce tesařské</v>
      </c>
      <c r="D61" s="61"/>
      <c r="E61" s="81"/>
      <c r="F61" s="65">
        <f t="shared" si="0"/>
        <v>0</v>
      </c>
      <c r="G61" s="64">
        <f t="shared" si="1"/>
        <v>0</v>
      </c>
      <c r="H61" s="65"/>
      <c r="I61" s="64"/>
      <c r="J61" s="65"/>
      <c r="K61" s="320"/>
      <c r="M61" s="320"/>
      <c r="O61" s="321"/>
      <c r="P61" s="129">
        <f>'SO 01 03 Rek'!F12</f>
        <v>0</v>
      </c>
      <c r="Q61" s="321"/>
      <c r="R61" s="129">
        <f>'SO 01 04 Rek'!F11</f>
        <v>0</v>
      </c>
    </row>
    <row r="62" spans="2:18" ht="12.75">
      <c r="B62" s="59" t="s">
        <v>165</v>
      </c>
      <c r="C62" s="60" t="str">
        <f>'SO 01 01 Rek'!B10</f>
        <v>Konstrukce klempířské</v>
      </c>
      <c r="D62" s="61"/>
      <c r="E62" s="81"/>
      <c r="F62" s="65">
        <f t="shared" si="0"/>
        <v>0</v>
      </c>
      <c r="G62" s="64">
        <f t="shared" si="1"/>
        <v>0</v>
      </c>
      <c r="H62" s="65"/>
      <c r="I62" s="64"/>
      <c r="J62" s="65"/>
      <c r="K62" s="321"/>
      <c r="L62" s="129">
        <f>'SO 01 01 Rek'!F10</f>
        <v>0</v>
      </c>
      <c r="M62" s="321"/>
      <c r="O62" s="321"/>
      <c r="P62" s="129">
        <f>'SO 01 03 Rek'!F13</f>
        <v>0</v>
      </c>
      <c r="Q62" s="321"/>
      <c r="R62" s="129">
        <f>'SO 01 04 Rek'!F12</f>
        <v>0</v>
      </c>
    </row>
    <row r="63" spans="2:17" ht="12.75">
      <c r="B63" s="59" t="s">
        <v>172</v>
      </c>
      <c r="C63" s="60" t="str">
        <f>'SO 01 01 Rek'!B11</f>
        <v>Konstrukce zámečnické</v>
      </c>
      <c r="D63" s="61"/>
      <c r="E63" s="81"/>
      <c r="F63" s="65">
        <f t="shared" si="0"/>
        <v>0</v>
      </c>
      <c r="G63" s="64">
        <f t="shared" si="1"/>
        <v>0</v>
      </c>
      <c r="H63" s="65"/>
      <c r="I63" s="64"/>
      <c r="J63" s="65"/>
      <c r="K63" s="321"/>
      <c r="L63" s="129">
        <f>'SO 01 01 Rek'!F11</f>
        <v>0</v>
      </c>
      <c r="M63" s="321"/>
      <c r="O63" s="321"/>
      <c r="P63" s="129">
        <f>'SO 01 03 Rek'!F14</f>
        <v>0</v>
      </c>
      <c r="Q63" s="321"/>
    </row>
    <row r="64" spans="2:17" ht="12.75">
      <c r="B64" s="59" t="s">
        <v>257</v>
      </c>
      <c r="C64" s="60" t="str">
        <f>'SO 01 03 Rek'!B15</f>
        <v>Montáže vzduchotechnických zařízení</v>
      </c>
      <c r="D64" s="61"/>
      <c r="E64" s="81"/>
      <c r="F64" s="65">
        <f t="shared" si="0"/>
        <v>0</v>
      </c>
      <c r="G64" s="64">
        <f t="shared" si="1"/>
        <v>0</v>
      </c>
      <c r="H64" s="65"/>
      <c r="I64" s="64"/>
      <c r="J64" s="65"/>
      <c r="K64" s="321"/>
      <c r="L64" s="129"/>
      <c r="M64" s="321"/>
      <c r="O64" s="321"/>
      <c r="P64" s="129">
        <f>'SO 01 03 Rek'!F15</f>
        <v>0</v>
      </c>
      <c r="Q64" s="321"/>
    </row>
    <row r="65" spans="2:17" ht="12.75">
      <c r="B65" s="59" t="s">
        <v>230</v>
      </c>
      <c r="C65" s="60" t="s">
        <v>231</v>
      </c>
      <c r="D65" s="61"/>
      <c r="E65" s="81"/>
      <c r="F65" s="65">
        <f t="shared" si="0"/>
        <v>0</v>
      </c>
      <c r="G65" s="64">
        <f t="shared" si="1"/>
        <v>0</v>
      </c>
      <c r="H65" s="65"/>
      <c r="I65" s="64"/>
      <c r="J65" s="65"/>
      <c r="K65" s="321"/>
      <c r="L65" s="129"/>
      <c r="M65" s="321"/>
      <c r="N65" s="129">
        <f>'SO 01 02 Rek'!F12</f>
        <v>0</v>
      </c>
      <c r="O65" s="321"/>
      <c r="Q65" s="321"/>
    </row>
    <row r="66" spans="2:18" ht="12.75">
      <c r="B66" s="59" t="s">
        <v>178</v>
      </c>
      <c r="C66" s="60" t="str">
        <f>'SO 01 01 Rek'!B12</f>
        <v>Ostatní</v>
      </c>
      <c r="D66" s="61"/>
      <c r="E66" s="81"/>
      <c r="F66" s="65">
        <f t="shared" si="0"/>
        <v>0</v>
      </c>
      <c r="G66" s="64">
        <f t="shared" si="1"/>
        <v>0</v>
      </c>
      <c r="H66" s="65"/>
      <c r="I66" s="64"/>
      <c r="J66" s="65"/>
      <c r="K66" s="321"/>
      <c r="L66" s="129">
        <f>'SO 01 01 Rek'!F12</f>
        <v>0</v>
      </c>
      <c r="M66" s="321"/>
      <c r="O66" s="321"/>
      <c r="P66" s="129">
        <f>'SO 01 03 Rek'!F16</f>
        <v>0</v>
      </c>
      <c r="Q66" s="321"/>
      <c r="R66" s="129">
        <f>'SO 01 04 Rek'!F13</f>
        <v>0</v>
      </c>
    </row>
    <row r="67" spans="2:18" ht="12.75">
      <c r="B67" s="59" t="s">
        <v>255</v>
      </c>
      <c r="C67" s="60" t="str">
        <f>'SO 01 03 Rek'!B17</f>
        <v>Hromosvod</v>
      </c>
      <c r="D67" s="61"/>
      <c r="E67" s="81"/>
      <c r="F67" s="65">
        <f t="shared" si="0"/>
        <v>0</v>
      </c>
      <c r="G67" s="64">
        <f t="shared" si="1"/>
        <v>0</v>
      </c>
      <c r="H67" s="65"/>
      <c r="I67" s="64"/>
      <c r="J67" s="65"/>
      <c r="K67" s="321"/>
      <c r="L67" s="129"/>
      <c r="M67" s="321"/>
      <c r="O67" s="321"/>
      <c r="P67" s="129">
        <f>'SO 01 03 Rek'!F17</f>
        <v>0</v>
      </c>
      <c r="Q67" s="321"/>
      <c r="R67" s="129">
        <f>'SO 01 04 Rek'!F14</f>
        <v>0</v>
      </c>
    </row>
    <row r="68" spans="2:18" ht="12.75">
      <c r="B68" s="59" t="s">
        <v>186</v>
      </c>
      <c r="C68" s="60" t="str">
        <f>'SO 01 01 Rek'!B13</f>
        <v>Poplatky za skládky</v>
      </c>
      <c r="D68" s="61"/>
      <c r="E68" s="81"/>
      <c r="F68" s="65">
        <f t="shared" si="0"/>
        <v>0</v>
      </c>
      <c r="G68" s="64">
        <f t="shared" si="1"/>
        <v>0</v>
      </c>
      <c r="H68" s="65"/>
      <c r="I68" s="64"/>
      <c r="J68" s="65"/>
      <c r="K68" s="320">
        <f>'SO 01 01 Rek'!E13</f>
        <v>0</v>
      </c>
      <c r="M68" s="320">
        <f>'SO 01 02 Rek'!E13</f>
        <v>0</v>
      </c>
      <c r="O68" s="320">
        <f>'SO 01 03 Rek'!E18</f>
        <v>0</v>
      </c>
      <c r="Q68" s="321"/>
      <c r="R68" s="129">
        <f>'SO 01 04 Rek'!E15</f>
        <v>0</v>
      </c>
    </row>
    <row r="69" spans="2:17" ht="12.75">
      <c r="B69" s="59" t="s">
        <v>191</v>
      </c>
      <c r="C69" s="60" t="str">
        <f>'SO 01 01 Rek'!B14</f>
        <v>Přesuny suti a vybouraných hmot</v>
      </c>
      <c r="D69" s="61"/>
      <c r="E69" s="81"/>
      <c r="F69" s="65">
        <f t="shared" si="0"/>
        <v>0</v>
      </c>
      <c r="G69" s="64">
        <f t="shared" si="1"/>
        <v>0</v>
      </c>
      <c r="H69" s="65"/>
      <c r="I69" s="64"/>
      <c r="J69" s="65"/>
      <c r="K69" s="320">
        <f>'SO 01 01 Rek'!E14</f>
        <v>0</v>
      </c>
      <c r="M69" s="320">
        <f>'SO 01 02 Rek'!E14</f>
        <v>0</v>
      </c>
      <c r="O69" s="320">
        <f>'SO 01 03 Rek'!E19</f>
        <v>0</v>
      </c>
      <c r="Q69" s="320">
        <f>'SO 01 04 Rek'!E16</f>
        <v>0</v>
      </c>
    </row>
    <row r="70" spans="2:18" ht="12.75">
      <c r="B70" s="66" t="s">
        <v>19</v>
      </c>
      <c r="C70" s="67"/>
      <c r="D70" s="68"/>
      <c r="E70" s="82">
        <f>IF(SUM(SoucetDilu)=0,"",SUM(F70:J70)/SUM(SoucetDilu)*100)</f>
      </c>
      <c r="F70" s="70">
        <f aca="true" t="shared" si="2" ref="F70:R70">SUM(F50:F69)</f>
        <v>0</v>
      </c>
      <c r="G70" s="78">
        <f t="shared" si="2"/>
        <v>0</v>
      </c>
      <c r="H70" s="70">
        <f t="shared" si="2"/>
        <v>0</v>
      </c>
      <c r="I70" s="78">
        <f t="shared" si="2"/>
        <v>0</v>
      </c>
      <c r="J70" s="70">
        <f t="shared" si="2"/>
        <v>0</v>
      </c>
      <c r="K70" s="322">
        <f t="shared" si="2"/>
        <v>0</v>
      </c>
      <c r="L70" s="14">
        <f t="shared" si="2"/>
        <v>0</v>
      </c>
      <c r="M70" s="322">
        <f t="shared" si="2"/>
        <v>0</v>
      </c>
      <c r="N70" s="14">
        <f t="shared" si="2"/>
        <v>0</v>
      </c>
      <c r="O70" s="322">
        <f t="shared" si="2"/>
        <v>0</v>
      </c>
      <c r="P70" s="323">
        <f t="shared" si="2"/>
        <v>0</v>
      </c>
      <c r="Q70" s="322">
        <f t="shared" si="2"/>
        <v>0</v>
      </c>
      <c r="R70" s="323">
        <f t="shared" si="2"/>
        <v>0</v>
      </c>
    </row>
    <row r="72" ht="2.25" customHeight="1"/>
    <row r="73" ht="1.5" customHeight="1"/>
    <row r="74" ht="0.75" customHeight="1"/>
    <row r="75" ht="0.75" customHeight="1"/>
    <row r="76" ht="0.75" customHeight="1"/>
    <row r="77" spans="2:10" ht="18">
      <c r="B77" s="13" t="s">
        <v>30</v>
      </c>
      <c r="C77" s="44"/>
      <c r="D77" s="44"/>
      <c r="E77" s="44"/>
      <c r="F77" s="44"/>
      <c r="G77" s="44"/>
      <c r="H77" s="44"/>
      <c r="I77" s="44"/>
      <c r="J77" s="44"/>
    </row>
    <row r="79" spans="2:10" ht="12.75">
      <c r="B79" s="46" t="s">
        <v>31</v>
      </c>
      <c r="C79" s="47"/>
      <c r="D79" s="47"/>
      <c r="E79" s="83"/>
      <c r="F79" s="84"/>
      <c r="G79" s="50"/>
      <c r="H79" s="49" t="s">
        <v>17</v>
      </c>
      <c r="I79" s="1"/>
      <c r="J79" s="1"/>
    </row>
    <row r="80" spans="2:17" ht="12.75">
      <c r="B80" s="51"/>
      <c r="C80" s="52" t="str">
        <f>'SO 01 01 Rek'!A20</f>
        <v>Ztížené výrobní podmínky</v>
      </c>
      <c r="D80" s="53"/>
      <c r="E80" s="85"/>
      <c r="F80" s="86"/>
      <c r="G80" s="56"/>
      <c r="H80" s="57">
        <f>SUM(K80:Q80)</f>
        <v>0</v>
      </c>
      <c r="I80" s="1"/>
      <c r="J80" s="1"/>
      <c r="K80" s="129">
        <f>'SO 01 01 Rek'!I20</f>
        <v>0</v>
      </c>
      <c r="M80" s="129">
        <f>'SO 01 02 Rek'!I20</f>
        <v>0</v>
      </c>
      <c r="O80" s="129">
        <f>'SO 01 03 Rek'!I25</f>
        <v>0</v>
      </c>
      <c r="Q80" s="129">
        <f>'SO 01 04 Rek'!I22</f>
        <v>0</v>
      </c>
    </row>
    <row r="81" spans="2:17" ht="12.75">
      <c r="B81" s="59"/>
      <c r="C81" s="60" t="str">
        <f>'SO 01 01 Rek'!A21</f>
        <v>Oborová přirážka</v>
      </c>
      <c r="D81" s="61"/>
      <c r="E81" s="87"/>
      <c r="F81" s="88"/>
      <c r="G81" s="64"/>
      <c r="H81" s="65">
        <f aca="true" t="shared" si="3" ref="H81:H88">SUM(K81:Q81)</f>
        <v>0</v>
      </c>
      <c r="I81" s="1"/>
      <c r="J81" s="1"/>
      <c r="K81" s="129">
        <f>'SO 01 01 Rek'!I21</f>
        <v>0</v>
      </c>
      <c r="M81" s="129">
        <f>'SO 01 02 Rek'!I21</f>
        <v>0</v>
      </c>
      <c r="O81" s="129">
        <f>'SO 01 03 Rek'!I26</f>
        <v>0</v>
      </c>
      <c r="Q81" s="129">
        <f>'SO 01 04 Rek'!I23</f>
        <v>0</v>
      </c>
    </row>
    <row r="82" spans="2:17" ht="12.75">
      <c r="B82" s="59"/>
      <c r="C82" s="60" t="str">
        <f>'SO 01 01 Rek'!A22</f>
        <v>Přesun stavebních kapacit</v>
      </c>
      <c r="D82" s="61"/>
      <c r="E82" s="87"/>
      <c r="F82" s="88"/>
      <c r="G82" s="64"/>
      <c r="H82" s="65">
        <f t="shared" si="3"/>
        <v>0</v>
      </c>
      <c r="I82" s="1"/>
      <c r="J82" s="1"/>
      <c r="K82" s="129">
        <f>'SO 01 01 Rek'!I22</f>
        <v>0</v>
      </c>
      <c r="M82" s="129">
        <f>'SO 01 02 Rek'!I22</f>
        <v>0</v>
      </c>
      <c r="O82" s="129">
        <f>'SO 01 03 Rek'!I27</f>
        <v>0</v>
      </c>
      <c r="Q82" s="129">
        <f>'SO 01 04 Rek'!I24</f>
        <v>0</v>
      </c>
    </row>
    <row r="83" spans="2:17" ht="12.75">
      <c r="B83" s="59"/>
      <c r="C83" s="60" t="str">
        <f>'SO 01 01 Rek'!A23</f>
        <v>Mimostaveništní doprava</v>
      </c>
      <c r="D83" s="61"/>
      <c r="E83" s="87"/>
      <c r="F83" s="88"/>
      <c r="G83" s="64"/>
      <c r="H83" s="65">
        <f t="shared" si="3"/>
        <v>0</v>
      </c>
      <c r="I83" s="1"/>
      <c r="J83" s="1"/>
      <c r="K83" s="129">
        <f>'SO 01 01 Rek'!I23</f>
        <v>0</v>
      </c>
      <c r="M83" s="129">
        <f>'SO 01 02 Rek'!I23</f>
        <v>0</v>
      </c>
      <c r="O83" s="129">
        <f>'SO 01 03 Rek'!I28</f>
        <v>0</v>
      </c>
      <c r="Q83" s="129">
        <f>'SO 01 04 Rek'!I25</f>
        <v>0</v>
      </c>
    </row>
    <row r="84" spans="2:17" ht="12.75">
      <c r="B84" s="59"/>
      <c r="C84" s="60" t="str">
        <f>'SO 01 01 Rek'!A24</f>
        <v>Zařízení staveniště</v>
      </c>
      <c r="D84" s="61"/>
      <c r="E84" s="87"/>
      <c r="F84" s="88"/>
      <c r="G84" s="64"/>
      <c r="H84" s="65">
        <f t="shared" si="3"/>
        <v>0</v>
      </c>
      <c r="I84" s="1"/>
      <c r="J84" s="1"/>
      <c r="K84" s="129">
        <f>'SO 01 01 Rek'!I24</f>
        <v>0</v>
      </c>
      <c r="M84" s="129">
        <f>'SO 01 02 Rek'!I24</f>
        <v>0</v>
      </c>
      <c r="O84" s="129">
        <f>'SO 01 03 Rek'!I29</f>
        <v>0</v>
      </c>
      <c r="Q84" s="129">
        <f>'SO 01 04 Rek'!I26</f>
        <v>0</v>
      </c>
    </row>
    <row r="85" spans="2:17" ht="12.75">
      <c r="B85" s="59"/>
      <c r="C85" s="60" t="str">
        <f>'SO 01 01 Rek'!A25</f>
        <v>Provoz investora</v>
      </c>
      <c r="D85" s="61"/>
      <c r="E85" s="87"/>
      <c r="F85" s="88"/>
      <c r="G85" s="64"/>
      <c r="H85" s="65">
        <f t="shared" si="3"/>
        <v>0</v>
      </c>
      <c r="I85" s="1"/>
      <c r="J85" s="1"/>
      <c r="K85" s="129">
        <f>'SO 01 01 Rek'!I25</f>
        <v>0</v>
      </c>
      <c r="M85" s="129">
        <f>'SO 01 02 Rek'!I25</f>
        <v>0</v>
      </c>
      <c r="O85" s="129">
        <f>'SO 01 03 Rek'!I31</f>
        <v>0</v>
      </c>
      <c r="Q85" s="129">
        <f>'SO 01 04 Rek'!I27</f>
        <v>0</v>
      </c>
    </row>
    <row r="86" spans="2:17" ht="25.5" customHeight="1">
      <c r="B86" s="59"/>
      <c r="C86" s="337" t="s">
        <v>846</v>
      </c>
      <c r="D86" s="338"/>
      <c r="E86" s="338"/>
      <c r="F86" s="338"/>
      <c r="G86" s="339"/>
      <c r="H86" s="65">
        <f>SUM(K86:Q86)</f>
        <v>0</v>
      </c>
      <c r="I86" s="1"/>
      <c r="J86" s="1"/>
      <c r="K86" s="129">
        <v>0</v>
      </c>
      <c r="M86" s="129">
        <v>0</v>
      </c>
      <c r="O86" s="129">
        <f>'SO 01 03 Rek'!I30</f>
        <v>0</v>
      </c>
      <c r="Q86" s="129">
        <v>0</v>
      </c>
    </row>
    <row r="87" spans="2:17" ht="12.75">
      <c r="B87" s="59"/>
      <c r="C87" s="60" t="str">
        <f>'SO 01 01 Rek'!A26</f>
        <v>Kompletační činnost (IČD)</v>
      </c>
      <c r="D87" s="61"/>
      <c r="E87" s="87"/>
      <c r="F87" s="88"/>
      <c r="G87" s="64"/>
      <c r="H87" s="65">
        <f t="shared" si="3"/>
        <v>0</v>
      </c>
      <c r="I87" s="1"/>
      <c r="J87" s="1"/>
      <c r="K87" s="129">
        <f>'SO 01 01 Rek'!I26</f>
        <v>0</v>
      </c>
      <c r="M87" s="129">
        <f>'SO 01 02 Rek'!I26</f>
        <v>0</v>
      </c>
      <c r="O87" s="129">
        <f>'SO 01 03 Rek'!I31</f>
        <v>0</v>
      </c>
      <c r="Q87" s="129">
        <f>'SO 01 04 Rek'!I28</f>
        <v>0</v>
      </c>
    </row>
    <row r="88" spans="2:17" ht="12.75">
      <c r="B88" s="59"/>
      <c r="C88" s="60" t="str">
        <f>'SO 01 01 Rek'!A27</f>
        <v>Rezerva rozpočtu</v>
      </c>
      <c r="D88" s="61"/>
      <c r="E88" s="87"/>
      <c r="F88" s="88"/>
      <c r="G88" s="64"/>
      <c r="H88" s="65">
        <f t="shared" si="3"/>
        <v>0</v>
      </c>
      <c r="I88" s="1"/>
      <c r="J88" s="1"/>
      <c r="K88" s="129">
        <f>'SO 01 01 Rek'!I27</f>
        <v>0</v>
      </c>
      <c r="M88" s="129">
        <f>'SO 01 02 Rek'!I27</f>
        <v>0</v>
      </c>
      <c r="O88" s="129">
        <f>'SO 01 03 Rek'!I33</f>
        <v>0</v>
      </c>
      <c r="Q88" s="129">
        <f>'SO 01 04 Rek'!I30</f>
        <v>0</v>
      </c>
    </row>
    <row r="89" spans="2:18" ht="12.75">
      <c r="B89" s="66" t="s">
        <v>19</v>
      </c>
      <c r="C89" s="67"/>
      <c r="D89" s="68"/>
      <c r="E89" s="89"/>
      <c r="F89" s="90"/>
      <c r="G89" s="78"/>
      <c r="H89" s="70">
        <f>SUM(H80:H88)</f>
        <v>0</v>
      </c>
      <c r="I89" s="1"/>
      <c r="J89" s="1"/>
      <c r="K89" s="323">
        <f>SUM(K80:K88)</f>
        <v>0</v>
      </c>
      <c r="L89" s="323"/>
      <c r="M89" s="323">
        <f>SUM(M80:M88)</f>
        <v>0</v>
      </c>
      <c r="N89" s="323"/>
      <c r="O89" s="323">
        <f>SUM(O80:O88)</f>
        <v>0</v>
      </c>
      <c r="P89" s="323"/>
      <c r="Q89" s="323">
        <f>SUM(Q80:Q88)</f>
        <v>0</v>
      </c>
      <c r="R89" s="129"/>
    </row>
    <row r="90" spans="9:10" ht="12.75">
      <c r="I90" s="1"/>
      <c r="J90" s="1"/>
    </row>
    <row r="91" spans="11:17" ht="12.75">
      <c r="K91" s="129">
        <f>'SO 01 01 KL'!C23</f>
        <v>0</v>
      </c>
      <c r="M91" s="129">
        <f>'SO 01 02 KL'!C23</f>
        <v>0</v>
      </c>
      <c r="O91" s="129">
        <f>'SO 01 03 KL'!C23</f>
        <v>0</v>
      </c>
      <c r="Q91" s="129">
        <f>'S0 01 04 KL'!C23</f>
        <v>0</v>
      </c>
    </row>
    <row r="93" spans="8:11" ht="12.75">
      <c r="H93" s="129">
        <f>F70+G70+H89</f>
        <v>0</v>
      </c>
      <c r="K93" s="129">
        <f>SUM(K91:Q91)</f>
        <v>0</v>
      </c>
    </row>
  </sheetData>
  <sheetProtection/>
  <mergeCells count="6">
    <mergeCell ref="I19:J19"/>
    <mergeCell ref="I20:J20"/>
    <mergeCell ref="I21:J21"/>
    <mergeCell ref="I22:J22"/>
    <mergeCell ref="I23:J23"/>
    <mergeCell ref="C86:G86"/>
  </mergeCells>
  <printOptions/>
  <pageMargins left="0.7874015748031497" right="0.1968503937007874" top="0.3937007874015748" bottom="0.3937007874015748" header="0" footer="0.1968503937007874"/>
  <pageSetup fitToHeight="1" fitToWidth="1" horizontalDpi="300" verticalDpi="300" orientation="portrait" paperSize="9" scale="70" r:id="rId1"/>
  <headerFooter alignWithMargins="0">
    <oddFooter>&amp;L&amp;9Zpracováno programem &amp;"Arial CE,Tučné"BUILDpower,  © RTS, a.s.&amp;R&amp;9Stránka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62"/>
  <sheetViews>
    <sheetView showGridLines="0" showZeros="0" view="pageBreakPreview" zoomScale="115" zoomScaleSheetLayoutView="115" zoomScalePageLayoutView="0" workbookViewId="0" topLeftCell="A193">
      <selection activeCell="H50" sqref="H50"/>
    </sheetView>
  </sheetViews>
  <sheetFormatPr defaultColWidth="9.00390625" defaultRowHeight="12.75"/>
  <cols>
    <col min="1" max="1" width="4.375" style="227" customWidth="1"/>
    <col min="2" max="2" width="15.875" style="227" customWidth="1"/>
    <col min="3" max="3" width="50.125" style="227" customWidth="1"/>
    <col min="4" max="4" width="5.625" style="227" customWidth="1"/>
    <col min="5" max="5" width="8.625" style="235" customWidth="1"/>
    <col min="6" max="6" width="9.875" style="227" customWidth="1"/>
    <col min="7" max="7" width="13.875" style="227" customWidth="1"/>
    <col min="8" max="16384" width="9.125" style="227" customWidth="1"/>
  </cols>
  <sheetData>
    <row r="1" spans="1:7" ht="15.75">
      <c r="A1" s="362" t="s">
        <v>240</v>
      </c>
      <c r="B1" s="362"/>
      <c r="C1" s="362"/>
      <c r="D1" s="362"/>
      <c r="E1" s="362"/>
      <c r="F1" s="362"/>
      <c r="G1" s="362"/>
    </row>
    <row r="2" spans="2:7" ht="14.25" customHeight="1" thickBot="1">
      <c r="B2" s="228"/>
      <c r="C2" s="229"/>
      <c r="D2" s="229"/>
      <c r="E2" s="230"/>
      <c r="F2" s="229"/>
      <c r="G2" s="229"/>
    </row>
    <row r="3" spans="1:7" ht="13.5" thickTop="1">
      <c r="A3" s="353" t="s">
        <v>2</v>
      </c>
      <c r="B3" s="354"/>
      <c r="C3" s="308" t="str">
        <f>Stavba!CisloStavby</f>
        <v>Oprava střechy-objekt F Harcovské koleje TU v Liberci, 17.listopadu 584, Liberec</v>
      </c>
      <c r="D3" s="182"/>
      <c r="E3" s="231" t="s">
        <v>84</v>
      </c>
      <c r="F3" s="232">
        <v>3</v>
      </c>
      <c r="G3" s="233"/>
    </row>
    <row r="4" spans="1:7" ht="13.5" thickBot="1">
      <c r="A4" s="363" t="s">
        <v>75</v>
      </c>
      <c r="B4" s="356"/>
      <c r="C4" s="187" t="s">
        <v>97</v>
      </c>
      <c r="D4" s="188"/>
      <c r="E4" s="370" t="str">
        <f>'SO 01 03 Rek'!G2</f>
        <v>Hlavní střecha</v>
      </c>
      <c r="F4" s="371"/>
      <c r="G4" s="372"/>
    </row>
    <row r="5" spans="1:7" ht="13.5" thickTop="1">
      <c r="A5" s="234"/>
      <c r="G5" s="236"/>
    </row>
    <row r="6" spans="1:7" ht="27" customHeight="1">
      <c r="A6" s="237" t="s">
        <v>85</v>
      </c>
      <c r="B6" s="238" t="s">
        <v>86</v>
      </c>
      <c r="C6" s="238" t="s">
        <v>87</v>
      </c>
      <c r="D6" s="238" t="s">
        <v>88</v>
      </c>
      <c r="E6" s="239" t="s">
        <v>89</v>
      </c>
      <c r="F6" s="238" t="s">
        <v>90</v>
      </c>
      <c r="G6" s="240" t="s">
        <v>91</v>
      </c>
    </row>
    <row r="7" spans="1:7" ht="12.75">
      <c r="A7" s="241" t="s">
        <v>92</v>
      </c>
      <c r="B7" s="242" t="s">
        <v>130</v>
      </c>
      <c r="C7" s="243" t="s">
        <v>463</v>
      </c>
      <c r="D7" s="244"/>
      <c r="E7" s="245"/>
      <c r="F7" s="245"/>
      <c r="G7" s="246"/>
    </row>
    <row r="8" spans="1:68" ht="12.75">
      <c r="A8" s="248" t="s">
        <v>374</v>
      </c>
      <c r="B8" s="249"/>
      <c r="C8" s="250" t="s">
        <v>530</v>
      </c>
      <c r="D8" s="251" t="s">
        <v>276</v>
      </c>
      <c r="E8" s="252">
        <v>1</v>
      </c>
      <c r="F8" s="252"/>
      <c r="G8" s="253">
        <f>E8*F8</f>
        <v>0</v>
      </c>
      <c r="BO8" s="247"/>
      <c r="BP8" s="247"/>
    </row>
    <row r="9" spans="1:68" ht="22.5">
      <c r="A9" s="248" t="s">
        <v>375</v>
      </c>
      <c r="B9" s="249"/>
      <c r="C9" s="250" t="s">
        <v>528</v>
      </c>
      <c r="D9" s="251" t="s">
        <v>100</v>
      </c>
      <c r="E9" s="252">
        <v>463.55999999999995</v>
      </c>
      <c r="F9" s="252"/>
      <c r="G9" s="253">
        <f>E9*F9</f>
        <v>0</v>
      </c>
      <c r="BO9" s="247"/>
      <c r="BP9" s="247"/>
    </row>
    <row r="10" spans="1:68" ht="12.75">
      <c r="A10" s="248"/>
      <c r="B10" s="249"/>
      <c r="C10" s="312" t="s">
        <v>750</v>
      </c>
      <c r="D10" s="251"/>
      <c r="E10" s="252"/>
      <c r="F10" s="252"/>
      <c r="G10" s="253"/>
      <c r="BO10" s="247"/>
      <c r="BP10" s="247"/>
    </row>
    <row r="11" spans="1:68" ht="22.5">
      <c r="A11" s="248" t="s">
        <v>376</v>
      </c>
      <c r="B11" s="249"/>
      <c r="C11" s="250" t="s">
        <v>529</v>
      </c>
      <c r="D11" s="251" t="s">
        <v>100</v>
      </c>
      <c r="E11" s="252">
        <v>78</v>
      </c>
      <c r="F11" s="252"/>
      <c r="G11" s="253">
        <f>E11*F11</f>
        <v>0</v>
      </c>
      <c r="BO11" s="247"/>
      <c r="BP11" s="247"/>
    </row>
    <row r="12" spans="1:68" ht="12.75">
      <c r="A12" s="248"/>
      <c r="B12" s="249"/>
      <c r="C12" s="312" t="s">
        <v>751</v>
      </c>
      <c r="D12" s="251"/>
      <c r="E12" s="252"/>
      <c r="F12" s="252"/>
      <c r="G12" s="253"/>
      <c r="BO12" s="247"/>
      <c r="BP12" s="247"/>
    </row>
    <row r="13" spans="1:68" ht="22.5">
      <c r="A13" s="248" t="s">
        <v>377</v>
      </c>
      <c r="B13" s="249"/>
      <c r="C13" s="250" t="s">
        <v>527</v>
      </c>
      <c r="D13" s="251"/>
      <c r="E13" s="252"/>
      <c r="F13" s="252"/>
      <c r="G13" s="253">
        <f>E13*F13</f>
        <v>0</v>
      </c>
      <c r="BO13" s="247"/>
      <c r="BP13" s="247"/>
    </row>
    <row r="14" spans="1:68" ht="22.5">
      <c r="A14" s="248" t="s">
        <v>378</v>
      </c>
      <c r="B14" s="249"/>
      <c r="C14" s="250" t="s">
        <v>505</v>
      </c>
      <c r="D14" s="251"/>
      <c r="E14" s="252"/>
      <c r="F14" s="252"/>
      <c r="G14" s="253">
        <f>E14*F14</f>
        <v>0</v>
      </c>
      <c r="BO14" s="247"/>
      <c r="BP14" s="247"/>
    </row>
    <row r="15" spans="1:68" ht="12.75">
      <c r="A15" s="248" t="s">
        <v>379</v>
      </c>
      <c r="B15" s="249" t="s">
        <v>752</v>
      </c>
      <c r="C15" s="250" t="s">
        <v>514</v>
      </c>
      <c r="D15" s="251" t="s">
        <v>129</v>
      </c>
      <c r="E15" s="252">
        <v>4</v>
      </c>
      <c r="F15" s="252"/>
      <c r="G15" s="253">
        <f>E15*F15</f>
        <v>0</v>
      </c>
      <c r="BO15" s="247"/>
      <c r="BP15" s="247"/>
    </row>
    <row r="16" spans="1:68" ht="12.75">
      <c r="A16" s="248" t="s">
        <v>380</v>
      </c>
      <c r="B16" s="249" t="s">
        <v>525</v>
      </c>
      <c r="C16" s="250" t="s">
        <v>526</v>
      </c>
      <c r="D16" s="251" t="s">
        <v>100</v>
      </c>
      <c r="E16" s="252">
        <v>15.2</v>
      </c>
      <c r="F16" s="252"/>
      <c r="G16" s="253">
        <f>E16*F16</f>
        <v>0</v>
      </c>
      <c r="BO16" s="247"/>
      <c r="BP16" s="247"/>
    </row>
    <row r="17" spans="1:68" ht="12.75">
      <c r="A17" s="248"/>
      <c r="B17" s="249"/>
      <c r="C17" s="312" t="s">
        <v>753</v>
      </c>
      <c r="D17" s="251"/>
      <c r="E17" s="252"/>
      <c r="F17" s="252"/>
      <c r="G17" s="253"/>
      <c r="BO17" s="247"/>
      <c r="BP17" s="247"/>
    </row>
    <row r="18" spans="1:68" ht="12.75">
      <c r="A18" s="248" t="s">
        <v>381</v>
      </c>
      <c r="B18" s="249" t="s">
        <v>523</v>
      </c>
      <c r="C18" s="250" t="s">
        <v>524</v>
      </c>
      <c r="D18" s="251" t="s">
        <v>100</v>
      </c>
      <c r="E18" s="252">
        <v>275.03000000000003</v>
      </c>
      <c r="F18" s="252"/>
      <c r="G18" s="253">
        <f>E18*F18</f>
        <v>0</v>
      </c>
      <c r="BO18" s="247"/>
      <c r="BP18" s="247"/>
    </row>
    <row r="19" spans="1:68" ht="12.75">
      <c r="A19" s="248"/>
      <c r="B19" s="249"/>
      <c r="C19" s="312" t="s">
        <v>754</v>
      </c>
      <c r="D19" s="251"/>
      <c r="E19" s="316">
        <v>181.07</v>
      </c>
      <c r="F19" s="252"/>
      <c r="G19" s="253"/>
      <c r="BO19" s="247"/>
      <c r="BP19" s="247"/>
    </row>
    <row r="20" spans="1:68" ht="12.75">
      <c r="A20" s="248"/>
      <c r="B20" s="249"/>
      <c r="C20" s="312" t="s">
        <v>755</v>
      </c>
      <c r="D20" s="251"/>
      <c r="E20" s="316">
        <v>62.52</v>
      </c>
      <c r="F20" s="252"/>
      <c r="G20" s="253"/>
      <c r="BO20" s="247"/>
      <c r="BP20" s="247"/>
    </row>
    <row r="21" spans="1:68" ht="12.75">
      <c r="A21" s="248"/>
      <c r="B21" s="249"/>
      <c r="C21" s="312" t="s">
        <v>757</v>
      </c>
      <c r="D21" s="251"/>
      <c r="E21" s="316">
        <v>31.44</v>
      </c>
      <c r="F21" s="252"/>
      <c r="G21" s="253"/>
      <c r="BO21" s="247"/>
      <c r="BP21" s="247"/>
    </row>
    <row r="22" spans="1:68" ht="12.75">
      <c r="A22" s="248" t="s">
        <v>382</v>
      </c>
      <c r="B22" s="249" t="s">
        <v>502</v>
      </c>
      <c r="C22" s="250" t="s">
        <v>515</v>
      </c>
      <c r="D22" s="251" t="s">
        <v>100</v>
      </c>
      <c r="E22" s="252">
        <v>62.52</v>
      </c>
      <c r="F22" s="252"/>
      <c r="G22" s="253">
        <f>E22*F22</f>
        <v>0</v>
      </c>
      <c r="BO22" s="247"/>
      <c r="BP22" s="247"/>
    </row>
    <row r="23" spans="1:68" ht="12.75">
      <c r="A23" s="248"/>
      <c r="B23" s="249"/>
      <c r="C23" s="312" t="s">
        <v>755</v>
      </c>
      <c r="D23" s="251"/>
      <c r="E23" s="252"/>
      <c r="F23" s="252"/>
      <c r="G23" s="253"/>
      <c r="BO23" s="247"/>
      <c r="BP23" s="247"/>
    </row>
    <row r="24" spans="1:68" ht="12.75">
      <c r="A24" s="248" t="s">
        <v>383</v>
      </c>
      <c r="B24" s="249"/>
      <c r="C24" s="250" t="s">
        <v>516</v>
      </c>
      <c r="D24" s="251" t="s">
        <v>129</v>
      </c>
      <c r="E24" s="252">
        <v>2</v>
      </c>
      <c r="F24" s="252"/>
      <c r="G24" s="253">
        <f>E24*F24</f>
        <v>0</v>
      </c>
      <c r="BO24" s="247"/>
      <c r="BP24" s="247"/>
    </row>
    <row r="25" spans="1:68" ht="12.75">
      <c r="A25" s="248" t="s">
        <v>384</v>
      </c>
      <c r="B25" s="249"/>
      <c r="C25" s="250" t="s">
        <v>522</v>
      </c>
      <c r="D25" s="251" t="s">
        <v>129</v>
      </c>
      <c r="E25" s="252">
        <v>2</v>
      </c>
      <c r="F25" s="252"/>
      <c r="G25" s="253">
        <f>E25*F25</f>
        <v>0</v>
      </c>
      <c r="BO25" s="247"/>
      <c r="BP25" s="247"/>
    </row>
    <row r="26" spans="1:68" ht="12.75">
      <c r="A26" s="248" t="s">
        <v>385</v>
      </c>
      <c r="B26" s="249" t="s">
        <v>532</v>
      </c>
      <c r="C26" s="250" t="s">
        <v>531</v>
      </c>
      <c r="D26" s="251" t="s">
        <v>98</v>
      </c>
      <c r="E26" s="252">
        <v>1445.4162299999998</v>
      </c>
      <c r="F26" s="252"/>
      <c r="G26" s="253">
        <f>E26*F26</f>
        <v>0</v>
      </c>
      <c r="BO26" s="247"/>
      <c r="BP26" s="247"/>
    </row>
    <row r="27" spans="1:68" ht="12.75">
      <c r="A27" s="248"/>
      <c r="B27" s="249"/>
      <c r="C27" s="312" t="s">
        <v>760</v>
      </c>
      <c r="D27" s="251"/>
      <c r="E27" s="316">
        <v>200.75</v>
      </c>
      <c r="F27" s="252"/>
      <c r="G27" s="253"/>
      <c r="BO27" s="247"/>
      <c r="BP27" s="247"/>
    </row>
    <row r="28" spans="1:68" ht="12.75">
      <c r="A28" s="248"/>
      <c r="B28" s="249"/>
      <c r="C28" s="309" t="s">
        <v>762</v>
      </c>
      <c r="D28" s="251"/>
      <c r="E28" s="316">
        <v>6</v>
      </c>
      <c r="F28" s="252"/>
      <c r="G28" s="253"/>
      <c r="BO28" s="247"/>
      <c r="BP28" s="247"/>
    </row>
    <row r="29" spans="1:68" ht="12.75">
      <c r="A29" s="248"/>
      <c r="B29" s="249"/>
      <c r="C29" s="312" t="s">
        <v>764</v>
      </c>
      <c r="D29" s="251"/>
      <c r="E29" s="316">
        <v>33.071999999999996</v>
      </c>
      <c r="F29" s="252"/>
      <c r="G29" s="253"/>
      <c r="BO29" s="247"/>
      <c r="BP29" s="247"/>
    </row>
    <row r="30" spans="1:68" ht="12.75">
      <c r="A30" s="248"/>
      <c r="B30" s="249"/>
      <c r="C30" s="312" t="s">
        <v>768</v>
      </c>
      <c r="D30" s="251"/>
      <c r="E30" s="316">
        <v>144.048</v>
      </c>
      <c r="F30" s="252"/>
      <c r="G30" s="253"/>
      <c r="BO30" s="247"/>
      <c r="BP30" s="247"/>
    </row>
    <row r="31" spans="1:68" ht="12.75">
      <c r="A31" s="248"/>
      <c r="B31" s="249"/>
      <c r="C31" s="309" t="s">
        <v>773</v>
      </c>
      <c r="D31" s="251"/>
      <c r="E31" s="316">
        <v>3.04</v>
      </c>
      <c r="F31" s="252"/>
      <c r="G31" s="253"/>
      <c r="BO31" s="247"/>
      <c r="BP31" s="247"/>
    </row>
    <row r="32" spans="1:68" ht="12.75">
      <c r="A32" s="248"/>
      <c r="B32" s="249"/>
      <c r="C32" s="309" t="s">
        <v>342</v>
      </c>
      <c r="D32" s="251"/>
      <c r="E32" s="316">
        <v>19.56</v>
      </c>
      <c r="F32" s="252"/>
      <c r="G32" s="253"/>
      <c r="BO32" s="247"/>
      <c r="BP32" s="247"/>
    </row>
    <row r="33" spans="1:68" ht="12.75">
      <c r="A33" s="248"/>
      <c r="B33" s="249"/>
      <c r="C33" s="312" t="s">
        <v>776</v>
      </c>
      <c r="D33" s="251"/>
      <c r="E33" s="316">
        <v>48.6093</v>
      </c>
      <c r="F33" s="252"/>
      <c r="G33" s="253"/>
      <c r="BO33" s="247"/>
      <c r="BP33" s="247"/>
    </row>
    <row r="34" spans="1:68" ht="12.75">
      <c r="A34" s="248"/>
      <c r="B34" s="249"/>
      <c r="C34" s="312" t="s">
        <v>777</v>
      </c>
      <c r="D34" s="251"/>
      <c r="E34" s="316">
        <v>62.5464</v>
      </c>
      <c r="F34" s="252"/>
      <c r="G34" s="253"/>
      <c r="BO34" s="247"/>
      <c r="BP34" s="247"/>
    </row>
    <row r="35" spans="1:68" ht="12.75">
      <c r="A35" s="248"/>
      <c r="B35" s="249"/>
      <c r="C35" s="312" t="s">
        <v>778</v>
      </c>
      <c r="D35" s="251"/>
      <c r="E35" s="316">
        <v>158.3118</v>
      </c>
      <c r="F35" s="252"/>
      <c r="G35" s="253"/>
      <c r="BO35" s="247"/>
      <c r="BP35" s="247"/>
    </row>
    <row r="36" spans="1:68" ht="12.75">
      <c r="A36" s="248"/>
      <c r="B36" s="249"/>
      <c r="C36" s="312" t="s">
        <v>779</v>
      </c>
      <c r="D36" s="251"/>
      <c r="E36" s="316">
        <v>102.85428</v>
      </c>
      <c r="F36" s="252"/>
      <c r="G36" s="253"/>
      <c r="BO36" s="247"/>
      <c r="BP36" s="247"/>
    </row>
    <row r="37" spans="1:68" ht="12.75">
      <c r="A37" s="248"/>
      <c r="B37" s="249"/>
      <c r="C37" s="312" t="s">
        <v>780</v>
      </c>
      <c r="D37" s="251"/>
      <c r="E37" s="316">
        <v>159.46905</v>
      </c>
      <c r="F37" s="252"/>
      <c r="G37" s="253"/>
      <c r="BO37" s="247"/>
      <c r="BP37" s="247"/>
    </row>
    <row r="38" spans="1:68" ht="12.75">
      <c r="A38" s="248"/>
      <c r="B38" s="249"/>
      <c r="C38" s="312" t="s">
        <v>781</v>
      </c>
      <c r="D38" s="251"/>
      <c r="E38" s="316">
        <v>555.1714</v>
      </c>
      <c r="F38" s="252"/>
      <c r="G38" s="253"/>
      <c r="BO38" s="247"/>
      <c r="BP38" s="247"/>
    </row>
    <row r="39" spans="1:68" ht="12.75">
      <c r="A39" s="248"/>
      <c r="B39" s="249"/>
      <c r="C39" s="312" t="s">
        <v>782</v>
      </c>
      <c r="D39" s="251"/>
      <c r="E39" s="316">
        <v>-44.016</v>
      </c>
      <c r="F39" s="252"/>
      <c r="G39" s="253"/>
      <c r="BO39" s="247"/>
      <c r="BP39" s="247"/>
    </row>
    <row r="40" spans="1:68" ht="12.75">
      <c r="A40" s="248"/>
      <c r="B40" s="249"/>
      <c r="C40" s="312" t="s">
        <v>783</v>
      </c>
      <c r="D40" s="251"/>
      <c r="E40" s="316">
        <v>-4</v>
      </c>
      <c r="F40" s="252"/>
      <c r="G40" s="253"/>
      <c r="BO40" s="247"/>
      <c r="BP40" s="247"/>
    </row>
    <row r="41" spans="1:68" ht="12.75">
      <c r="A41" s="248" t="s">
        <v>386</v>
      </c>
      <c r="B41" s="249" t="s">
        <v>536</v>
      </c>
      <c r="C41" s="250" t="s">
        <v>533</v>
      </c>
      <c r="D41" s="251" t="s">
        <v>98</v>
      </c>
      <c r="E41" s="252">
        <v>10117.91361</v>
      </c>
      <c r="F41" s="252"/>
      <c r="G41" s="253">
        <f>E41*F41</f>
        <v>0</v>
      </c>
      <c r="BO41" s="247"/>
      <c r="BP41" s="247"/>
    </row>
    <row r="42" spans="1:68" ht="12.75">
      <c r="A42" s="248"/>
      <c r="B42" s="249"/>
      <c r="C42" s="309" t="s">
        <v>785</v>
      </c>
      <c r="D42" s="251"/>
      <c r="E42" s="252"/>
      <c r="F42" s="252"/>
      <c r="G42" s="253"/>
      <c r="BO42" s="247"/>
      <c r="BP42" s="247"/>
    </row>
    <row r="43" spans="1:68" ht="12.75">
      <c r="A43" s="248" t="s">
        <v>387</v>
      </c>
      <c r="B43" s="249" t="s">
        <v>535</v>
      </c>
      <c r="C43" s="250" t="s">
        <v>534</v>
      </c>
      <c r="D43" s="251" t="s">
        <v>98</v>
      </c>
      <c r="E43" s="252">
        <v>144.541623</v>
      </c>
      <c r="F43" s="252"/>
      <c r="G43" s="253">
        <f>E43*F43</f>
        <v>0</v>
      </c>
      <c r="BO43" s="247"/>
      <c r="BP43" s="247"/>
    </row>
    <row r="44" spans="1:68" ht="12.75">
      <c r="A44" s="248"/>
      <c r="B44" s="249"/>
      <c r="C44" s="309" t="s">
        <v>786</v>
      </c>
      <c r="D44" s="251"/>
      <c r="E44" s="252"/>
      <c r="F44" s="252"/>
      <c r="G44" s="253"/>
      <c r="BO44" s="247"/>
      <c r="BP44" s="247"/>
    </row>
    <row r="45" spans="1:68" ht="12.75">
      <c r="A45" s="248" t="s">
        <v>388</v>
      </c>
      <c r="B45" s="249"/>
      <c r="C45" s="250" t="s">
        <v>521</v>
      </c>
      <c r="D45" s="251" t="s">
        <v>129</v>
      </c>
      <c r="E45" s="252">
        <v>1</v>
      </c>
      <c r="F45" s="252"/>
      <c r="G45" s="253">
        <f>E45*F45</f>
        <v>0</v>
      </c>
      <c r="BO45" s="247"/>
      <c r="BP45" s="247"/>
    </row>
    <row r="46" spans="1:45" ht="12.75">
      <c r="A46" s="255"/>
      <c r="B46" s="256" t="s">
        <v>94</v>
      </c>
      <c r="C46" s="257" t="str">
        <f>C7</f>
        <v>Bourání</v>
      </c>
      <c r="D46" s="258"/>
      <c r="E46" s="259"/>
      <c r="F46" s="260"/>
      <c r="G46" s="261">
        <f>SUM(G7:G45)</f>
        <v>0</v>
      </c>
      <c r="AO46" s="262">
        <f>SUM(AO7:AO45)</f>
        <v>0</v>
      </c>
      <c r="AP46" s="262">
        <f>SUM(AP7:AP45)</f>
        <v>0</v>
      </c>
      <c r="AQ46" s="262">
        <f>SUM(AQ7:AQ45)</f>
        <v>0</v>
      </c>
      <c r="AR46" s="262">
        <f>SUM(AR7:AR45)</f>
        <v>0</v>
      </c>
      <c r="AS46" s="262">
        <f>SUM(AS7:AS45)</f>
        <v>0</v>
      </c>
    </row>
    <row r="47" spans="1:7" ht="12.75">
      <c r="A47" s="293" t="s">
        <v>92</v>
      </c>
      <c r="B47" s="294" t="s">
        <v>138</v>
      </c>
      <c r="C47" s="243" t="s">
        <v>817</v>
      </c>
      <c r="D47" s="244"/>
      <c r="E47" s="245"/>
      <c r="F47" s="245"/>
      <c r="G47" s="246"/>
    </row>
    <row r="48" spans="1:68" ht="12.75">
      <c r="A48" s="248" t="s">
        <v>389</v>
      </c>
      <c r="B48" s="249"/>
      <c r="C48" s="250" t="s">
        <v>369</v>
      </c>
      <c r="D48" s="251" t="s">
        <v>98</v>
      </c>
      <c r="E48" s="252">
        <v>318.07800000000003</v>
      </c>
      <c r="F48" s="252"/>
      <c r="G48" s="253">
        <f aca="true" t="shared" si="0" ref="G48:G109">E48*F48</f>
        <v>0</v>
      </c>
      <c r="O48" s="227">
        <v>1</v>
      </c>
      <c r="P48" s="227">
        <v>7</v>
      </c>
      <c r="Q48" s="227">
        <v>7</v>
      </c>
      <c r="AN48" s="227">
        <v>2</v>
      </c>
      <c r="AO48" s="227">
        <f>IF(AN48=1,G48,0)</f>
        <v>0</v>
      </c>
      <c r="AP48" s="227">
        <f>IF(AN48=2,G48,0)</f>
        <v>0</v>
      </c>
      <c r="AQ48" s="227">
        <f>IF(AN48=3,G48,0)</f>
        <v>0</v>
      </c>
      <c r="AR48" s="227">
        <f>IF(AN48=4,G48,0)</f>
        <v>0</v>
      </c>
      <c r="AS48" s="227">
        <f>IF(AN48=5,G48,0)</f>
        <v>0</v>
      </c>
      <c r="BO48" s="247">
        <v>1</v>
      </c>
      <c r="BP48" s="247">
        <v>7</v>
      </c>
    </row>
    <row r="49" spans="1:68" ht="12.75">
      <c r="A49" s="248" t="s">
        <v>390</v>
      </c>
      <c r="B49" s="249"/>
      <c r="C49" s="250" t="s">
        <v>370</v>
      </c>
      <c r="D49" s="251" t="s">
        <v>98</v>
      </c>
      <c r="E49" s="252">
        <v>318.08</v>
      </c>
      <c r="F49" s="252"/>
      <c r="G49" s="253">
        <f t="shared" si="0"/>
        <v>0</v>
      </c>
      <c r="BO49" s="247"/>
      <c r="BP49" s="247"/>
    </row>
    <row r="50" spans="1:68" ht="33.75">
      <c r="A50" s="248" t="s">
        <v>391</v>
      </c>
      <c r="B50" s="249" t="s">
        <v>289</v>
      </c>
      <c r="C50" s="250" t="s">
        <v>366</v>
      </c>
      <c r="D50" s="251" t="s">
        <v>98</v>
      </c>
      <c r="E50" s="252">
        <v>31.808</v>
      </c>
      <c r="F50" s="252"/>
      <c r="G50" s="253">
        <f t="shared" si="0"/>
        <v>0</v>
      </c>
      <c r="BO50" s="247"/>
      <c r="BP50" s="247"/>
    </row>
    <row r="51" spans="1:68" ht="45">
      <c r="A51" s="248" t="s">
        <v>392</v>
      </c>
      <c r="B51" s="249"/>
      <c r="C51" s="250" t="s">
        <v>367</v>
      </c>
      <c r="D51" s="251" t="s">
        <v>98</v>
      </c>
      <c r="E51" s="252">
        <v>31.81</v>
      </c>
      <c r="F51" s="252"/>
      <c r="G51" s="253">
        <f t="shared" si="0"/>
        <v>0</v>
      </c>
      <c r="BO51" s="247"/>
      <c r="BP51" s="247"/>
    </row>
    <row r="52" spans="1:68" ht="33.75">
      <c r="A52" s="248" t="s">
        <v>393</v>
      </c>
      <c r="B52" s="249" t="s">
        <v>285</v>
      </c>
      <c r="C52" s="250" t="s">
        <v>368</v>
      </c>
      <c r="D52" s="251" t="s">
        <v>98</v>
      </c>
      <c r="E52" s="252">
        <v>31.807800000000004</v>
      </c>
      <c r="F52" s="252"/>
      <c r="G52" s="253">
        <f t="shared" si="0"/>
        <v>0</v>
      </c>
      <c r="BO52" s="247"/>
      <c r="BP52" s="247"/>
    </row>
    <row r="53" spans="1:68" ht="22.5">
      <c r="A53" s="248" t="s">
        <v>394</v>
      </c>
      <c r="B53" s="249" t="s">
        <v>140</v>
      </c>
      <c r="C53" s="250" t="s">
        <v>298</v>
      </c>
      <c r="D53" s="251" t="s">
        <v>98</v>
      </c>
      <c r="E53" s="252">
        <v>178.85</v>
      </c>
      <c r="F53" s="252"/>
      <c r="G53" s="253">
        <f t="shared" si="0"/>
        <v>0</v>
      </c>
      <c r="O53" s="227">
        <v>1</v>
      </c>
      <c r="P53" s="227">
        <v>7</v>
      </c>
      <c r="Q53" s="227">
        <v>7</v>
      </c>
      <c r="AN53" s="227">
        <v>2</v>
      </c>
      <c r="AO53" s="227">
        <f>IF(AN53=1,G53,0)</f>
        <v>0</v>
      </c>
      <c r="AP53" s="227">
        <f>IF(AN53=2,G53,0)</f>
        <v>0</v>
      </c>
      <c r="AQ53" s="227">
        <f>IF(AN53=3,G53,0)</f>
        <v>0</v>
      </c>
      <c r="AR53" s="227">
        <f>IF(AN53=4,G53,0)</f>
        <v>0</v>
      </c>
      <c r="AS53" s="227">
        <f>IF(AN53=5,G53,0)</f>
        <v>0</v>
      </c>
      <c r="BO53" s="247">
        <v>1</v>
      </c>
      <c r="BP53" s="247">
        <v>7</v>
      </c>
    </row>
    <row r="54" spans="1:68" ht="12.75">
      <c r="A54" s="248" t="s">
        <v>395</v>
      </c>
      <c r="B54" s="249" t="s">
        <v>280</v>
      </c>
      <c r="C54" s="250" t="s">
        <v>299</v>
      </c>
      <c r="D54" s="251" t="s">
        <v>281</v>
      </c>
      <c r="E54" s="252">
        <v>6</v>
      </c>
      <c r="F54" s="252"/>
      <c r="G54" s="253">
        <f t="shared" si="0"/>
        <v>0</v>
      </c>
      <c r="BO54" s="247"/>
      <c r="BP54" s="247"/>
    </row>
    <row r="55" spans="1:68" ht="22.5">
      <c r="A55" s="248" t="s">
        <v>396</v>
      </c>
      <c r="B55" s="249" t="s">
        <v>141</v>
      </c>
      <c r="C55" s="250" t="s">
        <v>300</v>
      </c>
      <c r="D55" s="251" t="s">
        <v>98</v>
      </c>
      <c r="E55" s="252">
        <v>200.75</v>
      </c>
      <c r="F55" s="252"/>
      <c r="G55" s="253">
        <f t="shared" si="0"/>
        <v>0</v>
      </c>
      <c r="O55" s="227">
        <v>1</v>
      </c>
      <c r="P55" s="227">
        <v>7</v>
      </c>
      <c r="Q55" s="227">
        <v>7</v>
      </c>
      <c r="AN55" s="227">
        <v>2</v>
      </c>
      <c r="AO55" s="227">
        <f>IF(AN55=1,G55,0)</f>
        <v>0</v>
      </c>
      <c r="AP55" s="227">
        <f>IF(AN55=2,G55,0)</f>
        <v>0</v>
      </c>
      <c r="AQ55" s="227">
        <f>IF(AN55=3,G55,0)</f>
        <v>0</v>
      </c>
      <c r="AR55" s="227">
        <f>IF(AN55=4,G55,0)</f>
        <v>0</v>
      </c>
      <c r="AS55" s="227">
        <f>IF(AN55=5,G55,0)</f>
        <v>0</v>
      </c>
      <c r="BO55" s="247">
        <v>1</v>
      </c>
      <c r="BP55" s="247">
        <v>7</v>
      </c>
    </row>
    <row r="56" spans="1:68" ht="12.75">
      <c r="A56" s="248"/>
      <c r="B56" s="249"/>
      <c r="C56" s="312" t="s">
        <v>758</v>
      </c>
      <c r="D56" s="251"/>
      <c r="E56" s="252"/>
      <c r="F56" s="252"/>
      <c r="G56" s="253"/>
      <c r="BO56" s="247"/>
      <c r="BP56" s="247"/>
    </row>
    <row r="57" spans="1:68" ht="22.5">
      <c r="A57" s="248" t="s">
        <v>397</v>
      </c>
      <c r="B57" s="249" t="s">
        <v>278</v>
      </c>
      <c r="C57" s="250" t="s">
        <v>301</v>
      </c>
      <c r="D57" s="251" t="s">
        <v>98</v>
      </c>
      <c r="E57" s="252">
        <v>230.86249999999998</v>
      </c>
      <c r="F57" s="252"/>
      <c r="G57" s="253">
        <f t="shared" si="0"/>
        <v>0</v>
      </c>
      <c r="BO57" s="247"/>
      <c r="BP57" s="247"/>
    </row>
    <row r="58" spans="1:68" ht="12.75">
      <c r="A58" s="248"/>
      <c r="B58" s="249"/>
      <c r="C58" s="312" t="s">
        <v>759</v>
      </c>
      <c r="D58" s="251"/>
      <c r="E58" s="252"/>
      <c r="F58" s="252"/>
      <c r="G58" s="253"/>
      <c r="BO58" s="247"/>
      <c r="BP58" s="247"/>
    </row>
    <row r="59" spans="1:68" ht="22.5">
      <c r="A59" s="248" t="s">
        <v>398</v>
      </c>
      <c r="B59" s="249" t="s">
        <v>140</v>
      </c>
      <c r="C59" s="250" t="s">
        <v>279</v>
      </c>
      <c r="D59" s="251" t="s">
        <v>98</v>
      </c>
      <c r="E59" s="252">
        <v>6</v>
      </c>
      <c r="F59" s="252"/>
      <c r="G59" s="253">
        <f t="shared" si="0"/>
        <v>0</v>
      </c>
      <c r="O59" s="227">
        <v>1</v>
      </c>
      <c r="P59" s="227">
        <v>7</v>
      </c>
      <c r="Q59" s="227">
        <v>7</v>
      </c>
      <c r="AN59" s="227">
        <v>2</v>
      </c>
      <c r="AO59" s="227">
        <f>IF(AN59=1,G59,0)</f>
        <v>0</v>
      </c>
      <c r="AP59" s="227">
        <f>IF(AN59=2,G59,0)</f>
        <v>0</v>
      </c>
      <c r="AQ59" s="227">
        <f>IF(AN59=3,G59,0)</f>
        <v>0</v>
      </c>
      <c r="AR59" s="227">
        <f>IF(AN59=4,G59,0)</f>
        <v>0</v>
      </c>
      <c r="AS59" s="227">
        <f>IF(AN59=5,G59,0)</f>
        <v>0</v>
      </c>
      <c r="BO59" s="247">
        <v>1</v>
      </c>
      <c r="BP59" s="247">
        <v>7</v>
      </c>
    </row>
    <row r="60" spans="1:68" ht="12.75">
      <c r="A60" s="248"/>
      <c r="B60" s="249"/>
      <c r="C60" s="309" t="s">
        <v>761</v>
      </c>
      <c r="D60" s="251"/>
      <c r="E60" s="252"/>
      <c r="F60" s="252"/>
      <c r="G60" s="253"/>
      <c r="BO60" s="247"/>
      <c r="BP60" s="247"/>
    </row>
    <row r="61" spans="1:68" ht="12.75">
      <c r="A61" s="248" t="s">
        <v>399</v>
      </c>
      <c r="B61" s="249" t="s">
        <v>280</v>
      </c>
      <c r="C61" s="250" t="s">
        <v>282</v>
      </c>
      <c r="D61" s="251" t="s">
        <v>281</v>
      </c>
      <c r="E61" s="252">
        <v>1</v>
      </c>
      <c r="F61" s="252"/>
      <c r="G61" s="253">
        <f t="shared" si="0"/>
        <v>0</v>
      </c>
      <c r="BO61" s="247"/>
      <c r="BP61" s="247"/>
    </row>
    <row r="62" spans="1:68" ht="22.5">
      <c r="A62" s="248" t="s">
        <v>400</v>
      </c>
      <c r="B62" s="249" t="s">
        <v>141</v>
      </c>
      <c r="C62" s="250" t="s">
        <v>277</v>
      </c>
      <c r="D62" s="251" t="s">
        <v>98</v>
      </c>
      <c r="E62" s="252">
        <v>6</v>
      </c>
      <c r="F62" s="252"/>
      <c r="G62" s="253">
        <f t="shared" si="0"/>
        <v>0</v>
      </c>
      <c r="O62" s="227">
        <v>1</v>
      </c>
      <c r="P62" s="227">
        <v>7</v>
      </c>
      <c r="Q62" s="227">
        <v>7</v>
      </c>
      <c r="AN62" s="227">
        <v>2</v>
      </c>
      <c r="AO62" s="227">
        <f>IF(AN62=1,G62,0)</f>
        <v>0</v>
      </c>
      <c r="AP62" s="227">
        <f>IF(AN62=2,G62,0)</f>
        <v>0</v>
      </c>
      <c r="AQ62" s="227">
        <f>IF(AN62=3,G62,0)</f>
        <v>0</v>
      </c>
      <c r="AR62" s="227">
        <f>IF(AN62=4,G62,0)</f>
        <v>0</v>
      </c>
      <c r="AS62" s="227">
        <f>IF(AN62=5,G62,0)</f>
        <v>0</v>
      </c>
      <c r="BO62" s="247">
        <v>1</v>
      </c>
      <c r="BP62" s="247">
        <v>7</v>
      </c>
    </row>
    <row r="63" spans="1:68" ht="12.75">
      <c r="A63" s="248"/>
      <c r="B63" s="249"/>
      <c r="C63" s="309" t="s">
        <v>761</v>
      </c>
      <c r="D63" s="251"/>
      <c r="E63" s="252"/>
      <c r="F63" s="252"/>
      <c r="G63" s="253"/>
      <c r="BO63" s="247"/>
      <c r="BP63" s="247"/>
    </row>
    <row r="64" spans="1:68" ht="22.5">
      <c r="A64" s="248" t="s">
        <v>401</v>
      </c>
      <c r="B64" s="249" t="s">
        <v>278</v>
      </c>
      <c r="C64" s="250" t="s">
        <v>317</v>
      </c>
      <c r="D64" s="251" t="s">
        <v>98</v>
      </c>
      <c r="E64" s="252">
        <v>6.8999999999999995</v>
      </c>
      <c r="F64" s="252"/>
      <c r="G64" s="253">
        <f t="shared" si="0"/>
        <v>0</v>
      </c>
      <c r="BO64" s="247"/>
      <c r="BP64" s="247"/>
    </row>
    <row r="65" spans="1:68" ht="12.75">
      <c r="A65" s="248"/>
      <c r="B65" s="249"/>
      <c r="C65" s="309" t="s">
        <v>763</v>
      </c>
      <c r="D65" s="251"/>
      <c r="E65" s="252"/>
      <c r="F65" s="252"/>
      <c r="G65" s="253"/>
      <c r="BO65" s="247"/>
      <c r="BP65" s="247"/>
    </row>
    <row r="66" spans="1:68" ht="33.75">
      <c r="A66" s="248" t="s">
        <v>402</v>
      </c>
      <c r="B66" s="249" t="s">
        <v>140</v>
      </c>
      <c r="C66" s="250" t="s">
        <v>314</v>
      </c>
      <c r="D66" s="251" t="s">
        <v>98</v>
      </c>
      <c r="E66" s="252">
        <v>33.071999999999996</v>
      </c>
      <c r="F66" s="252"/>
      <c r="G66" s="253">
        <f t="shared" si="0"/>
        <v>0</v>
      </c>
      <c r="O66" s="227">
        <v>1</v>
      </c>
      <c r="P66" s="227">
        <v>7</v>
      </c>
      <c r="Q66" s="227">
        <v>7</v>
      </c>
      <c r="AN66" s="227">
        <v>2</v>
      </c>
      <c r="AO66" s="227">
        <f>IF(AN66=1,G66,0)</f>
        <v>0</v>
      </c>
      <c r="AP66" s="227">
        <f>IF(AN66=2,G66,0)</f>
        <v>0</v>
      </c>
      <c r="AQ66" s="227">
        <f>IF(AN66=3,G66,0)</f>
        <v>0</v>
      </c>
      <c r="AR66" s="227">
        <f>IF(AN66=4,G66,0)</f>
        <v>0</v>
      </c>
      <c r="AS66" s="227">
        <f>IF(AN66=5,G66,0)</f>
        <v>0</v>
      </c>
      <c r="BO66" s="247">
        <v>1</v>
      </c>
      <c r="BP66" s="247">
        <v>7</v>
      </c>
    </row>
    <row r="67" spans="1:68" ht="12.75">
      <c r="A67" s="248"/>
      <c r="B67" s="249"/>
      <c r="C67" s="312" t="s">
        <v>764</v>
      </c>
      <c r="D67" s="251"/>
      <c r="E67" s="252"/>
      <c r="F67" s="252"/>
      <c r="G67" s="253"/>
      <c r="BO67" s="247"/>
      <c r="BP67" s="247"/>
    </row>
    <row r="68" spans="1:68" ht="12.75">
      <c r="A68" s="248" t="s">
        <v>403</v>
      </c>
      <c r="B68" s="249" t="s">
        <v>280</v>
      </c>
      <c r="C68" s="250" t="s">
        <v>313</v>
      </c>
      <c r="D68" s="251" t="s">
        <v>281</v>
      </c>
      <c r="E68" s="252">
        <v>2</v>
      </c>
      <c r="F68" s="252"/>
      <c r="G68" s="253">
        <f t="shared" si="0"/>
        <v>0</v>
      </c>
      <c r="BO68" s="247"/>
      <c r="BP68" s="247"/>
    </row>
    <row r="69" spans="1:68" ht="22.5">
      <c r="A69" s="248" t="s">
        <v>404</v>
      </c>
      <c r="B69" s="249" t="s">
        <v>315</v>
      </c>
      <c r="C69" s="250" t="s">
        <v>371</v>
      </c>
      <c r="D69" s="251" t="s">
        <v>98</v>
      </c>
      <c r="E69" s="252">
        <v>99.21599999999998</v>
      </c>
      <c r="F69" s="252"/>
      <c r="G69" s="253">
        <f t="shared" si="0"/>
        <v>0</v>
      </c>
      <c r="O69" s="227">
        <v>1</v>
      </c>
      <c r="P69" s="227">
        <v>7</v>
      </c>
      <c r="Q69" s="227">
        <v>7</v>
      </c>
      <c r="AN69" s="227">
        <v>2</v>
      </c>
      <c r="AO69" s="227">
        <f>IF(AN69=1,G69,0)</f>
        <v>0</v>
      </c>
      <c r="AP69" s="227">
        <f>IF(AN69=2,G69,0)</f>
        <v>0</v>
      </c>
      <c r="AQ69" s="227">
        <f>IF(AN69=3,G69,0)</f>
        <v>0</v>
      </c>
      <c r="AR69" s="227">
        <f>IF(AN69=4,G69,0)</f>
        <v>0</v>
      </c>
      <c r="AS69" s="227">
        <f>IF(AN69=5,G69,0)</f>
        <v>0</v>
      </c>
      <c r="BO69" s="247">
        <v>1</v>
      </c>
      <c r="BP69" s="247">
        <v>7</v>
      </c>
    </row>
    <row r="70" spans="1:68" ht="12.75">
      <c r="A70" s="248"/>
      <c r="B70" s="249"/>
      <c r="C70" s="312" t="s">
        <v>765</v>
      </c>
      <c r="D70" s="251"/>
      <c r="E70" s="252"/>
      <c r="F70" s="252"/>
      <c r="G70" s="253"/>
      <c r="BO70" s="247"/>
      <c r="BP70" s="247"/>
    </row>
    <row r="71" spans="1:68" ht="45">
      <c r="A71" s="248" t="s">
        <v>405</v>
      </c>
      <c r="B71" s="249" t="s">
        <v>278</v>
      </c>
      <c r="C71" s="250" t="s">
        <v>316</v>
      </c>
      <c r="D71" s="251" t="s">
        <v>98</v>
      </c>
      <c r="E71" s="252">
        <v>120</v>
      </c>
      <c r="F71" s="252"/>
      <c r="G71" s="253">
        <f t="shared" si="0"/>
        <v>0</v>
      </c>
      <c r="BO71" s="247"/>
      <c r="BP71" s="247"/>
    </row>
    <row r="72" spans="1:68" ht="22.5">
      <c r="A72" s="248" t="s">
        <v>406</v>
      </c>
      <c r="B72" s="249" t="s">
        <v>140</v>
      </c>
      <c r="C72" s="250" t="s">
        <v>372</v>
      </c>
      <c r="D72" s="251" t="s">
        <v>98</v>
      </c>
      <c r="E72" s="252">
        <v>94.46</v>
      </c>
      <c r="F72" s="252"/>
      <c r="G72" s="253">
        <f t="shared" si="0"/>
        <v>0</v>
      </c>
      <c r="O72" s="227">
        <v>1</v>
      </c>
      <c r="P72" s="227">
        <v>7</v>
      </c>
      <c r="Q72" s="227">
        <v>7</v>
      </c>
      <c r="AN72" s="227">
        <v>2</v>
      </c>
      <c r="AO72" s="227">
        <f>IF(AN72=1,G72,0)</f>
        <v>0</v>
      </c>
      <c r="AP72" s="227">
        <f>IF(AN72=2,G72,0)</f>
        <v>0</v>
      </c>
      <c r="AQ72" s="227">
        <f>IF(AN72=3,G72,0)</f>
        <v>0</v>
      </c>
      <c r="AR72" s="227">
        <f>IF(AN72=4,G72,0)</f>
        <v>0</v>
      </c>
      <c r="AS72" s="227">
        <f>IF(AN72=5,G72,0)</f>
        <v>0</v>
      </c>
      <c r="BO72" s="247">
        <v>1</v>
      </c>
      <c r="BP72" s="247">
        <v>7</v>
      </c>
    </row>
    <row r="73" spans="1:68" ht="12.75">
      <c r="A73" s="248"/>
      <c r="B73" s="249"/>
      <c r="C73" s="250"/>
      <c r="D73" s="251"/>
      <c r="E73" s="252"/>
      <c r="F73" s="252"/>
      <c r="G73" s="253"/>
      <c r="BO73" s="247"/>
      <c r="BP73" s="247"/>
    </row>
    <row r="74" spans="1:68" ht="12.75">
      <c r="A74" s="248" t="s">
        <v>407</v>
      </c>
      <c r="B74" s="249" t="s">
        <v>280</v>
      </c>
      <c r="C74" s="250" t="s">
        <v>324</v>
      </c>
      <c r="D74" s="251" t="s">
        <v>281</v>
      </c>
      <c r="E74" s="252">
        <v>4</v>
      </c>
      <c r="F74" s="252"/>
      <c r="G74" s="253">
        <f t="shared" si="0"/>
        <v>0</v>
      </c>
      <c r="BO74" s="247"/>
      <c r="BP74" s="247"/>
    </row>
    <row r="75" spans="1:68" ht="22.5">
      <c r="A75" s="248" t="s">
        <v>408</v>
      </c>
      <c r="B75" s="249" t="s">
        <v>315</v>
      </c>
      <c r="C75" s="250" t="s">
        <v>325</v>
      </c>
      <c r="D75" s="251" t="s">
        <v>98</v>
      </c>
      <c r="E75" s="252">
        <v>289.664</v>
      </c>
      <c r="F75" s="252"/>
      <c r="G75" s="253">
        <f t="shared" si="0"/>
        <v>0</v>
      </c>
      <c r="O75" s="227">
        <v>1</v>
      </c>
      <c r="P75" s="227">
        <v>7</v>
      </c>
      <c r="Q75" s="227">
        <v>7</v>
      </c>
      <c r="AN75" s="227">
        <v>2</v>
      </c>
      <c r="AO75" s="227">
        <f>IF(AN75=1,G75,0)</f>
        <v>0</v>
      </c>
      <c r="AP75" s="227">
        <f>IF(AN75=2,G75,0)</f>
        <v>0</v>
      </c>
      <c r="AQ75" s="227">
        <f>IF(AN75=3,G75,0)</f>
        <v>0</v>
      </c>
      <c r="AR75" s="227">
        <f>IF(AN75=4,G75,0)</f>
        <v>0</v>
      </c>
      <c r="AS75" s="227">
        <f>IF(AN75=5,G75,0)</f>
        <v>0</v>
      </c>
      <c r="BO75" s="247">
        <v>1</v>
      </c>
      <c r="BP75" s="247">
        <v>7</v>
      </c>
    </row>
    <row r="76" spans="1:68" ht="12.75">
      <c r="A76" s="248"/>
      <c r="B76" s="249"/>
      <c r="C76" s="309" t="s">
        <v>766</v>
      </c>
      <c r="D76" s="319"/>
      <c r="E76" s="316">
        <v>28.032</v>
      </c>
      <c r="F76" s="252"/>
      <c r="G76" s="253"/>
      <c r="BO76" s="247"/>
      <c r="BP76" s="247"/>
    </row>
    <row r="77" spans="1:68" ht="12.75">
      <c r="A77" s="248"/>
      <c r="B77" s="249"/>
      <c r="C77" s="309" t="s">
        <v>766</v>
      </c>
      <c r="D77" s="319"/>
      <c r="E77" s="316">
        <v>6.4</v>
      </c>
      <c r="F77" s="252"/>
      <c r="G77" s="253"/>
      <c r="BO77" s="247"/>
      <c r="BP77" s="247"/>
    </row>
    <row r="78" spans="1:68" ht="12.75">
      <c r="A78" s="248"/>
      <c r="B78" s="249"/>
      <c r="C78" s="309" t="s">
        <v>766</v>
      </c>
      <c r="D78" s="319"/>
      <c r="E78" s="316">
        <v>102.4</v>
      </c>
      <c r="F78" s="252"/>
      <c r="G78" s="253"/>
      <c r="BO78" s="247"/>
      <c r="BP78" s="247"/>
    </row>
    <row r="79" spans="1:68" ht="12.75">
      <c r="A79" s="248"/>
      <c r="B79" s="249"/>
      <c r="C79" s="309" t="s">
        <v>767</v>
      </c>
      <c r="D79" s="319"/>
      <c r="E79" s="316">
        <v>28.032</v>
      </c>
      <c r="F79" s="252"/>
      <c r="G79" s="253"/>
      <c r="BO79" s="247"/>
      <c r="BP79" s="247"/>
    </row>
    <row r="80" spans="1:68" ht="12.75">
      <c r="A80" s="248"/>
      <c r="B80" s="249"/>
      <c r="C80" s="309" t="s">
        <v>767</v>
      </c>
      <c r="D80" s="319"/>
      <c r="E80" s="316">
        <v>6.4</v>
      </c>
      <c r="F80" s="252"/>
      <c r="G80" s="253"/>
      <c r="BO80" s="247"/>
      <c r="BP80" s="247"/>
    </row>
    <row r="81" spans="1:68" ht="12.75">
      <c r="A81" s="248"/>
      <c r="B81" s="249"/>
      <c r="C81" s="309" t="s">
        <v>767</v>
      </c>
      <c r="D81" s="319"/>
      <c r="E81" s="316">
        <v>118.4</v>
      </c>
      <c r="F81" s="252"/>
      <c r="G81" s="253"/>
      <c r="BO81" s="247"/>
      <c r="BP81" s="247"/>
    </row>
    <row r="82" spans="1:68" ht="12.75">
      <c r="A82" s="248"/>
      <c r="B82" s="249"/>
      <c r="C82" s="309"/>
      <c r="D82" s="319"/>
      <c r="E82" s="316"/>
      <c r="F82" s="252"/>
      <c r="G82" s="253"/>
      <c r="BO82" s="247"/>
      <c r="BP82" s="247"/>
    </row>
    <row r="83" spans="1:68" ht="33.75">
      <c r="A83" s="248" t="s">
        <v>409</v>
      </c>
      <c r="B83" s="249" t="s">
        <v>278</v>
      </c>
      <c r="C83" s="250" t="s">
        <v>326</v>
      </c>
      <c r="D83" s="251" t="s">
        <v>98</v>
      </c>
      <c r="E83" s="252">
        <v>333.109</v>
      </c>
      <c r="F83" s="252"/>
      <c r="G83" s="253">
        <f t="shared" si="0"/>
        <v>0</v>
      </c>
      <c r="BO83" s="247"/>
      <c r="BP83" s="247"/>
    </row>
    <row r="84" spans="1:68" ht="12.75">
      <c r="A84" s="248"/>
      <c r="B84" s="249"/>
      <c r="C84" s="312" t="s">
        <v>769</v>
      </c>
      <c r="D84" s="251"/>
      <c r="E84" s="252"/>
      <c r="F84" s="252"/>
      <c r="G84" s="253"/>
      <c r="BO84" s="247"/>
      <c r="BP84" s="247"/>
    </row>
    <row r="85" spans="1:68" ht="22.5">
      <c r="A85" s="248" t="s">
        <v>413</v>
      </c>
      <c r="B85" s="249" t="s">
        <v>140</v>
      </c>
      <c r="C85" s="250" t="s">
        <v>339</v>
      </c>
      <c r="D85" s="251" t="s">
        <v>98</v>
      </c>
      <c r="E85" s="252">
        <v>3.04</v>
      </c>
      <c r="F85" s="252"/>
      <c r="G85" s="253">
        <f t="shared" si="0"/>
        <v>0</v>
      </c>
      <c r="O85" s="227">
        <v>1</v>
      </c>
      <c r="P85" s="227">
        <v>7</v>
      </c>
      <c r="Q85" s="227">
        <v>7</v>
      </c>
      <c r="AN85" s="227">
        <v>2</v>
      </c>
      <c r="AO85" s="227">
        <f>IF(AN85=1,G85,0)</f>
        <v>0</v>
      </c>
      <c r="AP85" s="227">
        <f>IF(AN85=2,G85,0)</f>
        <v>0</v>
      </c>
      <c r="AQ85" s="227">
        <f>IF(AN85=3,G85,0)</f>
        <v>0</v>
      </c>
      <c r="AR85" s="227">
        <f>IF(AN85=4,G85,0)</f>
        <v>0</v>
      </c>
      <c r="AS85" s="227">
        <f>IF(AN85=5,G85,0)</f>
        <v>0</v>
      </c>
      <c r="BO85" s="247">
        <v>1</v>
      </c>
      <c r="BP85" s="247">
        <v>7</v>
      </c>
    </row>
    <row r="86" spans="1:68" ht="12.75">
      <c r="A86" s="248"/>
      <c r="B86" s="249"/>
      <c r="C86" s="312" t="s">
        <v>770</v>
      </c>
      <c r="D86" s="251"/>
      <c r="E86" s="252"/>
      <c r="F86" s="252"/>
      <c r="G86" s="253"/>
      <c r="BO86" s="247"/>
      <c r="BP86" s="247"/>
    </row>
    <row r="87" spans="1:68" ht="12.75">
      <c r="A87" s="248" t="s">
        <v>414</v>
      </c>
      <c r="B87" s="249" t="s">
        <v>280</v>
      </c>
      <c r="C87" s="250" t="s">
        <v>340</v>
      </c>
      <c r="D87" s="251" t="s">
        <v>281</v>
      </c>
      <c r="E87" s="252">
        <v>1</v>
      </c>
      <c r="F87" s="252"/>
      <c r="G87" s="253">
        <f t="shared" si="0"/>
        <v>0</v>
      </c>
      <c r="BO87" s="247"/>
      <c r="BP87" s="247"/>
    </row>
    <row r="88" spans="1:68" ht="22.5">
      <c r="A88" s="248" t="s">
        <v>415</v>
      </c>
      <c r="B88" s="249" t="s">
        <v>315</v>
      </c>
      <c r="C88" s="250" t="s">
        <v>373</v>
      </c>
      <c r="D88" s="251" t="s">
        <v>98</v>
      </c>
      <c r="E88" s="252">
        <v>7.6</v>
      </c>
      <c r="F88" s="252"/>
      <c r="G88" s="253">
        <f t="shared" si="0"/>
        <v>0</v>
      </c>
      <c r="O88" s="227">
        <v>1</v>
      </c>
      <c r="P88" s="227">
        <v>7</v>
      </c>
      <c r="Q88" s="227">
        <v>7</v>
      </c>
      <c r="AN88" s="227">
        <v>2</v>
      </c>
      <c r="AO88" s="227">
        <f>IF(AN88=1,G88,0)</f>
        <v>0</v>
      </c>
      <c r="AP88" s="227">
        <f>IF(AN88=2,G88,0)</f>
        <v>0</v>
      </c>
      <c r="AQ88" s="227">
        <f>IF(AN88=3,G88,0)</f>
        <v>0</v>
      </c>
      <c r="AR88" s="227">
        <f>IF(AN88=4,G88,0)</f>
        <v>0</v>
      </c>
      <c r="AS88" s="227">
        <f>IF(AN88=5,G88,0)</f>
        <v>0</v>
      </c>
      <c r="BO88" s="247">
        <v>1</v>
      </c>
      <c r="BP88" s="247">
        <v>7</v>
      </c>
    </row>
    <row r="89" spans="1:68" ht="12.75">
      <c r="A89" s="248"/>
      <c r="B89" s="249"/>
      <c r="C89" s="312" t="s">
        <v>771</v>
      </c>
      <c r="D89" s="251"/>
      <c r="E89" s="252"/>
      <c r="F89" s="252"/>
      <c r="G89" s="253"/>
      <c r="BO89" s="247"/>
      <c r="BP89" s="247"/>
    </row>
    <row r="90" spans="1:68" ht="22.5">
      <c r="A90" s="248" t="s">
        <v>416</v>
      </c>
      <c r="B90" s="249" t="s">
        <v>278</v>
      </c>
      <c r="C90" s="250" t="s">
        <v>341</v>
      </c>
      <c r="D90" s="251" t="s">
        <v>98</v>
      </c>
      <c r="E90" s="252">
        <v>10</v>
      </c>
      <c r="F90" s="252"/>
      <c r="G90" s="253">
        <f t="shared" si="0"/>
        <v>0</v>
      </c>
      <c r="BO90" s="247"/>
      <c r="BP90" s="247"/>
    </row>
    <row r="91" spans="1:68" ht="22.5">
      <c r="A91" s="248" t="s">
        <v>417</v>
      </c>
      <c r="B91" s="249" t="s">
        <v>347</v>
      </c>
      <c r="C91" s="250" t="s">
        <v>345</v>
      </c>
      <c r="D91" s="251" t="s">
        <v>98</v>
      </c>
      <c r="E91" s="252">
        <v>19.56</v>
      </c>
      <c r="F91" s="252"/>
      <c r="G91" s="253">
        <f t="shared" si="0"/>
        <v>0</v>
      </c>
      <c r="BO91" s="247"/>
      <c r="BP91" s="247"/>
    </row>
    <row r="92" spans="1:68" ht="12.75">
      <c r="A92" s="248"/>
      <c r="B92" s="249"/>
      <c r="C92" s="312" t="s">
        <v>772</v>
      </c>
      <c r="D92" s="251"/>
      <c r="E92" s="252"/>
      <c r="F92" s="252"/>
      <c r="G92" s="253"/>
      <c r="BO92" s="247"/>
      <c r="BP92" s="247"/>
    </row>
    <row r="93" spans="1:68" ht="12.75">
      <c r="A93" s="248" t="s">
        <v>418</v>
      </c>
      <c r="B93" s="249" t="s">
        <v>346</v>
      </c>
      <c r="C93" s="250" t="s">
        <v>344</v>
      </c>
      <c r="D93" s="251" t="s">
        <v>98</v>
      </c>
      <c r="E93" s="252">
        <v>22.493999999999996</v>
      </c>
      <c r="F93" s="252"/>
      <c r="G93" s="253">
        <f t="shared" si="0"/>
        <v>0</v>
      </c>
      <c r="BO93" s="247"/>
      <c r="BP93" s="247"/>
    </row>
    <row r="94" spans="1:68" ht="12.75">
      <c r="A94" s="248"/>
      <c r="B94" s="249"/>
      <c r="C94" s="312" t="s">
        <v>774</v>
      </c>
      <c r="D94" s="251"/>
      <c r="E94" s="252"/>
      <c r="F94" s="252"/>
      <c r="G94" s="253"/>
      <c r="BO94" s="247"/>
      <c r="BP94" s="247"/>
    </row>
    <row r="95" spans="1:68" ht="33.75">
      <c r="A95" s="248" t="s">
        <v>419</v>
      </c>
      <c r="B95" s="249" t="s">
        <v>140</v>
      </c>
      <c r="C95" s="250" t="s">
        <v>348</v>
      </c>
      <c r="D95" s="251" t="s">
        <v>98</v>
      </c>
      <c r="E95" s="252">
        <v>28.688000000000002</v>
      </c>
      <c r="F95" s="252"/>
      <c r="G95" s="253">
        <f t="shared" si="0"/>
        <v>0</v>
      </c>
      <c r="O95" s="227">
        <v>1</v>
      </c>
      <c r="P95" s="227">
        <v>7</v>
      </c>
      <c r="Q95" s="227">
        <v>7</v>
      </c>
      <c r="AN95" s="227">
        <v>2</v>
      </c>
      <c r="AO95" s="227">
        <f>IF(AN95=1,G95,0)</f>
        <v>0</v>
      </c>
      <c r="AP95" s="227">
        <f>IF(AN95=2,G95,0)</f>
        <v>0</v>
      </c>
      <c r="AQ95" s="227">
        <f>IF(AN95=3,G95,0)</f>
        <v>0</v>
      </c>
      <c r="AR95" s="227">
        <f>IF(AN95=4,G95,0)</f>
        <v>0</v>
      </c>
      <c r="AS95" s="227">
        <f>IF(AN95=5,G95,0)</f>
        <v>0</v>
      </c>
      <c r="BO95" s="247">
        <v>1</v>
      </c>
      <c r="BP95" s="247">
        <v>7</v>
      </c>
    </row>
    <row r="96" spans="1:68" ht="12.75">
      <c r="A96" s="248"/>
      <c r="B96" s="249"/>
      <c r="C96" s="312" t="s">
        <v>775</v>
      </c>
      <c r="D96" s="251"/>
      <c r="E96" s="252"/>
      <c r="F96" s="252"/>
      <c r="G96" s="253"/>
      <c r="BO96" s="247"/>
      <c r="BP96" s="247"/>
    </row>
    <row r="97" spans="1:68" ht="22.5">
      <c r="A97" s="248" t="s">
        <v>420</v>
      </c>
      <c r="B97" s="249" t="s">
        <v>280</v>
      </c>
      <c r="C97" s="250" t="s">
        <v>349</v>
      </c>
      <c r="D97" s="251" t="s">
        <v>281</v>
      </c>
      <c r="E97" s="252">
        <v>3</v>
      </c>
      <c r="F97" s="252"/>
      <c r="G97" s="253">
        <f t="shared" si="0"/>
        <v>0</v>
      </c>
      <c r="BO97" s="247"/>
      <c r="BP97" s="247"/>
    </row>
    <row r="98" spans="1:68" ht="33.75">
      <c r="A98" s="248" t="s">
        <v>421</v>
      </c>
      <c r="B98" s="249" t="s">
        <v>315</v>
      </c>
      <c r="C98" s="250" t="s">
        <v>350</v>
      </c>
      <c r="D98" s="251" t="s">
        <v>98</v>
      </c>
      <c r="E98" s="252">
        <v>28.688000000000002</v>
      </c>
      <c r="F98" s="252"/>
      <c r="G98" s="253">
        <f t="shared" si="0"/>
        <v>0</v>
      </c>
      <c r="O98" s="227">
        <v>1</v>
      </c>
      <c r="P98" s="227">
        <v>7</v>
      </c>
      <c r="Q98" s="227">
        <v>7</v>
      </c>
      <c r="AN98" s="227">
        <v>2</v>
      </c>
      <c r="AO98" s="227">
        <f>IF(AN98=1,G98,0)</f>
        <v>0</v>
      </c>
      <c r="AP98" s="227">
        <f>IF(AN98=2,G98,0)</f>
        <v>0</v>
      </c>
      <c r="AQ98" s="227">
        <f>IF(AN98=3,G98,0)</f>
        <v>0</v>
      </c>
      <c r="AR98" s="227">
        <f>IF(AN98=4,G98,0)</f>
        <v>0</v>
      </c>
      <c r="AS98" s="227">
        <f>IF(AN98=5,G98,0)</f>
        <v>0</v>
      </c>
      <c r="BO98" s="247">
        <v>1</v>
      </c>
      <c r="BP98" s="247">
        <v>7</v>
      </c>
    </row>
    <row r="99" spans="1:68" ht="12.75">
      <c r="A99" s="248"/>
      <c r="B99" s="249"/>
      <c r="C99" s="312" t="s">
        <v>775</v>
      </c>
      <c r="D99" s="251"/>
      <c r="E99" s="252"/>
      <c r="F99" s="252"/>
      <c r="G99" s="253"/>
      <c r="BO99" s="247"/>
      <c r="BP99" s="247"/>
    </row>
    <row r="100" spans="1:68" ht="33.75">
      <c r="A100" s="248" t="s">
        <v>422</v>
      </c>
      <c r="B100" s="249" t="s">
        <v>278</v>
      </c>
      <c r="C100" s="250" t="s">
        <v>355</v>
      </c>
      <c r="D100" s="251" t="s">
        <v>98</v>
      </c>
      <c r="E100" s="252">
        <v>32.9935</v>
      </c>
      <c r="F100" s="252"/>
      <c r="G100" s="253">
        <f t="shared" si="0"/>
        <v>0</v>
      </c>
      <c r="BO100" s="247"/>
      <c r="BP100" s="247"/>
    </row>
    <row r="101" spans="1:68" ht="12.75">
      <c r="A101" s="248"/>
      <c r="B101" s="249"/>
      <c r="C101" s="312" t="s">
        <v>790</v>
      </c>
      <c r="D101" s="251"/>
      <c r="E101" s="252"/>
      <c r="F101" s="252"/>
      <c r="G101" s="253"/>
      <c r="BO101" s="247"/>
      <c r="BP101" s="247"/>
    </row>
    <row r="102" spans="1:68" ht="22.5">
      <c r="A102" s="248" t="s">
        <v>423</v>
      </c>
      <c r="B102" s="249" t="s">
        <v>140</v>
      </c>
      <c r="C102" s="250" t="s">
        <v>351</v>
      </c>
      <c r="D102" s="251" t="s">
        <v>98</v>
      </c>
      <c r="E102" s="252">
        <v>13.040000000000001</v>
      </c>
      <c r="F102" s="252"/>
      <c r="G102" s="253">
        <f t="shared" si="0"/>
        <v>0</v>
      </c>
      <c r="O102" s="227">
        <v>1</v>
      </c>
      <c r="P102" s="227">
        <v>7</v>
      </c>
      <c r="Q102" s="227">
        <v>7</v>
      </c>
      <c r="AN102" s="227">
        <v>2</v>
      </c>
      <c r="AO102" s="227">
        <f>IF(AN102=1,G102,0)</f>
        <v>0</v>
      </c>
      <c r="AP102" s="227">
        <f>IF(AN102=2,G102,0)</f>
        <v>0</v>
      </c>
      <c r="AQ102" s="227">
        <f>IF(AN102=3,G102,0)</f>
        <v>0</v>
      </c>
      <c r="AR102" s="227">
        <f>IF(AN102=4,G102,0)</f>
        <v>0</v>
      </c>
      <c r="AS102" s="227">
        <f>IF(AN102=5,G102,0)</f>
        <v>0</v>
      </c>
      <c r="BO102" s="247">
        <v>1</v>
      </c>
      <c r="BP102" s="247">
        <v>7</v>
      </c>
    </row>
    <row r="103" spans="1:68" ht="12.75">
      <c r="A103" s="248"/>
      <c r="B103" s="249"/>
      <c r="C103" s="312" t="s">
        <v>787</v>
      </c>
      <c r="D103" s="251"/>
      <c r="E103" s="252"/>
      <c r="F103" s="252"/>
      <c r="G103" s="253"/>
      <c r="BO103" s="247"/>
      <c r="BP103" s="247"/>
    </row>
    <row r="104" spans="1:68" ht="22.5">
      <c r="A104" s="248" t="s">
        <v>424</v>
      </c>
      <c r="B104" s="249" t="s">
        <v>280</v>
      </c>
      <c r="C104" s="250" t="s">
        <v>352</v>
      </c>
      <c r="D104" s="251" t="s">
        <v>281</v>
      </c>
      <c r="E104" s="252">
        <v>1</v>
      </c>
      <c r="F104" s="252"/>
      <c r="G104" s="253">
        <f t="shared" si="0"/>
        <v>0</v>
      </c>
      <c r="BO104" s="247"/>
      <c r="BP104" s="247"/>
    </row>
    <row r="105" spans="1:68" ht="33.75">
      <c r="A105" s="248" t="s">
        <v>425</v>
      </c>
      <c r="B105" s="249" t="s">
        <v>315</v>
      </c>
      <c r="C105" s="250" t="s">
        <v>353</v>
      </c>
      <c r="D105" s="251" t="s">
        <v>98</v>
      </c>
      <c r="E105" s="252">
        <v>58.028000000000006</v>
      </c>
      <c r="F105" s="252"/>
      <c r="G105" s="253">
        <f t="shared" si="0"/>
        <v>0</v>
      </c>
      <c r="O105" s="227">
        <v>1</v>
      </c>
      <c r="P105" s="227">
        <v>7</v>
      </c>
      <c r="Q105" s="227">
        <v>7</v>
      </c>
      <c r="AN105" s="227">
        <v>2</v>
      </c>
      <c r="AO105" s="227">
        <f>IF(AN105=1,G105,0)</f>
        <v>0</v>
      </c>
      <c r="AP105" s="227">
        <f>IF(AN105=2,G105,0)</f>
        <v>0</v>
      </c>
      <c r="AQ105" s="227">
        <f>IF(AN105=3,G105,0)</f>
        <v>0</v>
      </c>
      <c r="AR105" s="227">
        <f>IF(AN105=4,G105,0)</f>
        <v>0</v>
      </c>
      <c r="AS105" s="227">
        <f>IF(AN105=5,G105,0)</f>
        <v>0</v>
      </c>
      <c r="BO105" s="247">
        <v>1</v>
      </c>
      <c r="BP105" s="247">
        <v>7</v>
      </c>
    </row>
    <row r="106" spans="1:68" ht="12.75">
      <c r="A106" s="248"/>
      <c r="B106" s="249"/>
      <c r="C106" s="312" t="s">
        <v>788</v>
      </c>
      <c r="D106" s="251"/>
      <c r="E106" s="252"/>
      <c r="F106" s="252"/>
      <c r="G106" s="253"/>
      <c r="BO106" s="247"/>
      <c r="BP106" s="247"/>
    </row>
    <row r="107" spans="1:68" ht="33.75">
      <c r="A107" s="248" t="s">
        <v>426</v>
      </c>
      <c r="B107" s="249" t="s">
        <v>278</v>
      </c>
      <c r="C107" s="250" t="s">
        <v>354</v>
      </c>
      <c r="D107" s="251" t="s">
        <v>98</v>
      </c>
      <c r="E107" s="252">
        <v>66.7345</v>
      </c>
      <c r="F107" s="252"/>
      <c r="G107" s="253">
        <f t="shared" si="0"/>
        <v>0</v>
      </c>
      <c r="BO107" s="247"/>
      <c r="BP107" s="247"/>
    </row>
    <row r="108" spans="1:68" ht="12.75">
      <c r="A108" s="248"/>
      <c r="B108" s="249"/>
      <c r="C108" s="312" t="s">
        <v>789</v>
      </c>
      <c r="D108" s="251"/>
      <c r="E108" s="252"/>
      <c r="F108" s="252"/>
      <c r="G108" s="253"/>
      <c r="BO108" s="247"/>
      <c r="BP108" s="247"/>
    </row>
    <row r="109" spans="1:68" ht="12.75">
      <c r="A109" s="248" t="s">
        <v>427</v>
      </c>
      <c r="B109" s="249" t="s">
        <v>142</v>
      </c>
      <c r="C109" s="250" t="s">
        <v>143</v>
      </c>
      <c r="D109" s="251" t="s">
        <v>101</v>
      </c>
      <c r="E109" s="252">
        <v>3.68305985</v>
      </c>
      <c r="F109" s="252"/>
      <c r="G109" s="253">
        <f t="shared" si="0"/>
        <v>0</v>
      </c>
      <c r="O109" s="227">
        <v>7</v>
      </c>
      <c r="P109" s="227">
        <v>1001</v>
      </c>
      <c r="Q109" s="227">
        <v>5</v>
      </c>
      <c r="AN109" s="227">
        <v>2</v>
      </c>
      <c r="AO109" s="227">
        <f>IF(AN109=1,G109,0)</f>
        <v>0</v>
      </c>
      <c r="AP109" s="227">
        <f>IF(AN109=2,G109,0)</f>
        <v>0</v>
      </c>
      <c r="AQ109" s="227">
        <f>IF(AN109=3,G109,0)</f>
        <v>0</v>
      </c>
      <c r="AR109" s="227">
        <f>IF(AN109=4,G109,0)</f>
        <v>0</v>
      </c>
      <c r="AS109" s="227">
        <f>IF(AN109=5,G109,0)</f>
        <v>0</v>
      </c>
      <c r="BO109" s="247">
        <v>7</v>
      </c>
      <c r="BP109" s="247">
        <v>1001</v>
      </c>
    </row>
    <row r="110" spans="1:45" ht="12.75">
      <c r="A110" s="255"/>
      <c r="B110" s="256" t="s">
        <v>94</v>
      </c>
      <c r="C110" s="257" t="s">
        <v>139</v>
      </c>
      <c r="D110" s="258"/>
      <c r="E110" s="259"/>
      <c r="F110" s="260"/>
      <c r="G110" s="261">
        <f>SUM(G47:G109)</f>
        <v>0</v>
      </c>
      <c r="AO110" s="262">
        <f>SUM(AO47:AO109)</f>
        <v>0</v>
      </c>
      <c r="AP110" s="262">
        <f>SUM(AP47:AP109)</f>
        <v>0</v>
      </c>
      <c r="AQ110" s="262">
        <f>SUM(AQ47:AQ109)</f>
        <v>0</v>
      </c>
      <c r="AR110" s="262">
        <f>SUM(AR47:AR109)</f>
        <v>0</v>
      </c>
      <c r="AS110" s="262">
        <f>SUM(AS47:AS109)</f>
        <v>0</v>
      </c>
    </row>
    <row r="111" spans="1:7" ht="12.75">
      <c r="A111" s="241" t="s">
        <v>92</v>
      </c>
      <c r="B111" s="242" t="s">
        <v>144</v>
      </c>
      <c r="C111" s="243" t="s">
        <v>356</v>
      </c>
      <c r="D111" s="244"/>
      <c r="E111" s="245"/>
      <c r="F111" s="245"/>
      <c r="G111" s="246"/>
    </row>
    <row r="112" spans="1:68" ht="33.75">
      <c r="A112" s="248" t="s">
        <v>428</v>
      </c>
      <c r="B112" s="249" t="s">
        <v>146</v>
      </c>
      <c r="C112" s="250" t="s">
        <v>357</v>
      </c>
      <c r="D112" s="251" t="s">
        <v>98</v>
      </c>
      <c r="E112" s="252">
        <v>1181.96183</v>
      </c>
      <c r="F112" s="252"/>
      <c r="G112" s="253">
        <f>E112*F112</f>
        <v>0</v>
      </c>
      <c r="O112" s="227">
        <v>1</v>
      </c>
      <c r="P112" s="227">
        <v>7</v>
      </c>
      <c r="Q112" s="227">
        <v>7</v>
      </c>
      <c r="AN112" s="227">
        <v>2</v>
      </c>
      <c r="AO112" s="227">
        <f>IF(AN112=1,G112,0)</f>
        <v>0</v>
      </c>
      <c r="AP112" s="227">
        <f>IF(AN112=2,G112,0)</f>
        <v>0</v>
      </c>
      <c r="AQ112" s="227">
        <f>IF(AN112=3,G112,0)</f>
        <v>0</v>
      </c>
      <c r="AR112" s="227">
        <f>IF(AN112=4,G112,0)</f>
        <v>0</v>
      </c>
      <c r="AS112" s="227">
        <f>IF(AN112=5,G112,0)</f>
        <v>0</v>
      </c>
      <c r="BO112" s="247">
        <v>1</v>
      </c>
      <c r="BP112" s="247">
        <v>7</v>
      </c>
    </row>
    <row r="113" spans="1:68" ht="12.75">
      <c r="A113" s="248"/>
      <c r="B113" s="249"/>
      <c r="C113" s="312" t="s">
        <v>776</v>
      </c>
      <c r="D113" s="251"/>
      <c r="E113" s="316">
        <v>48.6093</v>
      </c>
      <c r="F113" s="252"/>
      <c r="G113" s="253"/>
      <c r="BO113" s="247"/>
      <c r="BP113" s="247"/>
    </row>
    <row r="114" spans="1:68" ht="12.75">
      <c r="A114" s="248"/>
      <c r="B114" s="249"/>
      <c r="C114" s="312" t="s">
        <v>777</v>
      </c>
      <c r="D114" s="251"/>
      <c r="E114" s="316">
        <v>62.5464</v>
      </c>
      <c r="F114" s="252"/>
      <c r="G114" s="253"/>
      <c r="BO114" s="247"/>
      <c r="BP114" s="247"/>
    </row>
    <row r="115" spans="1:68" ht="12.75">
      <c r="A115" s="248"/>
      <c r="B115" s="249"/>
      <c r="C115" s="312" t="s">
        <v>778</v>
      </c>
      <c r="D115" s="251"/>
      <c r="E115" s="316">
        <v>158.3118</v>
      </c>
      <c r="F115" s="252"/>
      <c r="G115" s="253"/>
      <c r="BO115" s="247"/>
      <c r="BP115" s="247"/>
    </row>
    <row r="116" spans="1:68" ht="12.75">
      <c r="A116" s="248"/>
      <c r="B116" s="249"/>
      <c r="C116" s="312" t="s">
        <v>779</v>
      </c>
      <c r="D116" s="251"/>
      <c r="E116" s="316">
        <v>102.85428</v>
      </c>
      <c r="F116" s="252"/>
      <c r="G116" s="253"/>
      <c r="BO116" s="247"/>
      <c r="BP116" s="247"/>
    </row>
    <row r="117" spans="1:68" ht="12.75">
      <c r="A117" s="248"/>
      <c r="B117" s="249"/>
      <c r="C117" s="312" t="s">
        <v>780</v>
      </c>
      <c r="D117" s="251"/>
      <c r="E117" s="316">
        <v>159.46905</v>
      </c>
      <c r="F117" s="252"/>
      <c r="G117" s="253"/>
      <c r="BO117" s="247"/>
      <c r="BP117" s="247"/>
    </row>
    <row r="118" spans="1:68" ht="12.75">
      <c r="A118" s="248"/>
      <c r="B118" s="249"/>
      <c r="C118" s="312" t="s">
        <v>781</v>
      </c>
      <c r="D118" s="251"/>
      <c r="E118" s="316">
        <v>555.1714</v>
      </c>
      <c r="F118" s="252"/>
      <c r="G118" s="253"/>
      <c r="BO118" s="247"/>
      <c r="BP118" s="247"/>
    </row>
    <row r="119" spans="1:68" ht="12.75">
      <c r="A119" s="248"/>
      <c r="B119" s="249"/>
      <c r="C119" s="312" t="s">
        <v>782</v>
      </c>
      <c r="D119" s="251"/>
      <c r="E119" s="316">
        <v>-44.016</v>
      </c>
      <c r="F119" s="252"/>
      <c r="G119" s="253"/>
      <c r="BO119" s="247"/>
      <c r="BP119" s="247"/>
    </row>
    <row r="120" spans="1:68" ht="12.75">
      <c r="A120" s="248"/>
      <c r="B120" s="249"/>
      <c r="C120" s="312" t="s">
        <v>783</v>
      </c>
      <c r="D120" s="251"/>
      <c r="E120" s="316">
        <v>-4</v>
      </c>
      <c r="F120" s="252"/>
      <c r="G120" s="253"/>
      <c r="BO120" s="247"/>
      <c r="BP120" s="247"/>
    </row>
    <row r="121" spans="1:68" ht="12.75">
      <c r="A121" s="248"/>
      <c r="B121" s="249"/>
      <c r="C121" s="312" t="s">
        <v>784</v>
      </c>
      <c r="D121" s="251"/>
      <c r="E121" s="316">
        <v>143.01559999999998</v>
      </c>
      <c r="F121" s="252"/>
      <c r="G121" s="253"/>
      <c r="BO121" s="247"/>
      <c r="BP121" s="247"/>
    </row>
    <row r="122" spans="1:68" ht="45">
      <c r="A122" s="248" t="s">
        <v>429</v>
      </c>
      <c r="B122" s="249" t="s">
        <v>238</v>
      </c>
      <c r="C122" s="250" t="s">
        <v>362</v>
      </c>
      <c r="D122" s="251" t="s">
        <v>98</v>
      </c>
      <c r="E122" s="252">
        <v>1359.254</v>
      </c>
      <c r="F122" s="252"/>
      <c r="G122" s="253">
        <f>E122*F122</f>
        <v>0</v>
      </c>
      <c r="O122" s="227">
        <v>3</v>
      </c>
      <c r="P122" s="227">
        <v>7</v>
      </c>
      <c r="Q122" s="227" t="s">
        <v>238</v>
      </c>
      <c r="AN122" s="227">
        <v>2</v>
      </c>
      <c r="AO122" s="227">
        <f>IF(AN122=1,G122,0)</f>
        <v>0</v>
      </c>
      <c r="AP122" s="227">
        <f>IF(AN122=2,G122,0)</f>
        <v>0</v>
      </c>
      <c r="AQ122" s="227">
        <f>IF(AN122=3,G122,0)</f>
        <v>0</v>
      </c>
      <c r="AR122" s="227">
        <f>IF(AN122=4,G122,0)</f>
        <v>0</v>
      </c>
      <c r="AS122" s="227">
        <f>IF(AN122=5,G122,0)</f>
        <v>0</v>
      </c>
      <c r="BO122" s="247">
        <v>3</v>
      </c>
      <c r="BP122" s="247">
        <v>7</v>
      </c>
    </row>
    <row r="123" spans="1:68" ht="12.75">
      <c r="A123" s="248"/>
      <c r="B123" s="249"/>
      <c r="C123" s="312" t="s">
        <v>792</v>
      </c>
      <c r="D123" s="251"/>
      <c r="E123" s="252"/>
      <c r="F123" s="252"/>
      <c r="G123" s="253"/>
      <c r="BO123" s="247"/>
      <c r="BP123" s="247"/>
    </row>
    <row r="124" spans="1:68" ht="33.75">
      <c r="A124" s="248" t="s">
        <v>430</v>
      </c>
      <c r="B124" s="249" t="s">
        <v>146</v>
      </c>
      <c r="C124" s="250" t="s">
        <v>358</v>
      </c>
      <c r="D124" s="251" t="s">
        <v>98</v>
      </c>
      <c r="E124" s="252">
        <v>1181.96183</v>
      </c>
      <c r="F124" s="252"/>
      <c r="G124" s="253">
        <f>E124*F124</f>
        <v>0</v>
      </c>
      <c r="O124" s="227">
        <v>1</v>
      </c>
      <c r="P124" s="227">
        <v>7</v>
      </c>
      <c r="Q124" s="227">
        <v>7</v>
      </c>
      <c r="AN124" s="227">
        <v>2</v>
      </c>
      <c r="AO124" s="227">
        <f>IF(AN124=1,G124,0)</f>
        <v>0</v>
      </c>
      <c r="AP124" s="227">
        <f>IF(AN124=2,G124,0)</f>
        <v>0</v>
      </c>
      <c r="AQ124" s="227">
        <f>IF(AN124=3,G124,0)</f>
        <v>0</v>
      </c>
      <c r="AR124" s="227">
        <f>IF(AN124=4,G124,0)</f>
        <v>0</v>
      </c>
      <c r="AS124" s="227">
        <f>IF(AN124=5,G124,0)</f>
        <v>0</v>
      </c>
      <c r="BO124" s="247">
        <v>1</v>
      </c>
      <c r="BP124" s="247">
        <v>7</v>
      </c>
    </row>
    <row r="125" spans="1:68" ht="12.75">
      <c r="A125" s="248"/>
      <c r="B125" s="249"/>
      <c r="C125" s="312" t="s">
        <v>776</v>
      </c>
      <c r="D125" s="251"/>
      <c r="E125" s="316">
        <v>48.6093</v>
      </c>
      <c r="F125" s="252"/>
      <c r="G125" s="253"/>
      <c r="BO125" s="247"/>
      <c r="BP125" s="247"/>
    </row>
    <row r="126" spans="1:68" ht="12.75">
      <c r="A126" s="248"/>
      <c r="B126" s="249"/>
      <c r="C126" s="312" t="s">
        <v>777</v>
      </c>
      <c r="D126" s="251"/>
      <c r="E126" s="316">
        <v>62.5464</v>
      </c>
      <c r="F126" s="252"/>
      <c r="G126" s="253"/>
      <c r="BO126" s="247"/>
      <c r="BP126" s="247"/>
    </row>
    <row r="127" spans="1:68" ht="12.75">
      <c r="A127" s="248"/>
      <c r="B127" s="249"/>
      <c r="C127" s="312" t="s">
        <v>778</v>
      </c>
      <c r="D127" s="251"/>
      <c r="E127" s="316">
        <v>158.3118</v>
      </c>
      <c r="F127" s="252"/>
      <c r="G127" s="253"/>
      <c r="BO127" s="247"/>
      <c r="BP127" s="247"/>
    </row>
    <row r="128" spans="1:68" ht="12.75">
      <c r="A128" s="248"/>
      <c r="B128" s="249"/>
      <c r="C128" s="312" t="s">
        <v>779</v>
      </c>
      <c r="D128" s="251"/>
      <c r="E128" s="316">
        <v>102.85428</v>
      </c>
      <c r="F128" s="252"/>
      <c r="G128" s="253"/>
      <c r="BO128" s="247"/>
      <c r="BP128" s="247"/>
    </row>
    <row r="129" spans="1:68" ht="12.75">
      <c r="A129" s="248"/>
      <c r="B129" s="249"/>
      <c r="C129" s="312" t="s">
        <v>780</v>
      </c>
      <c r="D129" s="251"/>
      <c r="E129" s="316">
        <v>159.46905</v>
      </c>
      <c r="F129" s="252"/>
      <c r="G129" s="253"/>
      <c r="BO129" s="247"/>
      <c r="BP129" s="247"/>
    </row>
    <row r="130" spans="1:68" ht="12.75">
      <c r="A130" s="248"/>
      <c r="B130" s="249"/>
      <c r="C130" s="312" t="s">
        <v>781</v>
      </c>
      <c r="D130" s="251"/>
      <c r="E130" s="316">
        <v>555.1714</v>
      </c>
      <c r="F130" s="252"/>
      <c r="G130" s="253"/>
      <c r="BO130" s="247"/>
      <c r="BP130" s="247"/>
    </row>
    <row r="131" spans="1:68" ht="12.75">
      <c r="A131" s="248"/>
      <c r="B131" s="249"/>
      <c r="C131" s="312" t="s">
        <v>782</v>
      </c>
      <c r="D131" s="251"/>
      <c r="E131" s="316">
        <v>-44.016</v>
      </c>
      <c r="F131" s="252"/>
      <c r="G131" s="253"/>
      <c r="BO131" s="247"/>
      <c r="BP131" s="247"/>
    </row>
    <row r="132" spans="1:68" ht="12.75">
      <c r="A132" s="248"/>
      <c r="B132" s="249"/>
      <c r="C132" s="312" t="s">
        <v>783</v>
      </c>
      <c r="D132" s="251"/>
      <c r="E132" s="316">
        <v>-4</v>
      </c>
      <c r="F132" s="252"/>
      <c r="G132" s="253"/>
      <c r="BO132" s="247"/>
      <c r="BP132" s="247"/>
    </row>
    <row r="133" spans="1:68" ht="12.75">
      <c r="A133" s="248"/>
      <c r="B133" s="249"/>
      <c r="C133" s="312" t="s">
        <v>784</v>
      </c>
      <c r="D133" s="251"/>
      <c r="E133" s="316">
        <v>143.01559999999998</v>
      </c>
      <c r="F133" s="252"/>
      <c r="G133" s="253"/>
      <c r="BO133" s="247"/>
      <c r="BP133" s="247"/>
    </row>
    <row r="134" spans="1:68" ht="33.75">
      <c r="A134" s="248" t="s">
        <v>431</v>
      </c>
      <c r="B134" s="249"/>
      <c r="C134" s="250" t="s">
        <v>359</v>
      </c>
      <c r="D134" s="251" t="s">
        <v>98</v>
      </c>
      <c r="E134" s="252">
        <v>1359.254</v>
      </c>
      <c r="F134" s="252"/>
      <c r="G134" s="253">
        <f>E134*F134</f>
        <v>0</v>
      </c>
      <c r="BO134" s="247"/>
      <c r="BP134" s="247"/>
    </row>
    <row r="135" spans="1:68" ht="12.75">
      <c r="A135" s="248"/>
      <c r="B135" s="249"/>
      <c r="C135" s="312" t="s">
        <v>792</v>
      </c>
      <c r="D135" s="251"/>
      <c r="E135" s="252"/>
      <c r="F135" s="252"/>
      <c r="G135" s="253"/>
      <c r="BO135" s="247"/>
      <c r="BP135" s="247"/>
    </row>
    <row r="136" spans="1:68" ht="22.5">
      <c r="A136" s="248" t="s">
        <v>432</v>
      </c>
      <c r="B136" s="249" t="s">
        <v>140</v>
      </c>
      <c r="C136" s="250" t="s">
        <v>361</v>
      </c>
      <c r="D136" s="251" t="s">
        <v>98</v>
      </c>
      <c r="E136" s="252">
        <v>1181.96183</v>
      </c>
      <c r="F136" s="252"/>
      <c r="G136" s="253">
        <f>E136*F136</f>
        <v>0</v>
      </c>
      <c r="O136" s="227">
        <v>1</v>
      </c>
      <c r="P136" s="227">
        <v>7</v>
      </c>
      <c r="Q136" s="227">
        <v>7</v>
      </c>
      <c r="AN136" s="227">
        <v>2</v>
      </c>
      <c r="AO136" s="227">
        <f>IF(AN136=1,G136,0)</f>
        <v>0</v>
      </c>
      <c r="AP136" s="227">
        <f>IF(AN136=2,G136,0)</f>
        <v>0</v>
      </c>
      <c r="AQ136" s="227">
        <f>IF(AN136=3,G136,0)</f>
        <v>0</v>
      </c>
      <c r="AR136" s="227">
        <f>IF(AN136=4,G136,0)</f>
        <v>0</v>
      </c>
      <c r="AS136" s="227">
        <f>IF(AN136=5,G136,0)</f>
        <v>0</v>
      </c>
      <c r="BO136" s="247">
        <v>1</v>
      </c>
      <c r="BP136" s="247">
        <v>7</v>
      </c>
    </row>
    <row r="137" spans="1:68" ht="22.5">
      <c r="A137" s="248" t="s">
        <v>433</v>
      </c>
      <c r="B137" s="249" t="s">
        <v>280</v>
      </c>
      <c r="C137" s="250" t="s">
        <v>360</v>
      </c>
      <c r="D137" s="251" t="s">
        <v>281</v>
      </c>
      <c r="E137" s="252">
        <v>39</v>
      </c>
      <c r="F137" s="252"/>
      <c r="G137" s="253">
        <f>E137*F137</f>
        <v>0</v>
      </c>
      <c r="BO137" s="247"/>
      <c r="BP137" s="247"/>
    </row>
    <row r="138" spans="1:68" ht="12.75">
      <c r="A138" s="248" t="s">
        <v>434</v>
      </c>
      <c r="B138" s="249"/>
      <c r="C138" s="250" t="s">
        <v>283</v>
      </c>
      <c r="D138" s="251" t="s">
        <v>98</v>
      </c>
      <c r="E138" s="252">
        <v>1181.96183</v>
      </c>
      <c r="F138" s="252"/>
      <c r="G138" s="253">
        <f>E138*F138</f>
        <v>0</v>
      </c>
      <c r="O138" s="227">
        <v>1</v>
      </c>
      <c r="P138" s="227">
        <v>7</v>
      </c>
      <c r="Q138" s="227">
        <v>7</v>
      </c>
      <c r="AN138" s="227">
        <v>2</v>
      </c>
      <c r="AO138" s="227">
        <f>IF(AN138=1,G138,0)</f>
        <v>0</v>
      </c>
      <c r="AP138" s="227">
        <f>IF(AN138=2,G138,0)</f>
        <v>0</v>
      </c>
      <c r="AQ138" s="227">
        <f>IF(AN138=3,G138,0)</f>
        <v>0</v>
      </c>
      <c r="AR138" s="227">
        <f>IF(AN138=4,G138,0)</f>
        <v>0</v>
      </c>
      <c r="AS138" s="227">
        <f>IF(AN138=5,G138,0)</f>
        <v>0</v>
      </c>
      <c r="BO138" s="247">
        <v>1</v>
      </c>
      <c r="BP138" s="247">
        <v>7</v>
      </c>
    </row>
    <row r="139" spans="1:68" ht="12.75">
      <c r="A139" s="248" t="s">
        <v>435</v>
      </c>
      <c r="B139" s="249"/>
      <c r="C139" s="250" t="s">
        <v>284</v>
      </c>
      <c r="D139" s="251" t="s">
        <v>98</v>
      </c>
      <c r="E139" s="252">
        <v>1181.96183</v>
      </c>
      <c r="F139" s="252"/>
      <c r="G139" s="253">
        <f>E139*F139</f>
        <v>0</v>
      </c>
      <c r="BO139" s="247"/>
      <c r="BP139" s="247"/>
    </row>
    <row r="140" spans="1:68" ht="33.75">
      <c r="A140" s="248" t="s">
        <v>436</v>
      </c>
      <c r="B140" s="249" t="s">
        <v>289</v>
      </c>
      <c r="C140" s="250" t="s">
        <v>288</v>
      </c>
      <c r="D140" s="251" t="s">
        <v>98</v>
      </c>
      <c r="E140" s="252">
        <v>118.196183</v>
      </c>
      <c r="F140" s="252"/>
      <c r="G140" s="253">
        <f>E140*F140</f>
        <v>0</v>
      </c>
      <c r="BO140" s="247"/>
      <c r="BP140" s="247"/>
    </row>
    <row r="141" spans="1:68" ht="12.75">
      <c r="A141" s="248"/>
      <c r="B141" s="249"/>
      <c r="C141" s="309" t="s">
        <v>793</v>
      </c>
      <c r="D141" s="251"/>
      <c r="E141" s="252"/>
      <c r="F141" s="252"/>
      <c r="G141" s="253"/>
      <c r="BO141" s="247"/>
      <c r="BP141" s="247"/>
    </row>
    <row r="142" spans="1:68" ht="33.75">
      <c r="A142" s="248" t="s">
        <v>437</v>
      </c>
      <c r="B142" s="249"/>
      <c r="C142" s="250" t="s">
        <v>287</v>
      </c>
      <c r="D142" s="251" t="s">
        <v>98</v>
      </c>
      <c r="E142" s="252">
        <v>118.196183</v>
      </c>
      <c r="F142" s="252"/>
      <c r="G142" s="253">
        <f>E142*F142</f>
        <v>0</v>
      </c>
      <c r="BO142" s="247"/>
      <c r="BP142" s="247"/>
    </row>
    <row r="143" spans="1:68" ht="12.75">
      <c r="A143" s="248"/>
      <c r="B143" s="249"/>
      <c r="C143" s="309" t="s">
        <v>793</v>
      </c>
      <c r="D143" s="251"/>
      <c r="E143" s="252"/>
      <c r="F143" s="252"/>
      <c r="G143" s="253"/>
      <c r="BO143" s="247"/>
      <c r="BP143" s="247"/>
    </row>
    <row r="144" spans="1:68" ht="33.75">
      <c r="A144" s="248" t="s">
        <v>438</v>
      </c>
      <c r="B144" s="249" t="s">
        <v>285</v>
      </c>
      <c r="C144" s="250" t="s">
        <v>286</v>
      </c>
      <c r="D144" s="251" t="s">
        <v>98</v>
      </c>
      <c r="E144" s="252">
        <v>118.196183</v>
      </c>
      <c r="F144" s="252"/>
      <c r="G144" s="253">
        <f>E144*F144</f>
        <v>0</v>
      </c>
      <c r="BO144" s="247"/>
      <c r="BP144" s="247"/>
    </row>
    <row r="145" spans="1:68" ht="12.75">
      <c r="A145" s="248" t="s">
        <v>439</v>
      </c>
      <c r="B145" s="249" t="s">
        <v>147</v>
      </c>
      <c r="C145" s="250" t="s">
        <v>148</v>
      </c>
      <c r="D145" s="251" t="s">
        <v>101</v>
      </c>
      <c r="E145" s="252">
        <v>6.84</v>
      </c>
      <c r="F145" s="252"/>
      <c r="G145" s="253">
        <f>E145*F145</f>
        <v>0</v>
      </c>
      <c r="O145" s="227">
        <v>7</v>
      </c>
      <c r="P145" s="227">
        <v>1001</v>
      </c>
      <c r="Q145" s="227">
        <v>5</v>
      </c>
      <c r="AN145" s="227">
        <v>2</v>
      </c>
      <c r="AO145" s="227">
        <f>IF(AN145=1,G145,0)</f>
        <v>0</v>
      </c>
      <c r="AP145" s="227">
        <f>IF(AN145=2,G145,0)</f>
        <v>0</v>
      </c>
      <c r="AQ145" s="227">
        <f>IF(AN145=3,G145,0)</f>
        <v>0</v>
      </c>
      <c r="AR145" s="227">
        <f>IF(AN145=4,G145,0)</f>
        <v>0</v>
      </c>
      <c r="AS145" s="227">
        <f>IF(AN145=5,G145,0)</f>
        <v>0</v>
      </c>
      <c r="BO145" s="247">
        <v>7</v>
      </c>
      <c r="BP145" s="247">
        <v>1001</v>
      </c>
    </row>
    <row r="146" spans="1:45" ht="12.75">
      <c r="A146" s="255"/>
      <c r="B146" s="256" t="s">
        <v>94</v>
      </c>
      <c r="C146" s="257" t="s">
        <v>145</v>
      </c>
      <c r="D146" s="258"/>
      <c r="E146" s="259"/>
      <c r="F146" s="260"/>
      <c r="G146" s="261">
        <f>SUM(G111:G145)</f>
        <v>0</v>
      </c>
      <c r="AO146" s="262">
        <f>SUM(AO111:AO145)</f>
        <v>0</v>
      </c>
      <c r="AP146" s="262">
        <f>SUM(AP111:AP145)</f>
        <v>0</v>
      </c>
      <c r="AQ146" s="262">
        <f>SUM(AQ111:AQ145)</f>
        <v>0</v>
      </c>
      <c r="AR146" s="262">
        <f>SUM(AR111:AR145)</f>
        <v>0</v>
      </c>
      <c r="AS146" s="262">
        <f>SUM(AS111:AS145)</f>
        <v>0</v>
      </c>
    </row>
    <row r="147" spans="1:7" ht="12.75">
      <c r="A147" s="241" t="s">
        <v>92</v>
      </c>
      <c r="B147" s="242" t="s">
        <v>149</v>
      </c>
      <c r="C147" s="243" t="s">
        <v>150</v>
      </c>
      <c r="D147" s="244"/>
      <c r="E147" s="245"/>
      <c r="F147" s="245"/>
      <c r="G147" s="246"/>
    </row>
    <row r="148" spans="1:68" ht="12.75">
      <c r="A148" s="248" t="s">
        <v>440</v>
      </c>
      <c r="B148" s="249" t="s">
        <v>259</v>
      </c>
      <c r="C148" s="250" t="s">
        <v>308</v>
      </c>
      <c r="D148" s="251" t="s">
        <v>98</v>
      </c>
      <c r="E148" s="252">
        <v>208.725</v>
      </c>
      <c r="F148" s="252"/>
      <c r="G148" s="253">
        <f aca="true" t="shared" si="1" ref="G148:G158">E148*F148</f>
        <v>0</v>
      </c>
      <c r="BO148" s="247"/>
      <c r="BP148" s="247"/>
    </row>
    <row r="149" spans="1:68" ht="12.75">
      <c r="A149" s="248"/>
      <c r="B149" s="249"/>
      <c r="C149" s="309" t="s">
        <v>794</v>
      </c>
      <c r="D149" s="251"/>
      <c r="E149" s="252"/>
      <c r="F149" s="252"/>
      <c r="G149" s="253"/>
      <c r="BO149" s="247"/>
      <c r="BP149" s="247"/>
    </row>
    <row r="150" spans="1:68" ht="22.5">
      <c r="A150" s="248" t="s">
        <v>441</v>
      </c>
      <c r="B150" s="249"/>
      <c r="C150" s="250" t="s">
        <v>309</v>
      </c>
      <c r="D150" s="251" t="s">
        <v>129</v>
      </c>
      <c r="E150" s="252">
        <v>2200</v>
      </c>
      <c r="F150" s="252"/>
      <c r="G150" s="253">
        <f t="shared" si="1"/>
        <v>0</v>
      </c>
      <c r="BO150" s="247"/>
      <c r="BP150" s="247"/>
    </row>
    <row r="151" spans="1:68" ht="12.75">
      <c r="A151" s="248"/>
      <c r="B151" s="249"/>
      <c r="C151" s="309" t="s">
        <v>795</v>
      </c>
      <c r="D151" s="251"/>
      <c r="E151" s="252"/>
      <c r="F151" s="252"/>
      <c r="G151" s="253"/>
      <c r="BO151" s="247"/>
      <c r="BP151" s="247"/>
    </row>
    <row r="152" spans="1:68" ht="12.75">
      <c r="A152" s="248" t="s">
        <v>442</v>
      </c>
      <c r="B152" s="249" t="s">
        <v>261</v>
      </c>
      <c r="C152" s="250" t="s">
        <v>302</v>
      </c>
      <c r="D152" s="251" t="s">
        <v>98</v>
      </c>
      <c r="E152" s="252">
        <v>104.3625</v>
      </c>
      <c r="F152" s="252"/>
      <c r="G152" s="253">
        <f t="shared" si="1"/>
        <v>0</v>
      </c>
      <c r="BO152" s="247"/>
      <c r="BP152" s="247"/>
    </row>
    <row r="153" spans="1:68" ht="12.75">
      <c r="A153" s="248"/>
      <c r="B153" s="249"/>
      <c r="C153" s="309" t="s">
        <v>796</v>
      </c>
      <c r="D153" s="251"/>
      <c r="E153" s="252"/>
      <c r="F153" s="252"/>
      <c r="G153" s="253"/>
      <c r="BO153" s="247"/>
      <c r="BP153" s="247"/>
    </row>
    <row r="154" spans="1:68" ht="12.75">
      <c r="A154" s="248" t="s">
        <v>443</v>
      </c>
      <c r="B154" s="249" t="s">
        <v>260</v>
      </c>
      <c r="C154" s="250" t="s">
        <v>303</v>
      </c>
      <c r="D154" s="251" t="s">
        <v>98</v>
      </c>
      <c r="E154" s="252">
        <v>189.74999999999997</v>
      </c>
      <c r="F154" s="252"/>
      <c r="G154" s="253">
        <f t="shared" si="1"/>
        <v>0</v>
      </c>
      <c r="BO154" s="247"/>
      <c r="BP154" s="247"/>
    </row>
    <row r="155" spans="1:68" ht="12.75">
      <c r="A155" s="248"/>
      <c r="B155" s="249"/>
      <c r="C155" s="309" t="s">
        <v>797</v>
      </c>
      <c r="D155" s="251"/>
      <c r="E155" s="252"/>
      <c r="F155" s="252"/>
      <c r="G155" s="253"/>
      <c r="BO155" s="247"/>
      <c r="BP155" s="247"/>
    </row>
    <row r="156" spans="1:68" ht="22.5">
      <c r="A156" s="248" t="s">
        <v>444</v>
      </c>
      <c r="B156" s="249" t="s">
        <v>262</v>
      </c>
      <c r="C156" s="250" t="s">
        <v>304</v>
      </c>
      <c r="D156" s="251" t="s">
        <v>100</v>
      </c>
      <c r="E156" s="252">
        <v>302.5</v>
      </c>
      <c r="F156" s="252"/>
      <c r="G156" s="253">
        <f t="shared" si="1"/>
        <v>0</v>
      </c>
      <c r="O156" s="227">
        <v>3</v>
      </c>
      <c r="P156" s="227">
        <v>7</v>
      </c>
      <c r="Q156" s="227">
        <v>63152902</v>
      </c>
      <c r="AN156" s="227">
        <v>2</v>
      </c>
      <c r="AO156" s="227">
        <f>IF(AN156=1,G156,0)</f>
        <v>0</v>
      </c>
      <c r="AP156" s="227">
        <f>IF(AN156=2,G156,0)</f>
        <v>0</v>
      </c>
      <c r="AQ156" s="227">
        <f>IF(AN156=3,G156,0)</f>
        <v>0</v>
      </c>
      <c r="AR156" s="227">
        <f>IF(AN156=4,G156,0)</f>
        <v>0</v>
      </c>
      <c r="AS156" s="227">
        <f>IF(AN156=5,G156,0)</f>
        <v>0</v>
      </c>
      <c r="BO156" s="247">
        <v>3</v>
      </c>
      <c r="BP156" s="247">
        <v>7</v>
      </c>
    </row>
    <row r="157" spans="1:68" ht="12.75">
      <c r="A157" s="248"/>
      <c r="B157" s="249"/>
      <c r="C157" s="309" t="s">
        <v>798</v>
      </c>
      <c r="D157" s="251"/>
      <c r="E157" s="252"/>
      <c r="F157" s="252"/>
      <c r="G157" s="253"/>
      <c r="BO157" s="247"/>
      <c r="BP157" s="247"/>
    </row>
    <row r="158" spans="1:68" ht="12.75">
      <c r="A158" s="248" t="s">
        <v>445</v>
      </c>
      <c r="B158" s="249" t="s">
        <v>152</v>
      </c>
      <c r="C158" s="250" t="s">
        <v>305</v>
      </c>
      <c r="D158" s="251" t="s">
        <v>100</v>
      </c>
      <c r="E158" s="252">
        <v>275</v>
      </c>
      <c r="F158" s="252"/>
      <c r="G158" s="253">
        <f t="shared" si="1"/>
        <v>0</v>
      </c>
      <c r="O158" s="227">
        <v>1</v>
      </c>
      <c r="P158" s="227">
        <v>7</v>
      </c>
      <c r="Q158" s="227">
        <v>7</v>
      </c>
      <c r="AN158" s="227">
        <v>2</v>
      </c>
      <c r="AO158" s="227">
        <f>IF(AN158=1,G158,0)</f>
        <v>0</v>
      </c>
      <c r="AP158" s="227">
        <f>IF(AN158=2,G158,0)</f>
        <v>0</v>
      </c>
      <c r="AQ158" s="227">
        <f>IF(AN158=3,G158,0)</f>
        <v>0</v>
      </c>
      <c r="AR158" s="227">
        <f>IF(AN158=4,G158,0)</f>
        <v>0</v>
      </c>
      <c r="AS158" s="227">
        <f>IF(AN158=5,G158,0)</f>
        <v>0</v>
      </c>
      <c r="BO158" s="247">
        <v>1</v>
      </c>
      <c r="BP158" s="247">
        <v>7</v>
      </c>
    </row>
    <row r="159" spans="1:68" ht="12.75">
      <c r="A159" s="248" t="s">
        <v>448</v>
      </c>
      <c r="B159" s="249" t="s">
        <v>153</v>
      </c>
      <c r="C159" s="250" t="s">
        <v>306</v>
      </c>
      <c r="D159" s="251" t="s">
        <v>98</v>
      </c>
      <c r="E159" s="252">
        <v>6</v>
      </c>
      <c r="F159" s="252"/>
      <c r="G159" s="253">
        <f>E159*F159</f>
        <v>0</v>
      </c>
      <c r="O159" s="227">
        <v>1</v>
      </c>
      <c r="P159" s="227">
        <v>7</v>
      </c>
      <c r="Q159" s="227">
        <v>7</v>
      </c>
      <c r="AN159" s="227">
        <v>2</v>
      </c>
      <c r="AO159" s="227">
        <f>IF(AN159=1,G159,0)</f>
        <v>0</v>
      </c>
      <c r="AP159" s="227">
        <f>IF(AN159=2,G159,0)</f>
        <v>0</v>
      </c>
      <c r="AQ159" s="227">
        <f>IF(AN159=3,G159,0)</f>
        <v>0</v>
      </c>
      <c r="AR159" s="227">
        <f>IF(AN159=4,G159,0)</f>
        <v>0</v>
      </c>
      <c r="AS159" s="227">
        <f>IF(AN159=5,G159,0)</f>
        <v>0</v>
      </c>
      <c r="BO159" s="247">
        <v>1</v>
      </c>
      <c r="BP159" s="247">
        <v>7</v>
      </c>
    </row>
    <row r="160" spans="1:68" ht="12.75">
      <c r="A160" s="248" t="s">
        <v>449</v>
      </c>
      <c r="B160" s="249" t="s">
        <v>322</v>
      </c>
      <c r="C160" s="250" t="s">
        <v>307</v>
      </c>
      <c r="D160" s="251" t="s">
        <v>98</v>
      </c>
      <c r="E160" s="252">
        <v>6.6</v>
      </c>
      <c r="F160" s="252"/>
      <c r="G160" s="253">
        <f>E160*F160</f>
        <v>0</v>
      </c>
      <c r="BO160" s="247"/>
      <c r="BP160" s="247"/>
    </row>
    <row r="161" spans="1:68" ht="22.5">
      <c r="A161" s="248" t="s">
        <v>450</v>
      </c>
      <c r="B161" s="249" t="s">
        <v>410</v>
      </c>
      <c r="C161" s="250" t="s">
        <v>851</v>
      </c>
      <c r="D161" s="251" t="s">
        <v>98</v>
      </c>
      <c r="E161" s="252">
        <v>11.195640000000001</v>
      </c>
      <c r="F161" s="252"/>
      <c r="G161" s="253">
        <f>E161*F161</f>
        <v>0</v>
      </c>
      <c r="O161" s="227">
        <v>1</v>
      </c>
      <c r="P161" s="227">
        <v>7</v>
      </c>
      <c r="Q161" s="227">
        <v>7</v>
      </c>
      <c r="AN161" s="227">
        <v>2</v>
      </c>
      <c r="AO161" s="227">
        <f>IF(AN161=1,G161,0)</f>
        <v>0</v>
      </c>
      <c r="AP161" s="227">
        <f>IF(AN161=2,G161,0)</f>
        <v>0</v>
      </c>
      <c r="AQ161" s="227">
        <f>IF(AN161=3,G161,0)</f>
        <v>0</v>
      </c>
      <c r="AR161" s="227">
        <f>IF(AN161=4,G161,0)</f>
        <v>0</v>
      </c>
      <c r="AS161" s="227">
        <f>IF(AN161=5,G161,0)</f>
        <v>0</v>
      </c>
      <c r="BO161" s="247">
        <v>1</v>
      </c>
      <c r="BP161" s="247">
        <v>7</v>
      </c>
    </row>
    <row r="162" spans="1:68" ht="12.75">
      <c r="A162" s="248"/>
      <c r="B162" s="249"/>
      <c r="C162" s="309" t="s">
        <v>799</v>
      </c>
      <c r="D162" s="251"/>
      <c r="E162" s="252"/>
      <c r="F162" s="252"/>
      <c r="G162" s="253"/>
      <c r="BO162" s="247"/>
      <c r="BP162" s="247"/>
    </row>
    <row r="163" spans="1:68" ht="22.5">
      <c r="A163" s="248" t="s">
        <v>451</v>
      </c>
      <c r="B163" s="249" t="s">
        <v>311</v>
      </c>
      <c r="C163" s="250" t="s">
        <v>310</v>
      </c>
      <c r="D163" s="251" t="s">
        <v>129</v>
      </c>
      <c r="E163" s="252">
        <v>55</v>
      </c>
      <c r="F163" s="252"/>
      <c r="G163" s="253">
        <f>E163*F163</f>
        <v>0</v>
      </c>
      <c r="BO163" s="247"/>
      <c r="BP163" s="247"/>
    </row>
    <row r="164" spans="1:68" ht="22.5">
      <c r="A164" s="248" t="s">
        <v>452</v>
      </c>
      <c r="B164" s="249" t="s">
        <v>312</v>
      </c>
      <c r="C164" s="250" t="s">
        <v>852</v>
      </c>
      <c r="D164" s="251" t="s">
        <v>98</v>
      </c>
      <c r="E164" s="252">
        <v>12.315204000000001</v>
      </c>
      <c r="F164" s="252"/>
      <c r="G164" s="253">
        <f>E164*F164</f>
        <v>0</v>
      </c>
      <c r="BO164" s="247"/>
      <c r="BP164" s="247"/>
    </row>
    <row r="165" spans="1:68" ht="12.75">
      <c r="A165" s="248"/>
      <c r="B165" s="249"/>
      <c r="C165" s="309" t="s">
        <v>800</v>
      </c>
      <c r="D165" s="251"/>
      <c r="E165" s="252"/>
      <c r="F165" s="252"/>
      <c r="G165" s="253"/>
      <c r="BO165" s="247"/>
      <c r="BP165" s="247"/>
    </row>
    <row r="166" spans="1:68" ht="12.75">
      <c r="A166" s="248" t="s">
        <v>453</v>
      </c>
      <c r="B166" s="249" t="s">
        <v>321</v>
      </c>
      <c r="C166" s="250" t="s">
        <v>320</v>
      </c>
      <c r="D166" s="251" t="s">
        <v>100</v>
      </c>
      <c r="E166" s="252">
        <v>31.44</v>
      </c>
      <c r="F166" s="252"/>
      <c r="G166" s="253">
        <f>E166*F166</f>
        <v>0</v>
      </c>
      <c r="BO166" s="247"/>
      <c r="BP166" s="247"/>
    </row>
    <row r="167" spans="1:68" ht="12.75">
      <c r="A167" s="248"/>
      <c r="B167" s="249"/>
      <c r="C167" s="309" t="s">
        <v>756</v>
      </c>
      <c r="D167" s="251"/>
      <c r="E167" s="252"/>
      <c r="F167" s="252"/>
      <c r="G167" s="253"/>
      <c r="BO167" s="247"/>
      <c r="BP167" s="247"/>
    </row>
    <row r="168" spans="1:68" ht="12.75">
      <c r="A168" s="248" t="s">
        <v>454</v>
      </c>
      <c r="B168" s="249" t="s">
        <v>154</v>
      </c>
      <c r="C168" s="250" t="s">
        <v>319</v>
      </c>
      <c r="D168" s="251" t="s">
        <v>100</v>
      </c>
      <c r="E168" s="252">
        <v>34.584</v>
      </c>
      <c r="F168" s="252"/>
      <c r="G168" s="253">
        <f>E168*F168</f>
        <v>0</v>
      </c>
      <c r="O168" s="227">
        <v>3</v>
      </c>
      <c r="P168" s="227">
        <v>7</v>
      </c>
      <c r="Q168" s="227">
        <v>63152902</v>
      </c>
      <c r="AN168" s="227">
        <v>2</v>
      </c>
      <c r="AO168" s="227">
        <f>IF(AN168=1,G168,0)</f>
        <v>0</v>
      </c>
      <c r="AP168" s="227">
        <f>IF(AN168=2,G168,0)</f>
        <v>0</v>
      </c>
      <c r="AQ168" s="227">
        <f>IF(AN168=3,G168,0)</f>
        <v>0</v>
      </c>
      <c r="AR168" s="227">
        <f>IF(AN168=4,G168,0)</f>
        <v>0</v>
      </c>
      <c r="AS168" s="227">
        <f>IF(AN168=5,G168,0)</f>
        <v>0</v>
      </c>
      <c r="BO168" s="247">
        <v>3</v>
      </c>
      <c r="BP168" s="247">
        <v>7</v>
      </c>
    </row>
    <row r="169" spans="1:68" ht="22.5">
      <c r="A169" s="248" t="s">
        <v>455</v>
      </c>
      <c r="B169" s="249" t="s">
        <v>153</v>
      </c>
      <c r="C169" s="250" t="s">
        <v>318</v>
      </c>
      <c r="D169" s="251" t="s">
        <v>98</v>
      </c>
      <c r="E169" s="252">
        <v>30.016</v>
      </c>
      <c r="F169" s="252"/>
      <c r="G169" s="253">
        <f>E169*F169</f>
        <v>0</v>
      </c>
      <c r="O169" s="227">
        <v>1</v>
      </c>
      <c r="P169" s="227">
        <v>7</v>
      </c>
      <c r="Q169" s="227">
        <v>7</v>
      </c>
      <c r="AN169" s="227">
        <v>2</v>
      </c>
      <c r="AO169" s="227">
        <f>IF(AN169=1,G169,0)</f>
        <v>0</v>
      </c>
      <c r="AP169" s="227">
        <f>IF(AN169=2,G169,0)</f>
        <v>0</v>
      </c>
      <c r="AQ169" s="227">
        <f>IF(AN169=3,G169,0)</f>
        <v>0</v>
      </c>
      <c r="AR169" s="227">
        <f>IF(AN169=4,G169,0)</f>
        <v>0</v>
      </c>
      <c r="AS169" s="227">
        <f>IF(AN169=5,G169,0)</f>
        <v>0</v>
      </c>
      <c r="BO169" s="247">
        <v>1</v>
      </c>
      <c r="BP169" s="247">
        <v>7</v>
      </c>
    </row>
    <row r="170" spans="1:68" ht="12.75">
      <c r="A170" s="248"/>
      <c r="B170" s="249"/>
      <c r="C170" s="309" t="s">
        <v>801</v>
      </c>
      <c r="D170" s="251"/>
      <c r="E170" s="252"/>
      <c r="F170" s="252"/>
      <c r="G170" s="253"/>
      <c r="BO170" s="247"/>
      <c r="BP170" s="247"/>
    </row>
    <row r="171" spans="1:68" ht="12.75">
      <c r="A171" s="248" t="s">
        <v>456</v>
      </c>
      <c r="B171" s="249" t="s">
        <v>323</v>
      </c>
      <c r="C171" s="250" t="s">
        <v>853</v>
      </c>
      <c r="D171" s="251" t="s">
        <v>98</v>
      </c>
      <c r="E171" s="252">
        <v>35.32299999999999</v>
      </c>
      <c r="F171" s="252"/>
      <c r="G171" s="253">
        <f>E171*F171</f>
        <v>0</v>
      </c>
      <c r="BO171" s="247"/>
      <c r="BP171" s="247"/>
    </row>
    <row r="172" spans="1:68" ht="12.75">
      <c r="A172" s="248"/>
      <c r="B172" s="249"/>
      <c r="C172" s="309" t="s">
        <v>802</v>
      </c>
      <c r="D172" s="251"/>
      <c r="E172" s="252"/>
      <c r="F172" s="252"/>
      <c r="G172" s="253"/>
      <c r="BO172" s="247"/>
      <c r="BP172" s="247"/>
    </row>
    <row r="173" spans="1:68" ht="22.5">
      <c r="A173" s="248" t="s">
        <v>457</v>
      </c>
      <c r="B173" s="249" t="s">
        <v>412</v>
      </c>
      <c r="C173" s="250" t="s">
        <v>411</v>
      </c>
      <c r="D173" s="251" t="s">
        <v>803</v>
      </c>
      <c r="E173" s="252">
        <v>16.5</v>
      </c>
      <c r="F173" s="252"/>
      <c r="G173" s="253">
        <f>E173*F173</f>
        <v>0</v>
      </c>
      <c r="BO173" s="247"/>
      <c r="BP173" s="247"/>
    </row>
    <row r="174" spans="1:68" ht="12.75">
      <c r="A174" s="248"/>
      <c r="B174" s="249"/>
      <c r="C174" s="328">
        <v>16.5</v>
      </c>
      <c r="D174" s="251"/>
      <c r="E174" s="252"/>
      <c r="F174" s="252"/>
      <c r="G174" s="253"/>
      <c r="BO174" s="247"/>
      <c r="BP174" s="247"/>
    </row>
    <row r="175" spans="1:68" ht="33.75">
      <c r="A175" s="248" t="s">
        <v>458</v>
      </c>
      <c r="B175" s="249" t="s">
        <v>153</v>
      </c>
      <c r="C175" s="250" t="s">
        <v>854</v>
      </c>
      <c r="D175" s="251" t="s">
        <v>98</v>
      </c>
      <c r="E175" s="252">
        <v>3.63</v>
      </c>
      <c r="F175" s="252"/>
      <c r="G175" s="253">
        <f>E175*F175</f>
        <v>0</v>
      </c>
      <c r="O175" s="227">
        <v>1</v>
      </c>
      <c r="P175" s="227">
        <v>7</v>
      </c>
      <c r="Q175" s="227">
        <v>7</v>
      </c>
      <c r="AN175" s="227">
        <v>2</v>
      </c>
      <c r="AO175" s="227">
        <f>IF(AN175=1,G175,0)</f>
        <v>0</v>
      </c>
      <c r="AP175" s="227">
        <f>IF(AN175=2,G175,0)</f>
        <v>0</v>
      </c>
      <c r="AQ175" s="227">
        <f>IF(AN175=3,G175,0)</f>
        <v>0</v>
      </c>
      <c r="AR175" s="227">
        <f>IF(AN175=4,G175,0)</f>
        <v>0</v>
      </c>
      <c r="AS175" s="227">
        <f>IF(AN175=5,G175,0)</f>
        <v>0</v>
      </c>
      <c r="BO175" s="247">
        <v>1</v>
      </c>
      <c r="BP175" s="247">
        <v>7</v>
      </c>
    </row>
    <row r="176" spans="1:68" ht="12.75">
      <c r="A176" s="248"/>
      <c r="B176" s="249"/>
      <c r="C176" s="312" t="s">
        <v>804</v>
      </c>
      <c r="D176" s="251"/>
      <c r="E176" s="252"/>
      <c r="F176" s="252"/>
      <c r="G176" s="253"/>
      <c r="BO176" s="247"/>
      <c r="BP176" s="247"/>
    </row>
    <row r="177" spans="1:68" ht="22.5">
      <c r="A177" s="248" t="s">
        <v>459</v>
      </c>
      <c r="B177" s="249" t="s">
        <v>343</v>
      </c>
      <c r="C177" s="250" t="s">
        <v>855</v>
      </c>
      <c r="D177" s="251" t="s">
        <v>98</v>
      </c>
      <c r="E177" s="252">
        <v>16.4956</v>
      </c>
      <c r="F177" s="252"/>
      <c r="G177" s="253">
        <f>E177*F177</f>
        <v>0</v>
      </c>
      <c r="O177" s="227">
        <v>3</v>
      </c>
      <c r="P177" s="227">
        <v>7</v>
      </c>
      <c r="Q177" s="227">
        <v>28375793</v>
      </c>
      <c r="AN177" s="227">
        <v>2</v>
      </c>
      <c r="AO177" s="227">
        <f>IF(AN177=1,G177,0)</f>
        <v>0</v>
      </c>
      <c r="AP177" s="227">
        <f>IF(AN177=2,G177,0)</f>
        <v>0</v>
      </c>
      <c r="AQ177" s="227">
        <f>IF(AN177=3,G177,0)</f>
        <v>0</v>
      </c>
      <c r="AR177" s="227">
        <f>IF(AN177=4,G177,0)</f>
        <v>0</v>
      </c>
      <c r="AS177" s="227">
        <f>IF(AN177=5,G177,0)</f>
        <v>0</v>
      </c>
      <c r="BO177" s="247">
        <v>3</v>
      </c>
      <c r="BP177" s="247">
        <v>7</v>
      </c>
    </row>
    <row r="178" spans="1:68" ht="12.75">
      <c r="A178" s="248"/>
      <c r="B178" s="249"/>
      <c r="C178" s="312" t="s">
        <v>805</v>
      </c>
      <c r="D178" s="251"/>
      <c r="E178" s="252"/>
      <c r="F178" s="252"/>
      <c r="G178" s="253"/>
      <c r="BO178" s="247"/>
      <c r="BP178" s="247"/>
    </row>
    <row r="179" spans="1:68" ht="33.75">
      <c r="A179" s="248" t="s">
        <v>460</v>
      </c>
      <c r="B179" s="249" t="s">
        <v>153</v>
      </c>
      <c r="C179" s="250" t="s">
        <v>363</v>
      </c>
      <c r="D179" s="251" t="s">
        <v>98</v>
      </c>
      <c r="E179" s="252">
        <v>1038.94623</v>
      </c>
      <c r="F179" s="252"/>
      <c r="G179" s="253">
        <f>E179*F179</f>
        <v>0</v>
      </c>
      <c r="O179" s="227">
        <v>1</v>
      </c>
      <c r="P179" s="227">
        <v>7</v>
      </c>
      <c r="Q179" s="227">
        <v>7</v>
      </c>
      <c r="AN179" s="227">
        <v>2</v>
      </c>
      <c r="AO179" s="227">
        <f>IF(AN179=1,G179,0)</f>
        <v>0</v>
      </c>
      <c r="AP179" s="227">
        <f>IF(AN179=2,G179,0)</f>
        <v>0</v>
      </c>
      <c r="AQ179" s="227">
        <f>IF(AN179=3,G179,0)</f>
        <v>0</v>
      </c>
      <c r="AR179" s="227">
        <f>IF(AN179=4,G179,0)</f>
        <v>0</v>
      </c>
      <c r="AS179" s="227">
        <f>IF(AN179=5,G179,0)</f>
        <v>0</v>
      </c>
      <c r="BO179" s="247">
        <v>1</v>
      </c>
      <c r="BP179" s="247">
        <v>7</v>
      </c>
    </row>
    <row r="180" spans="1:68" ht="12.75">
      <c r="A180" s="248"/>
      <c r="B180" s="249"/>
      <c r="C180" s="312" t="s">
        <v>776</v>
      </c>
      <c r="D180" s="251"/>
      <c r="E180" s="316">
        <v>48.6093</v>
      </c>
      <c r="F180" s="252"/>
      <c r="G180" s="253"/>
      <c r="BO180" s="247"/>
      <c r="BP180" s="247"/>
    </row>
    <row r="181" spans="1:68" ht="12.75">
      <c r="A181" s="248"/>
      <c r="B181" s="249"/>
      <c r="C181" s="312" t="s">
        <v>777</v>
      </c>
      <c r="D181" s="251"/>
      <c r="E181" s="316">
        <v>62.5464</v>
      </c>
      <c r="F181" s="252"/>
      <c r="G181" s="253"/>
      <c r="BO181" s="247"/>
      <c r="BP181" s="247"/>
    </row>
    <row r="182" spans="1:68" ht="12.75">
      <c r="A182" s="248"/>
      <c r="B182" s="249"/>
      <c r="C182" s="312" t="s">
        <v>778</v>
      </c>
      <c r="D182" s="251"/>
      <c r="E182" s="316">
        <v>158.3118</v>
      </c>
      <c r="F182" s="252"/>
      <c r="G182" s="253"/>
      <c r="BO182" s="247"/>
      <c r="BP182" s="247"/>
    </row>
    <row r="183" spans="1:68" ht="12.75">
      <c r="A183" s="248"/>
      <c r="B183" s="249"/>
      <c r="C183" s="312" t="s">
        <v>779</v>
      </c>
      <c r="D183" s="251"/>
      <c r="E183" s="316">
        <v>102.85428</v>
      </c>
      <c r="F183" s="252"/>
      <c r="G183" s="253"/>
      <c r="BO183" s="247"/>
      <c r="BP183" s="247"/>
    </row>
    <row r="184" spans="1:68" ht="12.75">
      <c r="A184" s="248"/>
      <c r="B184" s="249"/>
      <c r="C184" s="312" t="s">
        <v>780</v>
      </c>
      <c r="D184" s="251"/>
      <c r="E184" s="316">
        <v>159.46905</v>
      </c>
      <c r="F184" s="252"/>
      <c r="G184" s="253"/>
      <c r="BO184" s="247"/>
      <c r="BP184" s="247"/>
    </row>
    <row r="185" spans="1:68" ht="12.75">
      <c r="A185" s="248"/>
      <c r="B185" s="249"/>
      <c r="C185" s="312" t="s">
        <v>781</v>
      </c>
      <c r="D185" s="251"/>
      <c r="E185" s="316">
        <v>555.1714</v>
      </c>
      <c r="F185" s="252"/>
      <c r="G185" s="253"/>
      <c r="BO185" s="247"/>
      <c r="BP185" s="247"/>
    </row>
    <row r="186" spans="1:68" ht="12.75">
      <c r="A186" s="248"/>
      <c r="B186" s="249"/>
      <c r="C186" s="312" t="s">
        <v>782</v>
      </c>
      <c r="D186" s="251"/>
      <c r="E186" s="316">
        <v>-44.016</v>
      </c>
      <c r="F186" s="252"/>
      <c r="G186" s="253"/>
      <c r="BO186" s="247"/>
      <c r="BP186" s="247"/>
    </row>
    <row r="187" spans="1:68" ht="12.75">
      <c r="A187" s="248"/>
      <c r="B187" s="249"/>
      <c r="C187" s="312" t="s">
        <v>783</v>
      </c>
      <c r="D187" s="251"/>
      <c r="E187" s="316">
        <v>-4</v>
      </c>
      <c r="F187" s="252"/>
      <c r="G187" s="253"/>
      <c r="BO187" s="247"/>
      <c r="BP187" s="247"/>
    </row>
    <row r="188" spans="1:68" ht="67.5">
      <c r="A188" s="248" t="s">
        <v>461</v>
      </c>
      <c r="B188" s="249" t="s">
        <v>364</v>
      </c>
      <c r="C188" s="250" t="s">
        <v>365</v>
      </c>
      <c r="D188" s="251" t="s">
        <v>98</v>
      </c>
      <c r="E188" s="252">
        <v>1142.8450000000003</v>
      </c>
      <c r="F188" s="252"/>
      <c r="G188" s="253">
        <f>E188*F188</f>
        <v>0</v>
      </c>
      <c r="BO188" s="247"/>
      <c r="BP188" s="247"/>
    </row>
    <row r="189" spans="1:68" ht="12.75">
      <c r="A189" s="248"/>
      <c r="B189" s="249"/>
      <c r="C189" s="312" t="s">
        <v>806</v>
      </c>
      <c r="D189" s="251"/>
      <c r="E189" s="252"/>
      <c r="F189" s="252"/>
      <c r="G189" s="253"/>
      <c r="BO189" s="247"/>
      <c r="BP189" s="247"/>
    </row>
    <row r="190" spans="1:68" ht="12.75">
      <c r="A190" s="248" t="s">
        <v>462</v>
      </c>
      <c r="B190" s="249" t="s">
        <v>155</v>
      </c>
      <c r="C190" s="250" t="s">
        <v>156</v>
      </c>
      <c r="D190" s="251" t="s">
        <v>12</v>
      </c>
      <c r="E190" s="252">
        <v>2.3</v>
      </c>
      <c r="F190" s="252"/>
      <c r="G190" s="253">
        <f>E190*F190</f>
        <v>0</v>
      </c>
      <c r="O190" s="227">
        <v>7</v>
      </c>
      <c r="P190" s="227">
        <v>1001</v>
      </c>
      <c r="Q190" s="227">
        <v>5</v>
      </c>
      <c r="AN190" s="227">
        <v>2</v>
      </c>
      <c r="AO190" s="227">
        <f>IF(AN190=1,G190,0)</f>
        <v>0</v>
      </c>
      <c r="AP190" s="227">
        <f>IF(AN190=2,G190,0)</f>
        <v>0</v>
      </c>
      <c r="AQ190" s="227">
        <f>IF(AN190=3,G190,0)</f>
        <v>0</v>
      </c>
      <c r="AR190" s="227">
        <f>IF(AN190=4,G190,0)</f>
        <v>0</v>
      </c>
      <c r="AS190" s="227">
        <f>IF(AN190=5,G190,0)</f>
        <v>0</v>
      </c>
      <c r="BO190" s="247">
        <v>7</v>
      </c>
      <c r="BP190" s="247">
        <v>1001</v>
      </c>
    </row>
    <row r="191" spans="1:45" ht="12.75">
      <c r="A191" s="255"/>
      <c r="B191" s="256" t="s">
        <v>94</v>
      </c>
      <c r="C191" s="257" t="s">
        <v>151</v>
      </c>
      <c r="D191" s="258"/>
      <c r="E191" s="259"/>
      <c r="F191" s="260"/>
      <c r="G191" s="261">
        <f>SUM(G147:G190)</f>
        <v>0</v>
      </c>
      <c r="AO191" s="262">
        <f>SUM(AO147:AO190)</f>
        <v>0</v>
      </c>
      <c r="AP191" s="262">
        <f>SUM(AP147:AP190)</f>
        <v>0</v>
      </c>
      <c r="AQ191" s="262">
        <f>SUM(AQ147:AQ190)</f>
        <v>0</v>
      </c>
      <c r="AR191" s="262">
        <f>SUM(AR147:AR190)</f>
        <v>0</v>
      </c>
      <c r="AS191" s="262">
        <f>SUM(AS147:AS190)</f>
        <v>0</v>
      </c>
    </row>
    <row r="192" spans="1:7" ht="12.75">
      <c r="A192" s="241" t="s">
        <v>92</v>
      </c>
      <c r="B192" s="242" t="s">
        <v>267</v>
      </c>
      <c r="C192" s="243" t="s">
        <v>268</v>
      </c>
      <c r="D192" s="244"/>
      <c r="E192" s="245"/>
      <c r="F192" s="245"/>
      <c r="G192" s="246"/>
    </row>
    <row r="193" spans="1:68" ht="22.5">
      <c r="A193" s="248" t="s">
        <v>543</v>
      </c>
      <c r="B193" s="249" t="s">
        <v>291</v>
      </c>
      <c r="C193" s="250" t="s">
        <v>269</v>
      </c>
      <c r="D193" s="251" t="s">
        <v>129</v>
      </c>
      <c r="E193" s="252">
        <v>6</v>
      </c>
      <c r="F193" s="252"/>
      <c r="G193" s="253">
        <f aca="true" t="shared" si="2" ref="G193:G199">E193*F193</f>
        <v>0</v>
      </c>
      <c r="O193" s="227">
        <v>1</v>
      </c>
      <c r="P193" s="227">
        <v>7</v>
      </c>
      <c r="Q193" s="227">
        <v>7</v>
      </c>
      <c r="AN193" s="227">
        <v>2</v>
      </c>
      <c r="AO193" s="227">
        <f>IF(AN193=1,G193,0)</f>
        <v>0</v>
      </c>
      <c r="AP193" s="227">
        <f>IF(AN193=2,G193,0)</f>
        <v>0</v>
      </c>
      <c r="AQ193" s="227">
        <f>IF(AN193=3,G193,0)</f>
        <v>0</v>
      </c>
      <c r="AR193" s="227">
        <f>IF(AN193=4,G193,0)</f>
        <v>0</v>
      </c>
      <c r="AS193" s="227">
        <f>IF(AN193=5,G193,0)</f>
        <v>0</v>
      </c>
      <c r="BO193" s="247">
        <v>1</v>
      </c>
      <c r="BP193" s="247">
        <v>7</v>
      </c>
    </row>
    <row r="194" spans="1:68" ht="22.5">
      <c r="A194" s="248" t="s">
        <v>544</v>
      </c>
      <c r="B194" s="249" t="s">
        <v>292</v>
      </c>
      <c r="C194" s="250" t="s">
        <v>290</v>
      </c>
      <c r="D194" s="251" t="s">
        <v>129</v>
      </c>
      <c r="E194" s="252">
        <v>6</v>
      </c>
      <c r="F194" s="252"/>
      <c r="G194" s="253">
        <f t="shared" si="2"/>
        <v>0</v>
      </c>
      <c r="BO194" s="247"/>
      <c r="BP194" s="247"/>
    </row>
    <row r="195" spans="1:68" ht="22.5">
      <c r="A195" s="248" t="s">
        <v>545</v>
      </c>
      <c r="B195" s="249" t="s">
        <v>293</v>
      </c>
      <c r="C195" s="250" t="s">
        <v>270</v>
      </c>
      <c r="D195" s="251" t="s">
        <v>129</v>
      </c>
      <c r="E195" s="252">
        <v>6</v>
      </c>
      <c r="F195" s="252"/>
      <c r="G195" s="253">
        <f t="shared" si="2"/>
        <v>0</v>
      </c>
      <c r="O195" s="227">
        <v>3</v>
      </c>
      <c r="P195" s="227">
        <v>7</v>
      </c>
      <c r="Q195" s="227">
        <v>60725008</v>
      </c>
      <c r="AN195" s="227">
        <v>2</v>
      </c>
      <c r="AO195" s="227">
        <f>IF(AN195=1,G195,0)</f>
        <v>0</v>
      </c>
      <c r="AP195" s="227">
        <f>IF(AN195=2,G195,0)</f>
        <v>0</v>
      </c>
      <c r="AQ195" s="227">
        <f>IF(AN195=3,G195,0)</f>
        <v>0</v>
      </c>
      <c r="AR195" s="227">
        <f>IF(AN195=4,G195,0)</f>
        <v>0</v>
      </c>
      <c r="AS195" s="227">
        <f>IF(AN195=5,G195,0)</f>
        <v>0</v>
      </c>
      <c r="BO195" s="247">
        <v>3</v>
      </c>
      <c r="BP195" s="247">
        <v>7</v>
      </c>
    </row>
    <row r="196" spans="1:68" ht="12" customHeight="1">
      <c r="A196" s="248" t="s">
        <v>546</v>
      </c>
      <c r="B196" s="249" t="s">
        <v>294</v>
      </c>
      <c r="C196" s="250" t="s">
        <v>271</v>
      </c>
      <c r="D196" s="251" t="s">
        <v>129</v>
      </c>
      <c r="E196" s="252">
        <v>6</v>
      </c>
      <c r="F196" s="252"/>
      <c r="G196" s="253">
        <f t="shared" si="2"/>
        <v>0</v>
      </c>
      <c r="O196" s="227">
        <v>3</v>
      </c>
      <c r="P196" s="227">
        <v>7</v>
      </c>
      <c r="Q196" s="227">
        <v>60725016</v>
      </c>
      <c r="AN196" s="227">
        <v>2</v>
      </c>
      <c r="AO196" s="227">
        <f>IF(AN196=1,G196,0)</f>
        <v>0</v>
      </c>
      <c r="AP196" s="227">
        <f>IF(AN196=2,G196,0)</f>
        <v>0</v>
      </c>
      <c r="AQ196" s="227">
        <f>IF(AN196=3,G196,0)</f>
        <v>0</v>
      </c>
      <c r="AR196" s="227">
        <f>IF(AN196=4,G196,0)</f>
        <v>0</v>
      </c>
      <c r="AS196" s="227">
        <f>IF(AN196=5,G196,0)</f>
        <v>0</v>
      </c>
      <c r="BO196" s="247">
        <v>3</v>
      </c>
      <c r="BP196" s="247">
        <v>7</v>
      </c>
    </row>
    <row r="197" spans="1:68" ht="22.5">
      <c r="A197" s="248" t="s">
        <v>547</v>
      </c>
      <c r="B197" s="249" t="s">
        <v>295</v>
      </c>
      <c r="C197" s="250" t="s">
        <v>272</v>
      </c>
      <c r="D197" s="251" t="s">
        <v>276</v>
      </c>
      <c r="E197" s="252">
        <v>6</v>
      </c>
      <c r="F197" s="252"/>
      <c r="G197" s="253">
        <f t="shared" si="2"/>
        <v>0</v>
      </c>
      <c r="BO197" s="247"/>
      <c r="BP197" s="247"/>
    </row>
    <row r="198" spans="1:68" ht="12.75">
      <c r="A198" s="248" t="s">
        <v>548</v>
      </c>
      <c r="B198" s="249" t="s">
        <v>296</v>
      </c>
      <c r="C198" s="250" t="s">
        <v>274</v>
      </c>
      <c r="D198" s="251" t="s">
        <v>276</v>
      </c>
      <c r="E198" s="252">
        <v>1</v>
      </c>
      <c r="F198" s="252"/>
      <c r="G198" s="253">
        <f t="shared" si="2"/>
        <v>0</v>
      </c>
      <c r="BO198" s="247"/>
      <c r="BP198" s="247"/>
    </row>
    <row r="199" spans="1:68" ht="12.75">
      <c r="A199" s="248" t="s">
        <v>549</v>
      </c>
      <c r="B199" s="249" t="s">
        <v>275</v>
      </c>
      <c r="C199" s="250" t="s">
        <v>273</v>
      </c>
      <c r="D199" s="251" t="s">
        <v>12</v>
      </c>
      <c r="E199" s="252">
        <v>1.85</v>
      </c>
      <c r="F199" s="252"/>
      <c r="G199" s="253">
        <f t="shared" si="2"/>
        <v>0</v>
      </c>
      <c r="O199" s="227">
        <v>3</v>
      </c>
      <c r="P199" s="227">
        <v>7</v>
      </c>
      <c r="Q199" s="227" t="s">
        <v>161</v>
      </c>
      <c r="AN199" s="227">
        <v>2</v>
      </c>
      <c r="AO199" s="227">
        <f>IF(AN199=1,G199,0)</f>
        <v>0</v>
      </c>
      <c r="AP199" s="227">
        <f>IF(AN199=2,G199,0)</f>
        <v>0</v>
      </c>
      <c r="AQ199" s="227">
        <f>IF(AN199=3,G199,0)</f>
        <v>0</v>
      </c>
      <c r="AR199" s="227">
        <f>IF(AN199=4,G199,0)</f>
        <v>0</v>
      </c>
      <c r="AS199" s="227">
        <f>IF(AN199=5,G199,0)</f>
        <v>0</v>
      </c>
      <c r="BO199" s="247">
        <v>3</v>
      </c>
      <c r="BP199" s="247">
        <v>7</v>
      </c>
    </row>
    <row r="200" spans="1:45" ht="12.75">
      <c r="A200" s="255"/>
      <c r="B200" s="256" t="s">
        <v>94</v>
      </c>
      <c r="C200" s="257" t="str">
        <f>C192</f>
        <v>Vnitřní kanalizace</v>
      </c>
      <c r="D200" s="258"/>
      <c r="E200" s="259"/>
      <c r="F200" s="260"/>
      <c r="G200" s="261">
        <f>SUM(G192:G199)</f>
        <v>0</v>
      </c>
      <c r="AO200" s="262">
        <f>SUM(AO192:AO199)</f>
        <v>0</v>
      </c>
      <c r="AP200" s="262">
        <f>SUM(AP192:AP199)</f>
        <v>0</v>
      </c>
      <c r="AQ200" s="262">
        <f>SUM(AQ192:AQ199)</f>
        <v>0</v>
      </c>
      <c r="AR200" s="262">
        <f>SUM(AR192:AR199)</f>
        <v>0</v>
      </c>
      <c r="AS200" s="262">
        <f>SUM(AS192:AS199)</f>
        <v>0</v>
      </c>
    </row>
    <row r="201" spans="1:7" ht="12.75">
      <c r="A201" s="241" t="s">
        <v>92</v>
      </c>
      <c r="B201" s="242" t="s">
        <v>157</v>
      </c>
      <c r="C201" s="243" t="s">
        <v>158</v>
      </c>
      <c r="D201" s="244"/>
      <c r="E201" s="245"/>
      <c r="F201" s="245"/>
      <c r="G201" s="246"/>
    </row>
    <row r="202" spans="1:68" ht="12.75">
      <c r="A202" s="248" t="s">
        <v>550</v>
      </c>
      <c r="B202" s="249" t="s">
        <v>160</v>
      </c>
      <c r="C202" s="250" t="s">
        <v>263</v>
      </c>
      <c r="D202" s="251" t="s">
        <v>98</v>
      </c>
      <c r="E202" s="252">
        <v>153</v>
      </c>
      <c r="F202" s="252"/>
      <c r="G202" s="253">
        <f>E202*F202</f>
        <v>0</v>
      </c>
      <c r="O202" s="227">
        <v>1</v>
      </c>
      <c r="P202" s="227">
        <v>7</v>
      </c>
      <c r="Q202" s="227">
        <v>7</v>
      </c>
      <c r="AN202" s="227">
        <v>2</v>
      </c>
      <c r="AO202" s="227">
        <f>IF(AN202=1,G202,0)</f>
        <v>0</v>
      </c>
      <c r="AP202" s="227">
        <f>IF(AN202=2,G202,0)</f>
        <v>0</v>
      </c>
      <c r="AQ202" s="227">
        <f>IF(AN202=3,G202,0)</f>
        <v>0</v>
      </c>
      <c r="AR202" s="227">
        <f>IF(AN202=4,G202,0)</f>
        <v>0</v>
      </c>
      <c r="AS202" s="227">
        <f>IF(AN202=5,G202,0)</f>
        <v>0</v>
      </c>
      <c r="BO202" s="247">
        <v>1</v>
      </c>
      <c r="BP202" s="247">
        <v>7</v>
      </c>
    </row>
    <row r="203" spans="1:68" ht="12.75">
      <c r="A203" s="248"/>
      <c r="B203" s="249"/>
      <c r="C203" s="312" t="s">
        <v>807</v>
      </c>
      <c r="D203" s="251"/>
      <c r="E203" s="252"/>
      <c r="F203" s="252"/>
      <c r="G203" s="253"/>
      <c r="BO203" s="247"/>
      <c r="BP203" s="247"/>
    </row>
    <row r="204" spans="1:68" ht="12.75">
      <c r="A204" s="248" t="s">
        <v>551</v>
      </c>
      <c r="B204" s="249" t="s">
        <v>331</v>
      </c>
      <c r="C204" s="250" t="s">
        <v>328</v>
      </c>
      <c r="D204" s="251" t="s">
        <v>98</v>
      </c>
      <c r="E204" s="252">
        <v>176</v>
      </c>
      <c r="F204" s="252"/>
      <c r="G204" s="253">
        <f aca="true" t="shared" si="3" ref="G204:G214">E204*F204</f>
        <v>0</v>
      </c>
      <c r="BO204" s="247"/>
      <c r="BP204" s="247"/>
    </row>
    <row r="205" spans="1:68" ht="12.75">
      <c r="A205" s="248"/>
      <c r="B205" s="249"/>
      <c r="C205" s="312" t="s">
        <v>808</v>
      </c>
      <c r="D205" s="251"/>
      <c r="E205" s="252"/>
      <c r="F205" s="252"/>
      <c r="G205" s="253"/>
      <c r="BO205" s="247"/>
      <c r="BP205" s="247"/>
    </row>
    <row r="206" spans="1:68" ht="22.5">
      <c r="A206" s="248" t="s">
        <v>552</v>
      </c>
      <c r="B206" s="249"/>
      <c r="C206" s="250" t="s">
        <v>297</v>
      </c>
      <c r="D206" s="251" t="s">
        <v>129</v>
      </c>
      <c r="E206" s="252">
        <v>2040</v>
      </c>
      <c r="F206" s="252"/>
      <c r="G206" s="253">
        <f t="shared" si="3"/>
        <v>0</v>
      </c>
      <c r="BO206" s="247"/>
      <c r="BP206" s="247"/>
    </row>
    <row r="207" spans="1:68" ht="12.75">
      <c r="A207" s="248"/>
      <c r="B207" s="249"/>
      <c r="C207" s="312" t="s">
        <v>809</v>
      </c>
      <c r="D207" s="251"/>
      <c r="E207" s="252"/>
      <c r="F207" s="252"/>
      <c r="G207" s="253"/>
      <c r="BO207" s="247"/>
      <c r="BP207" s="247"/>
    </row>
    <row r="208" spans="1:68" ht="33.75">
      <c r="A208" s="248" t="s">
        <v>553</v>
      </c>
      <c r="B208" s="249"/>
      <c r="C208" s="250" t="s">
        <v>447</v>
      </c>
      <c r="D208" s="251" t="s">
        <v>98</v>
      </c>
      <c r="E208" s="252">
        <v>10.24</v>
      </c>
      <c r="F208" s="252"/>
      <c r="G208" s="253">
        <f t="shared" si="3"/>
        <v>0</v>
      </c>
      <c r="BO208" s="247"/>
      <c r="BP208" s="247"/>
    </row>
    <row r="209" spans="1:68" ht="12.75">
      <c r="A209" s="248"/>
      <c r="B209" s="249"/>
      <c r="C209" s="312" t="s">
        <v>810</v>
      </c>
      <c r="D209" s="251"/>
      <c r="E209" s="252"/>
      <c r="F209" s="252"/>
      <c r="G209" s="253"/>
      <c r="BO209" s="247"/>
      <c r="BP209" s="247"/>
    </row>
    <row r="210" spans="1:68" ht="22.5">
      <c r="A210" s="248" t="s">
        <v>554</v>
      </c>
      <c r="B210" s="249" t="s">
        <v>160</v>
      </c>
      <c r="C210" s="250" t="s">
        <v>446</v>
      </c>
      <c r="D210" s="251" t="s">
        <v>98</v>
      </c>
      <c r="E210" s="252">
        <v>29</v>
      </c>
      <c r="F210" s="252"/>
      <c r="G210" s="253">
        <f t="shared" si="3"/>
        <v>0</v>
      </c>
      <c r="O210" s="227">
        <v>1</v>
      </c>
      <c r="P210" s="227">
        <v>7</v>
      </c>
      <c r="Q210" s="227">
        <v>7</v>
      </c>
      <c r="AN210" s="227">
        <v>2</v>
      </c>
      <c r="AO210" s="227">
        <f>IF(AN210=1,G210,0)</f>
        <v>0</v>
      </c>
      <c r="AP210" s="227">
        <f>IF(AN210=2,G210,0)</f>
        <v>0</v>
      </c>
      <c r="AQ210" s="227">
        <f>IF(AN210=3,G210,0)</f>
        <v>0</v>
      </c>
      <c r="AR210" s="227">
        <f>IF(AN210=4,G210,0)</f>
        <v>0</v>
      </c>
      <c r="AS210" s="227">
        <f>IF(AN210=5,G210,0)</f>
        <v>0</v>
      </c>
      <c r="BO210" s="247">
        <v>1</v>
      </c>
      <c r="BP210" s="247">
        <v>7</v>
      </c>
    </row>
    <row r="211" spans="1:68" ht="12.75">
      <c r="A211" s="248"/>
      <c r="B211" s="249"/>
      <c r="C211" s="312" t="s">
        <v>811</v>
      </c>
      <c r="D211" s="251"/>
      <c r="E211" s="252"/>
      <c r="F211" s="252"/>
      <c r="G211" s="253"/>
      <c r="BO211" s="247"/>
      <c r="BP211" s="247"/>
    </row>
    <row r="212" spans="1:68" ht="12.75">
      <c r="A212" s="248" t="s">
        <v>555</v>
      </c>
      <c r="B212" s="249" t="s">
        <v>330</v>
      </c>
      <c r="C212" s="250" t="s">
        <v>329</v>
      </c>
      <c r="D212" s="251" t="s">
        <v>98</v>
      </c>
      <c r="E212" s="252">
        <v>35.9375</v>
      </c>
      <c r="F212" s="252"/>
      <c r="G212" s="253">
        <f t="shared" si="3"/>
        <v>0</v>
      </c>
      <c r="BO212" s="247"/>
      <c r="BP212" s="247"/>
    </row>
    <row r="213" spans="1:68" ht="12.75">
      <c r="A213" s="248"/>
      <c r="B213" s="249"/>
      <c r="C213" s="312" t="s">
        <v>812</v>
      </c>
      <c r="D213" s="251"/>
      <c r="E213" s="252"/>
      <c r="F213" s="252"/>
      <c r="G213" s="253"/>
      <c r="BO213" s="247"/>
      <c r="BP213" s="247"/>
    </row>
    <row r="214" spans="1:68" ht="22.5">
      <c r="A214" s="248" t="s">
        <v>556</v>
      </c>
      <c r="B214" s="249"/>
      <c r="C214" s="250" t="s">
        <v>327</v>
      </c>
      <c r="D214" s="251" t="s">
        <v>129</v>
      </c>
      <c r="E214" s="252">
        <v>256</v>
      </c>
      <c r="F214" s="252"/>
      <c r="G214" s="253">
        <f t="shared" si="3"/>
        <v>0</v>
      </c>
      <c r="BO214" s="247"/>
      <c r="BP214" s="247"/>
    </row>
    <row r="215" spans="1:68" ht="12.75">
      <c r="A215" s="248"/>
      <c r="B215" s="249"/>
      <c r="C215" s="312" t="s">
        <v>813</v>
      </c>
      <c r="D215" s="251"/>
      <c r="E215" s="252"/>
      <c r="F215" s="252"/>
      <c r="G215" s="253"/>
      <c r="BO215" s="247"/>
      <c r="BP215" s="247"/>
    </row>
    <row r="216" spans="1:68" ht="12.75">
      <c r="A216" s="248" t="s">
        <v>557</v>
      </c>
      <c r="B216" s="249" t="s">
        <v>163</v>
      </c>
      <c r="C216" s="250" t="s">
        <v>164</v>
      </c>
      <c r="D216" s="251" t="s">
        <v>101</v>
      </c>
      <c r="E216" s="252">
        <v>3.2303875</v>
      </c>
      <c r="F216" s="252"/>
      <c r="G216" s="253">
        <f>E216*F216</f>
        <v>0</v>
      </c>
      <c r="O216" s="227">
        <v>7</v>
      </c>
      <c r="P216" s="227">
        <v>1001</v>
      </c>
      <c r="Q216" s="227">
        <v>5</v>
      </c>
      <c r="AN216" s="227">
        <v>2</v>
      </c>
      <c r="AO216" s="227">
        <f>IF(AN216=1,G216,0)</f>
        <v>0</v>
      </c>
      <c r="AP216" s="227">
        <f>IF(AN216=2,G216,0)</f>
        <v>0</v>
      </c>
      <c r="AQ216" s="227">
        <f>IF(AN216=3,G216,0)</f>
        <v>0</v>
      </c>
      <c r="AR216" s="227">
        <f>IF(AN216=4,G216,0)</f>
        <v>0</v>
      </c>
      <c r="AS216" s="227">
        <f>IF(AN216=5,G216,0)</f>
        <v>0</v>
      </c>
      <c r="BO216" s="247">
        <v>7</v>
      </c>
      <c r="BP216" s="247">
        <v>1001</v>
      </c>
    </row>
    <row r="217" spans="1:45" ht="12.75">
      <c r="A217" s="255"/>
      <c r="B217" s="256" t="s">
        <v>94</v>
      </c>
      <c r="C217" s="257" t="s">
        <v>159</v>
      </c>
      <c r="D217" s="258"/>
      <c r="E217" s="259"/>
      <c r="F217" s="260"/>
      <c r="G217" s="261">
        <f>SUM(G201:G216)</f>
        <v>0</v>
      </c>
      <c r="AO217" s="262">
        <f>SUM(AO201:AO216)</f>
        <v>0</v>
      </c>
      <c r="AP217" s="262">
        <f>SUM(AP201:AP216)</f>
        <v>0</v>
      </c>
      <c r="AQ217" s="262">
        <f>SUM(AQ201:AQ216)</f>
        <v>0</v>
      </c>
      <c r="AR217" s="262">
        <f>SUM(AR201:AR216)</f>
        <v>0</v>
      </c>
      <c r="AS217" s="262">
        <f>SUM(AS201:AS216)</f>
        <v>0</v>
      </c>
    </row>
    <row r="218" spans="1:7" ht="12.75">
      <c r="A218" s="241" t="s">
        <v>92</v>
      </c>
      <c r="B218" s="242" t="s">
        <v>165</v>
      </c>
      <c r="C218" s="243" t="s">
        <v>166</v>
      </c>
      <c r="D218" s="244"/>
      <c r="E218" s="245"/>
      <c r="F218" s="245"/>
      <c r="G218" s="246"/>
    </row>
    <row r="219" spans="1:68" ht="22.5">
      <c r="A219" s="248" t="s">
        <v>558</v>
      </c>
      <c r="B219" s="249" t="s">
        <v>168</v>
      </c>
      <c r="C219" s="250" t="s">
        <v>265</v>
      </c>
      <c r="D219" s="251" t="s">
        <v>100</v>
      </c>
      <c r="E219" s="252">
        <v>275</v>
      </c>
      <c r="F219" s="252"/>
      <c r="G219" s="253">
        <f aca="true" t="shared" si="4" ref="G219:G228">E219*F219</f>
        <v>0</v>
      </c>
      <c r="O219" s="227">
        <v>1</v>
      </c>
      <c r="P219" s="227">
        <v>7</v>
      </c>
      <c r="Q219" s="227">
        <v>7</v>
      </c>
      <c r="AN219" s="227">
        <v>2</v>
      </c>
      <c r="AO219" s="227">
        <f>IF(AN219=1,G219,0)</f>
        <v>0</v>
      </c>
      <c r="AP219" s="227">
        <f>IF(AN219=2,G219,0)</f>
        <v>0</v>
      </c>
      <c r="AQ219" s="227">
        <f>IF(AN219=3,G219,0)</f>
        <v>0</v>
      </c>
      <c r="AR219" s="227">
        <f>IF(AN219=4,G219,0)</f>
        <v>0</v>
      </c>
      <c r="AS219" s="227">
        <f>IF(AN219=5,G219,0)</f>
        <v>0</v>
      </c>
      <c r="BO219" s="247">
        <v>1</v>
      </c>
      <c r="BP219" s="247">
        <v>7</v>
      </c>
    </row>
    <row r="220" spans="1:68" ht="33.75">
      <c r="A220" s="248" t="s">
        <v>559</v>
      </c>
      <c r="B220" s="249" t="s">
        <v>264</v>
      </c>
      <c r="C220" s="250" t="s">
        <v>266</v>
      </c>
      <c r="D220" s="251" t="s">
        <v>100</v>
      </c>
      <c r="E220" s="252">
        <v>275</v>
      </c>
      <c r="F220" s="252"/>
      <c r="G220" s="253">
        <f t="shared" si="4"/>
        <v>0</v>
      </c>
      <c r="BO220" s="247"/>
      <c r="BP220" s="247"/>
    </row>
    <row r="221" spans="1:68" ht="22.5">
      <c r="A221" s="248" t="s">
        <v>560</v>
      </c>
      <c r="B221" s="249" t="s">
        <v>332</v>
      </c>
      <c r="C221" s="250" t="s">
        <v>333</v>
      </c>
      <c r="D221" s="251" t="s">
        <v>100</v>
      </c>
      <c r="E221" s="252">
        <v>128</v>
      </c>
      <c r="F221" s="252"/>
      <c r="G221" s="253">
        <f t="shared" si="4"/>
        <v>0</v>
      </c>
      <c r="BO221" s="247"/>
      <c r="BP221" s="247"/>
    </row>
    <row r="222" spans="1:68" ht="12.75">
      <c r="A222" s="248"/>
      <c r="B222" s="249"/>
      <c r="C222" s="312" t="s">
        <v>814</v>
      </c>
      <c r="D222" s="251"/>
      <c r="E222" s="252"/>
      <c r="F222" s="252"/>
      <c r="G222" s="253"/>
      <c r="BO222" s="247"/>
      <c r="BP222" s="247"/>
    </row>
    <row r="223" spans="1:68" ht="22.5">
      <c r="A223" s="248" t="s">
        <v>561</v>
      </c>
      <c r="B223" s="249" t="s">
        <v>502</v>
      </c>
      <c r="C223" s="250" t="s">
        <v>334</v>
      </c>
      <c r="D223" s="251" t="s">
        <v>100</v>
      </c>
      <c r="E223" s="252">
        <v>140.8</v>
      </c>
      <c r="F223" s="252"/>
      <c r="G223" s="253">
        <f t="shared" si="4"/>
        <v>0</v>
      </c>
      <c r="BO223" s="247"/>
      <c r="BP223" s="247"/>
    </row>
    <row r="224" spans="1:68" ht="12.75">
      <c r="A224" s="248"/>
      <c r="B224" s="249"/>
      <c r="C224" s="312" t="s">
        <v>815</v>
      </c>
      <c r="D224" s="251"/>
      <c r="E224" s="252"/>
      <c r="F224" s="252"/>
      <c r="G224" s="253"/>
      <c r="BO224" s="247"/>
      <c r="BP224" s="247"/>
    </row>
    <row r="225" spans="1:68" ht="12.75">
      <c r="A225" s="248" t="s">
        <v>562</v>
      </c>
      <c r="B225" s="249" t="s">
        <v>503</v>
      </c>
      <c r="C225" s="250" t="s">
        <v>501</v>
      </c>
      <c r="D225" s="251" t="s">
        <v>129</v>
      </c>
      <c r="E225" s="252">
        <v>4</v>
      </c>
      <c r="F225" s="252"/>
      <c r="G225" s="253">
        <f t="shared" si="4"/>
        <v>0</v>
      </c>
      <c r="BO225" s="247"/>
      <c r="BP225" s="247"/>
    </row>
    <row r="226" spans="1:68" ht="22.5">
      <c r="A226" s="248" t="s">
        <v>563</v>
      </c>
      <c r="B226" s="249" t="s">
        <v>504</v>
      </c>
      <c r="C226" s="250" t="s">
        <v>335</v>
      </c>
      <c r="D226" s="251" t="s">
        <v>129</v>
      </c>
      <c r="E226" s="252">
        <v>384</v>
      </c>
      <c r="F226" s="252"/>
      <c r="G226" s="253">
        <f t="shared" si="4"/>
        <v>0</v>
      </c>
      <c r="BO226" s="247"/>
      <c r="BP226" s="247"/>
    </row>
    <row r="227" spans="1:68" ht="12.75">
      <c r="A227" s="248"/>
      <c r="B227" s="249"/>
      <c r="C227" s="312" t="s">
        <v>816</v>
      </c>
      <c r="D227" s="251"/>
      <c r="E227" s="252"/>
      <c r="F227" s="252"/>
      <c r="G227" s="253"/>
      <c r="BO227" s="247"/>
      <c r="BP227" s="247"/>
    </row>
    <row r="228" spans="1:68" ht="12.75">
      <c r="A228" s="248" t="s">
        <v>564</v>
      </c>
      <c r="B228" s="249" t="s">
        <v>170</v>
      </c>
      <c r="C228" s="250" t="s">
        <v>171</v>
      </c>
      <c r="D228" s="251" t="s">
        <v>101</v>
      </c>
      <c r="E228" s="252">
        <v>1.9821560000000003</v>
      </c>
      <c r="F228" s="252"/>
      <c r="G228" s="253">
        <f t="shared" si="4"/>
        <v>0</v>
      </c>
      <c r="O228" s="227">
        <v>7</v>
      </c>
      <c r="P228" s="227">
        <v>1001</v>
      </c>
      <c r="Q228" s="227">
        <v>5</v>
      </c>
      <c r="AN228" s="227">
        <v>2</v>
      </c>
      <c r="AO228" s="227">
        <f>IF(AN228=1,G228,0)</f>
        <v>0</v>
      </c>
      <c r="AP228" s="227">
        <f>IF(AN228=2,G228,0)</f>
        <v>0</v>
      </c>
      <c r="AQ228" s="227">
        <f>IF(AN228=3,G228,0)</f>
        <v>0</v>
      </c>
      <c r="AR228" s="227">
        <f>IF(AN228=4,G228,0)</f>
        <v>0</v>
      </c>
      <c r="AS228" s="227">
        <f>IF(AN228=5,G228,0)</f>
        <v>0</v>
      </c>
      <c r="BO228" s="247">
        <v>7</v>
      </c>
      <c r="BP228" s="247">
        <v>1001</v>
      </c>
    </row>
    <row r="229" spans="1:45" ht="12.75">
      <c r="A229" s="255"/>
      <c r="B229" s="256" t="s">
        <v>94</v>
      </c>
      <c r="C229" s="257" t="s">
        <v>167</v>
      </c>
      <c r="D229" s="258"/>
      <c r="E229" s="259"/>
      <c r="F229" s="260"/>
      <c r="G229" s="261">
        <f>SUM(G219:G228)</f>
        <v>0</v>
      </c>
      <c r="AO229" s="262">
        <f>SUM(AO218:AO228)</f>
        <v>0</v>
      </c>
      <c r="AP229" s="262">
        <f>SUM(AP218:AP228)</f>
        <v>0</v>
      </c>
      <c r="AQ229" s="262">
        <f>SUM(AQ218:AQ228)</f>
        <v>0</v>
      </c>
      <c r="AR229" s="262">
        <f>SUM(AR218:AR228)</f>
        <v>0</v>
      </c>
      <c r="AS229" s="262">
        <f>SUM(AS218:AS228)</f>
        <v>0</v>
      </c>
    </row>
    <row r="230" spans="1:7" ht="12.75">
      <c r="A230" s="241" t="s">
        <v>92</v>
      </c>
      <c r="B230" s="242" t="s">
        <v>172</v>
      </c>
      <c r="C230" s="243" t="s">
        <v>499</v>
      </c>
      <c r="D230" s="244"/>
      <c r="E230" s="245"/>
      <c r="F230" s="245"/>
      <c r="G230" s="246"/>
    </row>
    <row r="231" spans="1:68" ht="22.5">
      <c r="A231" s="248" t="s">
        <v>565</v>
      </c>
      <c r="B231" s="249" t="s">
        <v>510</v>
      </c>
      <c r="C231" s="250" t="s">
        <v>506</v>
      </c>
      <c r="D231" s="251" t="s">
        <v>129</v>
      </c>
      <c r="E231" s="252">
        <v>4</v>
      </c>
      <c r="F231" s="274"/>
      <c r="G231" s="253">
        <f aca="true" t="shared" si="5" ref="G231:G237">E231*F231</f>
        <v>0</v>
      </c>
      <c r="BO231" s="247"/>
      <c r="BP231" s="247"/>
    </row>
    <row r="232" spans="1:68" ht="45">
      <c r="A232" s="248" t="s">
        <v>566</v>
      </c>
      <c r="B232" s="249" t="s">
        <v>511</v>
      </c>
      <c r="C232" s="250" t="s">
        <v>508</v>
      </c>
      <c r="D232" s="251" t="s">
        <v>129</v>
      </c>
      <c r="E232" s="274">
        <v>4</v>
      </c>
      <c r="F232" s="274"/>
      <c r="G232" s="253">
        <f t="shared" si="5"/>
        <v>0</v>
      </c>
      <c r="BO232" s="247"/>
      <c r="BP232" s="247"/>
    </row>
    <row r="233" spans="1:68" ht="12.75">
      <c r="A233" s="248" t="s">
        <v>567</v>
      </c>
      <c r="B233" s="249" t="s">
        <v>512</v>
      </c>
      <c r="C233" s="250" t="s">
        <v>509</v>
      </c>
      <c r="D233" s="251" t="s">
        <v>276</v>
      </c>
      <c r="E233" s="274">
        <v>1</v>
      </c>
      <c r="F233" s="274"/>
      <c r="G233" s="253">
        <f t="shared" si="5"/>
        <v>0</v>
      </c>
      <c r="BO233" s="247"/>
      <c r="BP233" s="247"/>
    </row>
    <row r="234" spans="1:68" ht="12.75">
      <c r="A234" s="248" t="s">
        <v>568</v>
      </c>
      <c r="B234" s="249" t="s">
        <v>513</v>
      </c>
      <c r="C234" s="250" t="s">
        <v>507</v>
      </c>
      <c r="D234" s="251" t="s">
        <v>276</v>
      </c>
      <c r="E234" s="252">
        <v>1</v>
      </c>
      <c r="F234" s="252"/>
      <c r="G234" s="253">
        <f t="shared" si="5"/>
        <v>0</v>
      </c>
      <c r="BO234" s="247"/>
      <c r="BP234" s="247"/>
    </row>
    <row r="235" spans="1:68" ht="22.5">
      <c r="A235" s="248" t="s">
        <v>569</v>
      </c>
      <c r="B235" s="249" t="s">
        <v>517</v>
      </c>
      <c r="C235" s="250" t="s">
        <v>519</v>
      </c>
      <c r="D235" s="251" t="s">
        <v>129</v>
      </c>
      <c r="E235" s="252">
        <v>2</v>
      </c>
      <c r="F235" s="252"/>
      <c r="G235" s="253">
        <f t="shared" si="5"/>
        <v>0</v>
      </c>
      <c r="BO235" s="247"/>
      <c r="BP235" s="247"/>
    </row>
    <row r="236" spans="1:68" ht="45">
      <c r="A236" s="248" t="s">
        <v>570</v>
      </c>
      <c r="B236" s="249" t="s">
        <v>520</v>
      </c>
      <c r="C236" s="250" t="s">
        <v>518</v>
      </c>
      <c r="D236" s="251" t="s">
        <v>129</v>
      </c>
      <c r="E236" s="252">
        <v>2</v>
      </c>
      <c r="F236" s="252"/>
      <c r="G236" s="253">
        <f t="shared" si="5"/>
        <v>0</v>
      </c>
      <c r="BO236" s="247"/>
      <c r="BP236" s="247"/>
    </row>
    <row r="237" spans="1:68" ht="12.75">
      <c r="A237" s="248" t="s">
        <v>571</v>
      </c>
      <c r="B237" s="249"/>
      <c r="C237" s="250" t="s">
        <v>244</v>
      </c>
      <c r="D237" s="251" t="s">
        <v>12</v>
      </c>
      <c r="E237" s="252">
        <v>2.1</v>
      </c>
      <c r="F237" s="252"/>
      <c r="G237" s="253">
        <f t="shared" si="5"/>
        <v>0</v>
      </c>
      <c r="BO237" s="247"/>
      <c r="BP237" s="247"/>
    </row>
    <row r="238" spans="1:45" ht="12.75">
      <c r="A238" s="255"/>
      <c r="B238" s="256" t="s">
        <v>94</v>
      </c>
      <c r="C238" s="257" t="s">
        <v>500</v>
      </c>
      <c r="D238" s="258"/>
      <c r="E238" s="259"/>
      <c r="F238" s="260"/>
      <c r="G238" s="261">
        <f>SUM(G231:G237)</f>
        <v>0</v>
      </c>
      <c r="AO238" s="262">
        <f>SUM(AO230:AO237)</f>
        <v>0</v>
      </c>
      <c r="AP238" s="262">
        <f>SUM(AP230:AP237)</f>
        <v>0</v>
      </c>
      <c r="AQ238" s="262">
        <f>SUM(AQ230:AQ237)</f>
        <v>0</v>
      </c>
      <c r="AR238" s="262">
        <f>SUM(AR230:AR237)</f>
        <v>0</v>
      </c>
      <c r="AS238" s="262">
        <f>SUM(AS230:AS237)</f>
        <v>0</v>
      </c>
    </row>
    <row r="239" spans="1:7" ht="12.75">
      <c r="A239" s="241" t="s">
        <v>92</v>
      </c>
      <c r="B239" s="242" t="s">
        <v>257</v>
      </c>
      <c r="C239" s="243" t="s">
        <v>258</v>
      </c>
      <c r="D239" s="244"/>
      <c r="E239" s="245"/>
      <c r="F239" s="245"/>
      <c r="G239" s="246"/>
    </row>
    <row r="240" spans="1:68" ht="12.75">
      <c r="A240" s="248" t="s">
        <v>572</v>
      </c>
      <c r="B240" s="249" t="s">
        <v>480</v>
      </c>
      <c r="C240" s="250" t="s">
        <v>467</v>
      </c>
      <c r="D240" s="251" t="s">
        <v>129</v>
      </c>
      <c r="E240" s="252">
        <v>16</v>
      </c>
      <c r="F240" s="252"/>
      <c r="G240" s="253">
        <f aca="true" t="shared" si="6" ref="G240:G245">E240*F240</f>
        <v>0</v>
      </c>
      <c r="O240" s="227">
        <v>1</v>
      </c>
      <c r="P240" s="227">
        <v>7</v>
      </c>
      <c r="Q240" s="227">
        <v>7</v>
      </c>
      <c r="AN240" s="227">
        <v>2</v>
      </c>
      <c r="AO240" s="227">
        <f>IF(AN240=1,G240,0)</f>
        <v>0</v>
      </c>
      <c r="AP240" s="227">
        <f>IF(AN240=2,G240,0)</f>
        <v>0</v>
      </c>
      <c r="AQ240" s="227">
        <f>IF(AN240=3,G240,0)</f>
        <v>0</v>
      </c>
      <c r="AR240" s="227">
        <f>IF(AN240=4,G240,0)</f>
        <v>0</v>
      </c>
      <c r="AS240" s="227">
        <f>IF(AN240=5,G240,0)</f>
        <v>0</v>
      </c>
      <c r="BO240" s="247">
        <v>1</v>
      </c>
      <c r="BP240" s="247">
        <v>7</v>
      </c>
    </row>
    <row r="241" spans="1:68" ht="12.75">
      <c r="A241" s="248" t="s">
        <v>573</v>
      </c>
      <c r="B241" s="249" t="s">
        <v>481</v>
      </c>
      <c r="C241" s="250" t="s">
        <v>466</v>
      </c>
      <c r="D241" s="251" t="s">
        <v>129</v>
      </c>
      <c r="E241" s="252">
        <v>16</v>
      </c>
      <c r="F241" s="252"/>
      <c r="G241" s="253">
        <f t="shared" si="6"/>
        <v>0</v>
      </c>
      <c r="O241" s="227">
        <v>3</v>
      </c>
      <c r="P241" s="227">
        <v>7</v>
      </c>
      <c r="Q241" s="227">
        <v>60725008</v>
      </c>
      <c r="AN241" s="227">
        <v>2</v>
      </c>
      <c r="AO241" s="227">
        <f>IF(AN241=1,G241,0)</f>
        <v>0</v>
      </c>
      <c r="AP241" s="227">
        <f>IF(AN241=2,G241,0)</f>
        <v>0</v>
      </c>
      <c r="AQ241" s="227">
        <f>IF(AN241=3,G241,0)</f>
        <v>0</v>
      </c>
      <c r="AR241" s="227">
        <f>IF(AN241=4,G241,0)</f>
        <v>0</v>
      </c>
      <c r="AS241" s="227">
        <f>IF(AN241=5,G241,0)</f>
        <v>0</v>
      </c>
      <c r="BO241" s="247">
        <v>3</v>
      </c>
      <c r="BP241" s="247">
        <v>7</v>
      </c>
    </row>
    <row r="242" spans="1:68" ht="12.75">
      <c r="A242" s="248" t="s">
        <v>574</v>
      </c>
      <c r="B242" s="249" t="s">
        <v>482</v>
      </c>
      <c r="C242" s="250" t="s">
        <v>253</v>
      </c>
      <c r="D242" s="251" t="s">
        <v>129</v>
      </c>
      <c r="E242" s="252">
        <v>16</v>
      </c>
      <c r="F242" s="252"/>
      <c r="G242" s="253">
        <f t="shared" si="6"/>
        <v>0</v>
      </c>
      <c r="BO242" s="247"/>
      <c r="BP242" s="247"/>
    </row>
    <row r="243" spans="1:68" ht="12.75">
      <c r="A243" s="248" t="s">
        <v>575</v>
      </c>
      <c r="B243" s="249" t="s">
        <v>483</v>
      </c>
      <c r="C243" s="250" t="s">
        <v>254</v>
      </c>
      <c r="D243" s="251" t="s">
        <v>129</v>
      </c>
      <c r="E243" s="252">
        <v>16</v>
      </c>
      <c r="F243" s="252"/>
      <c r="G243" s="253">
        <f t="shared" si="6"/>
        <v>0</v>
      </c>
      <c r="BO243" s="247"/>
      <c r="BP243" s="247"/>
    </row>
    <row r="244" spans="1:68" ht="12.75">
      <c r="A244" s="248" t="s">
        <v>576</v>
      </c>
      <c r="B244" s="249" t="s">
        <v>194</v>
      </c>
      <c r="C244" s="250" t="s">
        <v>195</v>
      </c>
      <c r="D244" s="251" t="s">
        <v>101</v>
      </c>
      <c r="E244" s="252">
        <v>2.4</v>
      </c>
      <c r="F244" s="252"/>
      <c r="G244" s="253">
        <f t="shared" si="6"/>
        <v>0</v>
      </c>
      <c r="O244" s="227">
        <v>8</v>
      </c>
      <c r="P244" s="227">
        <v>0</v>
      </c>
      <c r="Q244" s="227">
        <v>3</v>
      </c>
      <c r="AN244" s="227">
        <v>1</v>
      </c>
      <c r="AO244" s="227">
        <f>IF(AN244=1,G244,0)</f>
        <v>0</v>
      </c>
      <c r="AP244" s="227">
        <f>IF(AN244=2,G244,0)</f>
        <v>0</v>
      </c>
      <c r="AQ244" s="227">
        <f>IF(AN244=3,G244,0)</f>
        <v>0</v>
      </c>
      <c r="AR244" s="227">
        <f>IF(AN244=4,G244,0)</f>
        <v>0</v>
      </c>
      <c r="AS244" s="227">
        <f>IF(AN244=5,G244,0)</f>
        <v>0</v>
      </c>
      <c r="BO244" s="247">
        <v>8</v>
      </c>
      <c r="BP244" s="247">
        <v>0</v>
      </c>
    </row>
    <row r="245" spans="1:68" ht="12.75">
      <c r="A245" s="248" t="s">
        <v>577</v>
      </c>
      <c r="B245" s="249" t="s">
        <v>196</v>
      </c>
      <c r="C245" s="250" t="s">
        <v>197</v>
      </c>
      <c r="D245" s="251" t="s">
        <v>101</v>
      </c>
      <c r="E245" s="252">
        <v>14.399999999999999</v>
      </c>
      <c r="F245" s="252"/>
      <c r="G245" s="253">
        <f t="shared" si="6"/>
        <v>0</v>
      </c>
      <c r="O245" s="227">
        <v>8</v>
      </c>
      <c r="P245" s="227">
        <v>0</v>
      </c>
      <c r="Q245" s="227">
        <v>3</v>
      </c>
      <c r="AN245" s="227">
        <v>1</v>
      </c>
      <c r="AO245" s="227">
        <f>IF(AN245=1,G245,0)</f>
        <v>0</v>
      </c>
      <c r="AP245" s="227">
        <f>IF(AN245=2,G245,0)</f>
        <v>0</v>
      </c>
      <c r="AQ245" s="227">
        <f>IF(AN245=3,G245,0)</f>
        <v>0</v>
      </c>
      <c r="AR245" s="227">
        <f>IF(AN245=4,G245,0)</f>
        <v>0</v>
      </c>
      <c r="AS245" s="227">
        <f>IF(AN245=5,G245,0)</f>
        <v>0</v>
      </c>
      <c r="BO245" s="247">
        <v>8</v>
      </c>
      <c r="BP245" s="247">
        <v>0</v>
      </c>
    </row>
    <row r="246" spans="1:68" ht="12.75">
      <c r="A246" s="248" t="s">
        <v>578</v>
      </c>
      <c r="B246" s="249" t="s">
        <v>198</v>
      </c>
      <c r="C246" s="250" t="s">
        <v>464</v>
      </c>
      <c r="D246" s="251" t="s">
        <v>465</v>
      </c>
      <c r="E246" s="252">
        <v>2</v>
      </c>
      <c r="F246" s="252"/>
      <c r="G246" s="253">
        <f aca="true" t="shared" si="7" ref="G246:G255">E246*F246</f>
        <v>0</v>
      </c>
      <c r="O246" s="227">
        <v>8</v>
      </c>
      <c r="P246" s="227">
        <v>0</v>
      </c>
      <c r="Q246" s="227">
        <v>3</v>
      </c>
      <c r="AN246" s="227">
        <v>1</v>
      </c>
      <c r="AO246" s="227">
        <f>IF(AN246=1,G246,0)</f>
        <v>0</v>
      </c>
      <c r="AP246" s="227">
        <f>IF(AN246=2,G246,0)</f>
        <v>0</v>
      </c>
      <c r="AQ246" s="227">
        <f>IF(AN246=3,G246,0)</f>
        <v>0</v>
      </c>
      <c r="AR246" s="227">
        <f>IF(AN246=4,G246,0)</f>
        <v>0</v>
      </c>
      <c r="AS246" s="227">
        <f>IF(AN246=5,G246,0)</f>
        <v>0</v>
      </c>
      <c r="BO246" s="247">
        <v>8</v>
      </c>
      <c r="BP246" s="247">
        <v>0</v>
      </c>
    </row>
    <row r="247" spans="1:68" ht="12.75">
      <c r="A247" s="248" t="s">
        <v>579</v>
      </c>
      <c r="B247" s="249" t="s">
        <v>199</v>
      </c>
      <c r="C247" s="250" t="s">
        <v>251</v>
      </c>
      <c r="D247" s="251" t="s">
        <v>101</v>
      </c>
      <c r="E247" s="252">
        <v>2.4</v>
      </c>
      <c r="F247" s="252"/>
      <c r="G247" s="253">
        <f t="shared" si="7"/>
        <v>0</v>
      </c>
      <c r="O247" s="227">
        <v>8</v>
      </c>
      <c r="P247" s="227">
        <v>0</v>
      </c>
      <c r="Q247" s="227">
        <v>3</v>
      </c>
      <c r="AN247" s="227">
        <v>1</v>
      </c>
      <c r="AO247" s="227">
        <f>IF(AN247=1,G247,0)</f>
        <v>0</v>
      </c>
      <c r="AP247" s="227">
        <f>IF(AN247=2,G247,0)</f>
        <v>0</v>
      </c>
      <c r="AQ247" s="227">
        <f>IF(AN247=3,G247,0)</f>
        <v>0</v>
      </c>
      <c r="AR247" s="227">
        <f>IF(AN247=4,G247,0)</f>
        <v>0</v>
      </c>
      <c r="AS247" s="227">
        <f>IF(AN247=5,G247,0)</f>
        <v>0</v>
      </c>
      <c r="BO247" s="247">
        <v>8</v>
      </c>
      <c r="BP247" s="247">
        <v>0</v>
      </c>
    </row>
    <row r="248" spans="1:68" ht="12.75">
      <c r="A248" s="248" t="s">
        <v>580</v>
      </c>
      <c r="B248" s="249" t="s">
        <v>200</v>
      </c>
      <c r="C248" s="250" t="s">
        <v>201</v>
      </c>
      <c r="D248" s="251" t="s">
        <v>101</v>
      </c>
      <c r="E248" s="252">
        <v>14.399999999999999</v>
      </c>
      <c r="F248" s="252"/>
      <c r="G248" s="253">
        <f t="shared" si="7"/>
        <v>0</v>
      </c>
      <c r="O248" s="227">
        <v>8</v>
      </c>
      <c r="P248" s="227">
        <v>0</v>
      </c>
      <c r="Q248" s="227">
        <v>3</v>
      </c>
      <c r="AN248" s="227">
        <v>1</v>
      </c>
      <c r="AO248" s="227">
        <f>IF(AN248=1,G248,0)</f>
        <v>0</v>
      </c>
      <c r="AP248" s="227">
        <f>IF(AN248=2,G248,0)</f>
        <v>0</v>
      </c>
      <c r="AQ248" s="227">
        <f>IF(AN248=3,G248,0)</f>
        <v>0</v>
      </c>
      <c r="AR248" s="227">
        <f>IF(AN248=4,G248,0)</f>
        <v>0</v>
      </c>
      <c r="AS248" s="227">
        <f>IF(AN248=5,G248,0)</f>
        <v>0</v>
      </c>
      <c r="BO248" s="247">
        <v>8</v>
      </c>
      <c r="BP248" s="247">
        <v>0</v>
      </c>
    </row>
    <row r="249" spans="1:68" ht="12.75">
      <c r="A249" s="248" t="s">
        <v>581</v>
      </c>
      <c r="B249" s="249" t="s">
        <v>484</v>
      </c>
      <c r="C249" s="250" t="s">
        <v>468</v>
      </c>
      <c r="D249" s="251" t="s">
        <v>129</v>
      </c>
      <c r="E249" s="252">
        <v>16</v>
      </c>
      <c r="F249" s="252"/>
      <c r="G249" s="253">
        <f t="shared" si="7"/>
        <v>0</v>
      </c>
      <c r="BO249" s="247"/>
      <c r="BP249" s="247"/>
    </row>
    <row r="250" spans="1:68" ht="12.75">
      <c r="A250" s="248" t="s">
        <v>582</v>
      </c>
      <c r="B250" s="249" t="s">
        <v>485</v>
      </c>
      <c r="C250" s="250" t="s">
        <v>469</v>
      </c>
      <c r="D250" s="251" t="s">
        <v>129</v>
      </c>
      <c r="E250" s="252">
        <v>16</v>
      </c>
      <c r="F250" s="252"/>
      <c r="G250" s="253">
        <f t="shared" si="7"/>
        <v>0</v>
      </c>
      <c r="BO250" s="247"/>
      <c r="BP250" s="247"/>
    </row>
    <row r="251" spans="1:68" ht="12.75">
      <c r="A251" s="248" t="s">
        <v>583</v>
      </c>
      <c r="B251" s="249" t="s">
        <v>486</v>
      </c>
      <c r="C251" s="250" t="s">
        <v>470</v>
      </c>
      <c r="D251" s="251" t="s">
        <v>129</v>
      </c>
      <c r="E251" s="252">
        <v>16</v>
      </c>
      <c r="F251" s="252"/>
      <c r="G251" s="253">
        <f t="shared" si="7"/>
        <v>0</v>
      </c>
      <c r="BO251" s="247"/>
      <c r="BP251" s="247"/>
    </row>
    <row r="252" spans="1:68" ht="12.75">
      <c r="A252" s="248" t="s">
        <v>584</v>
      </c>
      <c r="B252" s="249" t="s">
        <v>487</v>
      </c>
      <c r="C252" s="250" t="s">
        <v>471</v>
      </c>
      <c r="D252" s="251" t="s">
        <v>129</v>
      </c>
      <c r="E252" s="252">
        <v>16</v>
      </c>
      <c r="F252" s="252"/>
      <c r="G252" s="253">
        <f t="shared" si="7"/>
        <v>0</v>
      </c>
      <c r="BO252" s="247"/>
      <c r="BP252" s="247"/>
    </row>
    <row r="253" spans="1:68" ht="12.75">
      <c r="A253" s="248" t="s">
        <v>585</v>
      </c>
      <c r="B253" s="249" t="s">
        <v>488</v>
      </c>
      <c r="C253" s="250" t="s">
        <v>472</v>
      </c>
      <c r="D253" s="251" t="s">
        <v>129</v>
      </c>
      <c r="E253" s="252">
        <v>16</v>
      </c>
      <c r="F253" s="252"/>
      <c r="G253" s="253">
        <f t="shared" si="7"/>
        <v>0</v>
      </c>
      <c r="BO253" s="247"/>
      <c r="BP253" s="247"/>
    </row>
    <row r="254" spans="1:68" ht="12.75">
      <c r="A254" s="248" t="s">
        <v>586</v>
      </c>
      <c r="B254" s="249" t="s">
        <v>489</v>
      </c>
      <c r="C254" s="250" t="s">
        <v>473</v>
      </c>
      <c r="D254" s="251" t="s">
        <v>129</v>
      </c>
      <c r="E254" s="252">
        <v>16</v>
      </c>
      <c r="F254" s="252"/>
      <c r="G254" s="253">
        <f t="shared" si="7"/>
        <v>0</v>
      </c>
      <c r="BO254" s="247"/>
      <c r="BP254" s="247"/>
    </row>
    <row r="255" spans="1:68" ht="12.75">
      <c r="A255" s="248" t="s">
        <v>587</v>
      </c>
      <c r="B255" s="249" t="s">
        <v>490</v>
      </c>
      <c r="C255" s="250" t="s">
        <v>474</v>
      </c>
      <c r="D255" s="251" t="s">
        <v>129</v>
      </c>
      <c r="E255" s="252">
        <v>16</v>
      </c>
      <c r="F255" s="252"/>
      <c r="G255" s="253">
        <f t="shared" si="7"/>
        <v>0</v>
      </c>
      <c r="BO255" s="247"/>
      <c r="BP255" s="247"/>
    </row>
    <row r="256" spans="1:68" ht="12.75">
      <c r="A256" s="248" t="s">
        <v>588</v>
      </c>
      <c r="B256" s="249" t="s">
        <v>491</v>
      </c>
      <c r="C256" s="250" t="s">
        <v>475</v>
      </c>
      <c r="D256" s="251" t="s">
        <v>276</v>
      </c>
      <c r="E256" s="252">
        <v>1</v>
      </c>
      <c r="F256" s="252"/>
      <c r="G256" s="253">
        <f aca="true" t="shared" si="8" ref="G256:G261">E256*F256</f>
        <v>0</v>
      </c>
      <c r="O256" s="227">
        <v>3</v>
      </c>
      <c r="P256" s="227">
        <v>7</v>
      </c>
      <c r="Q256" s="227">
        <v>60725016</v>
      </c>
      <c r="AN256" s="227">
        <v>2</v>
      </c>
      <c r="AO256" s="227">
        <f>IF(AN256=1,G256,0)</f>
        <v>0</v>
      </c>
      <c r="AP256" s="227">
        <f>IF(AN256=2,G256,0)</f>
        <v>0</v>
      </c>
      <c r="AQ256" s="227">
        <f>IF(AN256=3,G256,0)</f>
        <v>0</v>
      </c>
      <c r="AR256" s="227">
        <f>IF(AN256=4,G256,0)</f>
        <v>0</v>
      </c>
      <c r="AS256" s="227">
        <f>IF(AN256=5,G256,0)</f>
        <v>0</v>
      </c>
      <c r="BO256" s="247">
        <v>3</v>
      </c>
      <c r="BP256" s="247">
        <v>7</v>
      </c>
    </row>
    <row r="257" spans="1:68" ht="12.75">
      <c r="A257" s="248" t="s">
        <v>589</v>
      </c>
      <c r="B257" s="249" t="s">
        <v>492</v>
      </c>
      <c r="C257" s="250" t="s">
        <v>476</v>
      </c>
      <c r="D257" s="251" t="s">
        <v>276</v>
      </c>
      <c r="E257" s="252">
        <v>1</v>
      </c>
      <c r="F257" s="252"/>
      <c r="G257" s="253">
        <f t="shared" si="8"/>
        <v>0</v>
      </c>
      <c r="BO257" s="247"/>
      <c r="BP257" s="247"/>
    </row>
    <row r="258" spans="1:68" ht="12.75">
      <c r="A258" s="248" t="s">
        <v>590</v>
      </c>
      <c r="B258" s="249" t="s">
        <v>493</v>
      </c>
      <c r="C258" s="250" t="s">
        <v>477</v>
      </c>
      <c r="D258" s="251" t="s">
        <v>276</v>
      </c>
      <c r="E258" s="252">
        <v>1</v>
      </c>
      <c r="F258" s="252"/>
      <c r="G258" s="253">
        <f t="shared" si="8"/>
        <v>0</v>
      </c>
      <c r="BO258" s="247"/>
      <c r="BP258" s="247"/>
    </row>
    <row r="259" spans="1:68" ht="12.75">
      <c r="A259" s="248" t="s">
        <v>591</v>
      </c>
      <c r="B259" s="249" t="s">
        <v>494</v>
      </c>
      <c r="C259" s="250" t="s">
        <v>479</v>
      </c>
      <c r="D259" s="251" t="s">
        <v>276</v>
      </c>
      <c r="E259" s="252">
        <v>1</v>
      </c>
      <c r="F259" s="252"/>
      <c r="G259" s="253">
        <f t="shared" si="8"/>
        <v>0</v>
      </c>
      <c r="BO259" s="247"/>
      <c r="BP259" s="247"/>
    </row>
    <row r="260" spans="1:68" ht="12.75">
      <c r="A260" s="248" t="s">
        <v>592</v>
      </c>
      <c r="B260" s="249" t="s">
        <v>495</v>
      </c>
      <c r="C260" s="250" t="s">
        <v>478</v>
      </c>
      <c r="D260" s="251" t="s">
        <v>276</v>
      </c>
      <c r="E260" s="252">
        <v>1</v>
      </c>
      <c r="F260" s="252"/>
      <c r="G260" s="253">
        <f t="shared" si="8"/>
        <v>0</v>
      </c>
      <c r="O260" s="227">
        <v>3</v>
      </c>
      <c r="P260" s="227">
        <v>7</v>
      </c>
      <c r="Q260" s="227" t="s">
        <v>161</v>
      </c>
      <c r="AN260" s="227">
        <v>2</v>
      </c>
      <c r="AO260" s="227">
        <f>IF(AN260=1,G260,0)</f>
        <v>0</v>
      </c>
      <c r="AP260" s="227">
        <f>IF(AN260=2,G260,0)</f>
        <v>0</v>
      </c>
      <c r="AQ260" s="227">
        <f>IF(AN260=3,G260,0)</f>
        <v>0</v>
      </c>
      <c r="AR260" s="227">
        <f>IF(AN260=4,G260,0)</f>
        <v>0</v>
      </c>
      <c r="AS260" s="227">
        <f>IF(AN260=5,G260,0)</f>
        <v>0</v>
      </c>
      <c r="BO260" s="247">
        <v>3</v>
      </c>
      <c r="BP260" s="247">
        <v>7</v>
      </c>
    </row>
    <row r="261" spans="1:68" ht="12.75">
      <c r="A261" s="248" t="s">
        <v>593</v>
      </c>
      <c r="B261" s="249" t="s">
        <v>496</v>
      </c>
      <c r="C261" s="250" t="s">
        <v>497</v>
      </c>
      <c r="D261" s="251" t="s">
        <v>12</v>
      </c>
      <c r="E261" s="252">
        <v>5</v>
      </c>
      <c r="F261" s="252"/>
      <c r="G261" s="253">
        <f t="shared" si="8"/>
        <v>0</v>
      </c>
      <c r="O261" s="227">
        <v>7</v>
      </c>
      <c r="P261" s="227">
        <v>1001</v>
      </c>
      <c r="Q261" s="227">
        <v>5</v>
      </c>
      <c r="AN261" s="227">
        <v>2</v>
      </c>
      <c r="AO261" s="227">
        <f>IF(AN261=1,G261,0)</f>
        <v>0</v>
      </c>
      <c r="AP261" s="227">
        <f>IF(AN261=2,G261,0)</f>
        <v>0</v>
      </c>
      <c r="AQ261" s="227">
        <f>IF(AN261=3,G261,0)</f>
        <v>0</v>
      </c>
      <c r="AR261" s="227">
        <f>IF(AN261=4,G261,0)</f>
        <v>0</v>
      </c>
      <c r="AS261" s="227">
        <f>IF(AN261=5,G261,0)</f>
        <v>0</v>
      </c>
      <c r="BO261" s="247">
        <v>7</v>
      </c>
      <c r="BP261" s="247">
        <v>1001</v>
      </c>
    </row>
    <row r="262" spans="1:45" ht="12.75">
      <c r="A262" s="255"/>
      <c r="B262" s="256" t="s">
        <v>94</v>
      </c>
      <c r="C262" s="257" t="str">
        <f>C239</f>
        <v>Montáže vzduchotechnických zařízení</v>
      </c>
      <c r="D262" s="258"/>
      <c r="E262" s="259"/>
      <c r="F262" s="260"/>
      <c r="G262" s="261">
        <f>SUM(G239:G261)</f>
        <v>0</v>
      </c>
      <c r="AO262" s="262">
        <f>SUM(AO239:AO261)</f>
        <v>0</v>
      </c>
      <c r="AP262" s="262">
        <f>SUM(AP239:AP261)</f>
        <v>0</v>
      </c>
      <c r="AQ262" s="262">
        <f>SUM(AQ239:AQ261)</f>
        <v>0</v>
      </c>
      <c r="AR262" s="262">
        <f>SUM(AR239:AR261)</f>
        <v>0</v>
      </c>
      <c r="AS262" s="262">
        <f>SUM(AS239:AS261)</f>
        <v>0</v>
      </c>
    </row>
    <row r="263" spans="1:7" ht="12.75">
      <c r="A263" s="241" t="s">
        <v>92</v>
      </c>
      <c r="B263" s="242" t="s">
        <v>178</v>
      </c>
      <c r="C263" s="243" t="s">
        <v>179</v>
      </c>
      <c r="D263" s="244"/>
      <c r="E263" s="245"/>
      <c r="F263" s="245"/>
      <c r="G263" s="246"/>
    </row>
    <row r="264" spans="1:68" ht="22.5">
      <c r="A264" s="248" t="s">
        <v>594</v>
      </c>
      <c r="B264" s="249"/>
      <c r="C264" s="250" t="s">
        <v>336</v>
      </c>
      <c r="D264" s="251" t="s">
        <v>276</v>
      </c>
      <c r="E264" s="252">
        <v>4</v>
      </c>
      <c r="F264" s="274"/>
      <c r="G264" s="253">
        <f aca="true" t="shared" si="9" ref="G264:G273">E264*F264</f>
        <v>0</v>
      </c>
      <c r="BO264" s="247"/>
      <c r="BP264" s="247"/>
    </row>
    <row r="265" spans="1:68" ht="22.5">
      <c r="A265" s="248" t="s">
        <v>595</v>
      </c>
      <c r="B265" s="249"/>
      <c r="C265" s="250" t="s">
        <v>337</v>
      </c>
      <c r="D265" s="251" t="s">
        <v>100</v>
      </c>
      <c r="E265" s="252">
        <v>16.72</v>
      </c>
      <c r="F265" s="274"/>
      <c r="G265" s="253">
        <f t="shared" si="9"/>
        <v>0</v>
      </c>
      <c r="BO265" s="247"/>
      <c r="BP265" s="247"/>
    </row>
    <row r="266" spans="1:68" ht="22.5">
      <c r="A266" s="248" t="s">
        <v>596</v>
      </c>
      <c r="B266" s="249"/>
      <c r="C266" s="250" t="s">
        <v>338</v>
      </c>
      <c r="D266" s="251" t="s">
        <v>100</v>
      </c>
      <c r="E266" s="252">
        <v>16.72</v>
      </c>
      <c r="F266" s="274"/>
      <c r="G266" s="253">
        <f t="shared" si="9"/>
        <v>0</v>
      </c>
      <c r="BO266" s="247"/>
      <c r="BP266" s="247"/>
    </row>
    <row r="267" spans="1:68" ht="12.75">
      <c r="A267" s="248" t="s">
        <v>597</v>
      </c>
      <c r="B267" s="249"/>
      <c r="C267" s="250" t="s">
        <v>601</v>
      </c>
      <c r="D267" s="251" t="s">
        <v>276</v>
      </c>
      <c r="E267" s="252">
        <v>1</v>
      </c>
      <c r="F267" s="274"/>
      <c r="G267" s="253">
        <f t="shared" si="9"/>
        <v>0</v>
      </c>
      <c r="BO267" s="247"/>
      <c r="BP267" s="247"/>
    </row>
    <row r="268" spans="1:68" ht="12.75">
      <c r="A268" s="248" t="s">
        <v>598</v>
      </c>
      <c r="B268" s="249"/>
      <c r="C268" s="250" t="s">
        <v>602</v>
      </c>
      <c r="D268" s="251" t="s">
        <v>276</v>
      </c>
      <c r="E268" s="252">
        <v>1</v>
      </c>
      <c r="F268" s="274"/>
      <c r="G268" s="253">
        <f t="shared" si="9"/>
        <v>0</v>
      </c>
      <c r="BO268" s="247"/>
      <c r="BP268" s="247"/>
    </row>
    <row r="269" spans="1:68" ht="22.5">
      <c r="A269" s="248" t="s">
        <v>599</v>
      </c>
      <c r="B269" s="249"/>
      <c r="C269" s="250" t="s">
        <v>607</v>
      </c>
      <c r="D269" s="251" t="s">
        <v>276</v>
      </c>
      <c r="E269" s="252">
        <v>1</v>
      </c>
      <c r="F269" s="274"/>
      <c r="G269" s="253">
        <f t="shared" si="9"/>
        <v>0</v>
      </c>
      <c r="BO269" s="247"/>
      <c r="BP269" s="247"/>
    </row>
    <row r="270" spans="1:68" ht="22.5">
      <c r="A270" s="248" t="s">
        <v>600</v>
      </c>
      <c r="B270" s="249"/>
      <c r="C270" s="250" t="s">
        <v>608</v>
      </c>
      <c r="D270" s="251" t="s">
        <v>603</v>
      </c>
      <c r="E270" s="252">
        <v>155</v>
      </c>
      <c r="F270" s="274"/>
      <c r="G270" s="253">
        <f t="shared" si="9"/>
        <v>0</v>
      </c>
      <c r="BO270" s="247"/>
      <c r="BP270" s="247"/>
    </row>
    <row r="271" spans="1:68" ht="22.5">
      <c r="A271" s="248" t="s">
        <v>611</v>
      </c>
      <c r="B271" s="249"/>
      <c r="C271" s="250" t="s">
        <v>609</v>
      </c>
      <c r="D271" s="251" t="s">
        <v>276</v>
      </c>
      <c r="E271" s="252">
        <v>1</v>
      </c>
      <c r="F271" s="274"/>
      <c r="G271" s="253">
        <f t="shared" si="9"/>
        <v>0</v>
      </c>
      <c r="BO271" s="247"/>
      <c r="BP271" s="247"/>
    </row>
    <row r="272" spans="1:68" ht="22.5">
      <c r="A272" s="248" t="s">
        <v>612</v>
      </c>
      <c r="B272" s="249"/>
      <c r="C272" s="250" t="s">
        <v>610</v>
      </c>
      <c r="D272" s="251" t="s">
        <v>276</v>
      </c>
      <c r="E272" s="252">
        <v>1</v>
      </c>
      <c r="F272" s="274"/>
      <c r="G272" s="253">
        <f t="shared" si="9"/>
        <v>0</v>
      </c>
      <c r="BO272" s="247"/>
      <c r="BP272" s="247"/>
    </row>
    <row r="273" spans="1:68" ht="22.5">
      <c r="A273" s="248" t="s">
        <v>613</v>
      </c>
      <c r="B273" s="249" t="s">
        <v>605</v>
      </c>
      <c r="C273" s="250" t="s">
        <v>606</v>
      </c>
      <c r="D273" s="251" t="s">
        <v>98</v>
      </c>
      <c r="E273" s="252">
        <v>65</v>
      </c>
      <c r="F273" s="274"/>
      <c r="G273" s="253">
        <f t="shared" si="9"/>
        <v>0</v>
      </c>
      <c r="BO273" s="247"/>
      <c r="BP273" s="247"/>
    </row>
    <row r="274" spans="1:45" ht="12.75">
      <c r="A274" s="255"/>
      <c r="B274" s="256" t="s">
        <v>94</v>
      </c>
      <c r="C274" s="257" t="s">
        <v>180</v>
      </c>
      <c r="D274" s="258"/>
      <c r="E274" s="259"/>
      <c r="F274" s="260"/>
      <c r="G274" s="261">
        <f>SUM(G264:G273)</f>
        <v>0</v>
      </c>
      <c r="AO274" s="262">
        <f>SUM(AO263:AO263)</f>
        <v>0</v>
      </c>
      <c r="AP274" s="262">
        <f>SUM(AP263:AP263)</f>
        <v>0</v>
      </c>
      <c r="AQ274" s="262">
        <f>SUM(AQ263:AQ263)</f>
        <v>0</v>
      </c>
      <c r="AR274" s="262">
        <f>SUM(AR263:AR263)</f>
        <v>0</v>
      </c>
      <c r="AS274" s="262">
        <f>SUM(AS263:AS263)</f>
        <v>0</v>
      </c>
    </row>
    <row r="275" spans="1:7" ht="12.75">
      <c r="A275" s="241" t="s">
        <v>92</v>
      </c>
      <c r="B275" s="242" t="s">
        <v>255</v>
      </c>
      <c r="C275" s="243" t="s">
        <v>619</v>
      </c>
      <c r="D275" s="244"/>
      <c r="E275" s="245"/>
      <c r="F275" s="245"/>
      <c r="G275" s="246"/>
    </row>
    <row r="276" spans="1:68" ht="12.75">
      <c r="A276" s="248" t="s">
        <v>614</v>
      </c>
      <c r="B276" s="249"/>
      <c r="C276" s="250" t="s">
        <v>621</v>
      </c>
      <c r="D276" s="251" t="s">
        <v>162</v>
      </c>
      <c r="E276" s="252">
        <v>1</v>
      </c>
      <c r="F276" s="252"/>
      <c r="G276" s="253">
        <f>E276*F276</f>
        <v>0</v>
      </c>
      <c r="O276" s="227">
        <v>12</v>
      </c>
      <c r="P276" s="227">
        <v>0</v>
      </c>
      <c r="Q276" s="227">
        <v>37</v>
      </c>
      <c r="AN276" s="227">
        <v>1</v>
      </c>
      <c r="AO276" s="227">
        <f>IF(AN276=1,G276,0)</f>
        <v>0</v>
      </c>
      <c r="AP276" s="227">
        <f>IF(AN276=2,G276,0)</f>
        <v>0</v>
      </c>
      <c r="AQ276" s="227">
        <f>IF(AN276=3,G276,0)</f>
        <v>0</v>
      </c>
      <c r="AR276" s="227">
        <f>IF(AN276=4,G276,0)</f>
        <v>0</v>
      </c>
      <c r="AS276" s="227">
        <f>IF(AN276=5,G276,0)</f>
        <v>0</v>
      </c>
      <c r="BO276" s="247">
        <v>12</v>
      </c>
      <c r="BP276" s="247">
        <v>0</v>
      </c>
    </row>
    <row r="277" spans="1:68" ht="12.75">
      <c r="A277" s="248" t="s">
        <v>615</v>
      </c>
      <c r="B277" s="249"/>
      <c r="C277" s="250" t="s">
        <v>620</v>
      </c>
      <c r="D277" s="251" t="s">
        <v>162</v>
      </c>
      <c r="E277" s="252">
        <v>1</v>
      </c>
      <c r="F277" s="252"/>
      <c r="G277" s="253">
        <f>E277*F277</f>
        <v>0</v>
      </c>
      <c r="BO277" s="247"/>
      <c r="BP277" s="247"/>
    </row>
    <row r="278" spans="1:45" ht="12.75">
      <c r="A278" s="255"/>
      <c r="B278" s="256" t="s">
        <v>94</v>
      </c>
      <c r="C278" s="257" t="s">
        <v>188</v>
      </c>
      <c r="D278" s="258"/>
      <c r="E278" s="259"/>
      <c r="F278" s="260"/>
      <c r="G278" s="261">
        <f>SUM(G276:G277)</f>
        <v>0</v>
      </c>
      <c r="AO278" s="262">
        <f>SUM(AO275:AO276)</f>
        <v>0</v>
      </c>
      <c r="AP278" s="262">
        <f>SUM(AP275:AP276)</f>
        <v>0</v>
      </c>
      <c r="AQ278" s="262">
        <f>SUM(AQ275:AQ276)</f>
        <v>0</v>
      </c>
      <c r="AR278" s="262">
        <f>SUM(AR275:AR276)</f>
        <v>0</v>
      </c>
      <c r="AS278" s="262">
        <f>SUM(AS275:AS276)</f>
        <v>0</v>
      </c>
    </row>
    <row r="279" spans="1:7" ht="12.75">
      <c r="A279" s="241" t="s">
        <v>92</v>
      </c>
      <c r="B279" s="242" t="s">
        <v>186</v>
      </c>
      <c r="C279" s="243" t="s">
        <v>187</v>
      </c>
      <c r="D279" s="244"/>
      <c r="E279" s="245"/>
      <c r="F279" s="245"/>
      <c r="G279" s="246"/>
    </row>
    <row r="280" spans="1:68" ht="12.75">
      <c r="A280" s="248" t="s">
        <v>616</v>
      </c>
      <c r="B280" s="249" t="s">
        <v>537</v>
      </c>
      <c r="C280" s="250" t="s">
        <v>540</v>
      </c>
      <c r="D280" s="251" t="s">
        <v>465</v>
      </c>
      <c r="E280" s="252">
        <v>2</v>
      </c>
      <c r="F280" s="252"/>
      <c r="G280" s="253">
        <f>E280*F280</f>
        <v>0</v>
      </c>
      <c r="O280" s="227">
        <v>12</v>
      </c>
      <c r="P280" s="227">
        <v>0</v>
      </c>
      <c r="Q280" s="227">
        <v>37</v>
      </c>
      <c r="AN280" s="227">
        <v>1</v>
      </c>
      <c r="AO280" s="227">
        <f>IF(AN280=1,G280,0)</f>
        <v>0</v>
      </c>
      <c r="AP280" s="227">
        <f>IF(AN280=2,G280,0)</f>
        <v>0</v>
      </c>
      <c r="AQ280" s="227">
        <f>IF(AN280=3,G280,0)</f>
        <v>0</v>
      </c>
      <c r="AR280" s="227">
        <f>IF(AN280=4,G280,0)</f>
        <v>0</v>
      </c>
      <c r="AS280" s="227">
        <f>IF(AN280=5,G280,0)</f>
        <v>0</v>
      </c>
      <c r="BO280" s="247">
        <v>12</v>
      </c>
      <c r="BP280" s="247">
        <v>0</v>
      </c>
    </row>
    <row r="281" spans="1:68" ht="22.5">
      <c r="A281" s="248" t="s">
        <v>617</v>
      </c>
      <c r="B281" s="249" t="s">
        <v>538</v>
      </c>
      <c r="C281" s="250" t="s">
        <v>541</v>
      </c>
      <c r="D281" s="251" t="s">
        <v>465</v>
      </c>
      <c r="E281" s="252">
        <v>10</v>
      </c>
      <c r="F281" s="252"/>
      <c r="G281" s="253">
        <f>E281*F281</f>
        <v>0</v>
      </c>
      <c r="BO281" s="247"/>
      <c r="BP281" s="247"/>
    </row>
    <row r="282" spans="1:68" ht="12.75">
      <c r="A282" s="248" t="s">
        <v>618</v>
      </c>
      <c r="B282" s="249" t="s">
        <v>539</v>
      </c>
      <c r="C282" s="250" t="s">
        <v>542</v>
      </c>
      <c r="D282" s="251" t="s">
        <v>465</v>
      </c>
      <c r="E282" s="252">
        <v>4</v>
      </c>
      <c r="F282" s="252"/>
      <c r="G282" s="253">
        <f>E282*F282</f>
        <v>0</v>
      </c>
      <c r="BO282" s="247"/>
      <c r="BP282" s="247"/>
    </row>
    <row r="283" spans="1:45" ht="12.75">
      <c r="A283" s="255"/>
      <c r="B283" s="256" t="s">
        <v>94</v>
      </c>
      <c r="C283" s="257" t="s">
        <v>188</v>
      </c>
      <c r="D283" s="258"/>
      <c r="E283" s="259"/>
      <c r="F283" s="260"/>
      <c r="G283" s="261">
        <f>SUM(G280:G282)</f>
        <v>0</v>
      </c>
      <c r="AO283" s="262">
        <f>SUM(AO279:AO280)</f>
        <v>0</v>
      </c>
      <c r="AP283" s="262">
        <f>SUM(AP279:AP280)</f>
        <v>0</v>
      </c>
      <c r="AQ283" s="262">
        <f>SUM(AQ279:AQ280)</f>
        <v>0</v>
      </c>
      <c r="AR283" s="262">
        <f>SUM(AR279:AR280)</f>
        <v>0</v>
      </c>
      <c r="AS283" s="262">
        <f>SUM(AS279:AS280)</f>
        <v>0</v>
      </c>
    </row>
    <row r="284" spans="1:7" ht="12.75">
      <c r="A284" s="241" t="s">
        <v>92</v>
      </c>
      <c r="B284" s="242" t="s">
        <v>191</v>
      </c>
      <c r="C284" s="243" t="s">
        <v>192</v>
      </c>
      <c r="D284" s="244"/>
      <c r="E284" s="245"/>
      <c r="F284" s="245"/>
      <c r="G284" s="246"/>
    </row>
    <row r="285" spans="1:68" ht="12.75">
      <c r="A285" s="248" t="s">
        <v>622</v>
      </c>
      <c r="B285" s="249" t="s">
        <v>194</v>
      </c>
      <c r="C285" s="250" t="s">
        <v>195</v>
      </c>
      <c r="D285" s="251" t="s">
        <v>101</v>
      </c>
      <c r="E285" s="252">
        <v>192</v>
      </c>
      <c r="F285" s="252"/>
      <c r="G285" s="253">
        <f>E285*F285</f>
        <v>0</v>
      </c>
      <c r="O285" s="227">
        <v>8</v>
      </c>
      <c r="P285" s="227">
        <v>0</v>
      </c>
      <c r="Q285" s="227">
        <v>3</v>
      </c>
      <c r="AN285" s="227">
        <v>1</v>
      </c>
      <c r="AO285" s="227">
        <f>IF(AN285=1,G285,0)</f>
        <v>0</v>
      </c>
      <c r="AP285" s="227">
        <f>IF(AN285=2,G285,0)</f>
        <v>0</v>
      </c>
      <c r="AQ285" s="227">
        <f>IF(AN285=3,G285,0)</f>
        <v>0</v>
      </c>
      <c r="AR285" s="227">
        <f>IF(AN285=4,G285,0)</f>
        <v>0</v>
      </c>
      <c r="AS285" s="227">
        <f>IF(AN285=5,G285,0)</f>
        <v>0</v>
      </c>
      <c r="BO285" s="247">
        <v>8</v>
      </c>
      <c r="BP285" s="247">
        <v>0</v>
      </c>
    </row>
    <row r="286" spans="1:68" ht="12.75">
      <c r="A286" s="248" t="s">
        <v>623</v>
      </c>
      <c r="B286" s="249" t="s">
        <v>196</v>
      </c>
      <c r="C286" s="250" t="s">
        <v>197</v>
      </c>
      <c r="D286" s="251" t="s">
        <v>101</v>
      </c>
      <c r="E286" s="252">
        <v>1152</v>
      </c>
      <c r="F286" s="252"/>
      <c r="G286" s="253">
        <f>E286*F286</f>
        <v>0</v>
      </c>
      <c r="O286" s="227">
        <v>8</v>
      </c>
      <c r="P286" s="227">
        <v>0</v>
      </c>
      <c r="Q286" s="227">
        <v>3</v>
      </c>
      <c r="AN286" s="227">
        <v>1</v>
      </c>
      <c r="AO286" s="227">
        <f>IF(AN286=1,G286,0)</f>
        <v>0</v>
      </c>
      <c r="AP286" s="227">
        <f>IF(AN286=2,G286,0)</f>
        <v>0</v>
      </c>
      <c r="AQ286" s="227">
        <f>IF(AN286=3,G286,0)</f>
        <v>0</v>
      </c>
      <c r="AR286" s="227">
        <f>IF(AN286=4,G286,0)</f>
        <v>0</v>
      </c>
      <c r="AS286" s="227">
        <f>IF(AN286=5,G286,0)</f>
        <v>0</v>
      </c>
      <c r="BO286" s="247">
        <v>8</v>
      </c>
      <c r="BP286" s="247">
        <v>0</v>
      </c>
    </row>
    <row r="287" spans="1:68" ht="12.75">
      <c r="A287" s="248" t="s">
        <v>624</v>
      </c>
      <c r="B287" s="249" t="s">
        <v>199</v>
      </c>
      <c r="C287" s="250" t="s">
        <v>251</v>
      </c>
      <c r="D287" s="251" t="s">
        <v>101</v>
      </c>
      <c r="E287" s="252">
        <v>192</v>
      </c>
      <c r="F287" s="252"/>
      <c r="G287" s="253">
        <f>E287*F287</f>
        <v>0</v>
      </c>
      <c r="O287" s="227">
        <v>8</v>
      </c>
      <c r="P287" s="227">
        <v>0</v>
      </c>
      <c r="Q287" s="227">
        <v>3</v>
      </c>
      <c r="AN287" s="227">
        <v>1</v>
      </c>
      <c r="AO287" s="227">
        <f>IF(AN287=1,G287,0)</f>
        <v>0</v>
      </c>
      <c r="AP287" s="227">
        <f>IF(AN287=2,G287,0)</f>
        <v>0</v>
      </c>
      <c r="AQ287" s="227">
        <f>IF(AN287=3,G287,0)</f>
        <v>0</v>
      </c>
      <c r="AR287" s="227">
        <f>IF(AN287=4,G287,0)</f>
        <v>0</v>
      </c>
      <c r="AS287" s="227">
        <f>IF(AN287=5,G287,0)</f>
        <v>0</v>
      </c>
      <c r="BO287" s="247">
        <v>8</v>
      </c>
      <c r="BP287" s="247">
        <v>0</v>
      </c>
    </row>
    <row r="288" spans="1:68" ht="12.75">
      <c r="A288" s="248" t="s">
        <v>625</v>
      </c>
      <c r="B288" s="249" t="s">
        <v>200</v>
      </c>
      <c r="C288" s="250" t="s">
        <v>201</v>
      </c>
      <c r="D288" s="251" t="s">
        <v>101</v>
      </c>
      <c r="E288" s="252">
        <v>1344</v>
      </c>
      <c r="F288" s="252"/>
      <c r="G288" s="253">
        <f>E288*F288</f>
        <v>0</v>
      </c>
      <c r="O288" s="227">
        <v>8</v>
      </c>
      <c r="P288" s="227">
        <v>0</v>
      </c>
      <c r="Q288" s="227">
        <v>3</v>
      </c>
      <c r="AN288" s="227">
        <v>1</v>
      </c>
      <c r="AO288" s="227">
        <f>IF(AN288=1,G288,0)</f>
        <v>0</v>
      </c>
      <c r="AP288" s="227">
        <f>IF(AN288=2,G288,0)</f>
        <v>0</v>
      </c>
      <c r="AQ288" s="227">
        <f>IF(AN288=3,G288,0)</f>
        <v>0</v>
      </c>
      <c r="AR288" s="227">
        <f>IF(AN288=4,G288,0)</f>
        <v>0</v>
      </c>
      <c r="AS288" s="227">
        <f>IF(AN288=5,G288,0)</f>
        <v>0</v>
      </c>
      <c r="BO288" s="247">
        <v>8</v>
      </c>
      <c r="BP288" s="247">
        <v>0</v>
      </c>
    </row>
    <row r="289" spans="1:45" ht="12.75">
      <c r="A289" s="255"/>
      <c r="B289" s="256" t="s">
        <v>94</v>
      </c>
      <c r="C289" s="257" t="s">
        <v>193</v>
      </c>
      <c r="D289" s="258"/>
      <c r="E289" s="259"/>
      <c r="F289" s="260"/>
      <c r="G289" s="261">
        <f>SUM(G285:G288)</f>
        <v>0</v>
      </c>
      <c r="AO289" s="262">
        <f>SUM(AO284:AO288)</f>
        <v>0</v>
      </c>
      <c r="AP289" s="262">
        <f>SUM(AP284:AP288)</f>
        <v>0</v>
      </c>
      <c r="AQ289" s="262">
        <f>SUM(AQ284:AQ288)</f>
        <v>0</v>
      </c>
      <c r="AR289" s="262">
        <f>SUM(AR284:AR288)</f>
        <v>0</v>
      </c>
      <c r="AS289" s="262">
        <f>SUM(AS284:AS288)</f>
        <v>0</v>
      </c>
    </row>
    <row r="290" spans="5:7" ht="12.75">
      <c r="E290" s="227"/>
      <c r="G290" s="279">
        <f>SUM(G8:G289)/2</f>
        <v>0</v>
      </c>
    </row>
    <row r="291" ht="12.75">
      <c r="E291" s="227"/>
    </row>
    <row r="292" ht="12.75">
      <c r="E292" s="227"/>
    </row>
    <row r="293" spans="3:5" ht="25.5">
      <c r="C293" s="280"/>
      <c r="E293" s="227"/>
    </row>
    <row r="294" ht="12.75">
      <c r="E294" s="227"/>
    </row>
    <row r="295" ht="12.75">
      <c r="E295" s="227"/>
    </row>
    <row r="296" ht="12.75">
      <c r="E296" s="227"/>
    </row>
    <row r="297" ht="12.75">
      <c r="E297" s="227"/>
    </row>
    <row r="298" ht="12.75">
      <c r="E298" s="227"/>
    </row>
    <row r="299" ht="12.75">
      <c r="E299" s="227"/>
    </row>
    <row r="300" ht="12.75">
      <c r="E300" s="227"/>
    </row>
    <row r="301" ht="12.75">
      <c r="E301" s="227"/>
    </row>
    <row r="302" ht="12.75">
      <c r="E302" s="227"/>
    </row>
    <row r="303" ht="12.75">
      <c r="E303" s="227"/>
    </row>
    <row r="304" ht="12.75">
      <c r="E304" s="227"/>
    </row>
    <row r="305" ht="12.75">
      <c r="E305" s="227"/>
    </row>
    <row r="306" ht="12.75">
      <c r="E306" s="227"/>
    </row>
    <row r="307" ht="12.75">
      <c r="E307" s="227"/>
    </row>
    <row r="308" ht="12.75">
      <c r="E308" s="227"/>
    </row>
    <row r="309" ht="12.75">
      <c r="E309" s="227"/>
    </row>
    <row r="310" ht="12.75">
      <c r="E310" s="227"/>
    </row>
    <row r="311" ht="12.75">
      <c r="E311" s="227"/>
    </row>
    <row r="312" ht="12.75">
      <c r="E312" s="227"/>
    </row>
    <row r="313" spans="1:7" ht="12.75">
      <c r="A313" s="254"/>
      <c r="B313" s="254"/>
      <c r="C313" s="254"/>
      <c r="D313" s="254"/>
      <c r="E313" s="254"/>
      <c r="F313" s="254"/>
      <c r="G313" s="254"/>
    </row>
    <row r="314" spans="1:7" ht="12.75">
      <c r="A314" s="254"/>
      <c r="B314" s="254"/>
      <c r="C314" s="254"/>
      <c r="D314" s="254"/>
      <c r="E314" s="254"/>
      <c r="F314" s="254"/>
      <c r="G314" s="254"/>
    </row>
    <row r="315" spans="1:7" ht="12.75">
      <c r="A315" s="254"/>
      <c r="B315" s="254"/>
      <c r="C315" s="254"/>
      <c r="D315" s="254"/>
      <c r="E315" s="254"/>
      <c r="F315" s="254"/>
      <c r="G315" s="254"/>
    </row>
    <row r="316" spans="1:7" ht="12.75">
      <c r="A316" s="254"/>
      <c r="B316" s="254"/>
      <c r="C316" s="254"/>
      <c r="D316" s="254"/>
      <c r="E316" s="254"/>
      <c r="F316" s="254"/>
      <c r="G316" s="254"/>
    </row>
    <row r="317" ht="12.75">
      <c r="E317" s="227"/>
    </row>
    <row r="318" ht="12.75">
      <c r="E318" s="227"/>
    </row>
    <row r="319" ht="12.75">
      <c r="E319" s="227"/>
    </row>
    <row r="320" ht="12.75">
      <c r="E320" s="227"/>
    </row>
    <row r="321" ht="12.75">
      <c r="E321" s="227"/>
    </row>
    <row r="322" ht="12.75">
      <c r="E322" s="227"/>
    </row>
    <row r="323" ht="12.75">
      <c r="E323" s="227"/>
    </row>
    <row r="324" ht="12.75">
      <c r="E324" s="227"/>
    </row>
    <row r="325" ht="12.75">
      <c r="E325" s="227"/>
    </row>
    <row r="326" ht="12.75">
      <c r="E326" s="227"/>
    </row>
    <row r="327" ht="12.75">
      <c r="E327" s="227"/>
    </row>
    <row r="328" ht="12.75">
      <c r="E328" s="227"/>
    </row>
    <row r="329" ht="12.75">
      <c r="E329" s="227"/>
    </row>
    <row r="330" ht="12.75">
      <c r="E330" s="227"/>
    </row>
    <row r="331" ht="12.75">
      <c r="E331" s="227"/>
    </row>
    <row r="332" ht="12.75">
      <c r="E332" s="227"/>
    </row>
    <row r="333" ht="12.75">
      <c r="E333" s="227"/>
    </row>
    <row r="334" ht="12.75">
      <c r="E334" s="227"/>
    </row>
    <row r="335" ht="12.75">
      <c r="E335" s="227"/>
    </row>
    <row r="336" ht="12.75">
      <c r="E336" s="227"/>
    </row>
    <row r="337" ht="12.75">
      <c r="E337" s="227"/>
    </row>
    <row r="338" ht="12.75">
      <c r="E338" s="227"/>
    </row>
    <row r="339" ht="12.75">
      <c r="E339" s="227"/>
    </row>
    <row r="340" ht="12.75">
      <c r="E340" s="227"/>
    </row>
    <row r="341" ht="12.75">
      <c r="E341" s="227"/>
    </row>
    <row r="342" ht="12.75">
      <c r="E342" s="227"/>
    </row>
    <row r="343" ht="12.75">
      <c r="E343" s="227"/>
    </row>
    <row r="344" ht="12.75">
      <c r="E344" s="227"/>
    </row>
    <row r="345" ht="12.75">
      <c r="E345" s="227"/>
    </row>
    <row r="346" ht="12.75">
      <c r="E346" s="227"/>
    </row>
    <row r="347" ht="12.75">
      <c r="E347" s="227"/>
    </row>
    <row r="348" spans="1:2" ht="12.75">
      <c r="A348" s="263"/>
      <c r="B348" s="263"/>
    </row>
    <row r="349" spans="1:7" ht="12.75">
      <c r="A349" s="254"/>
      <c r="B349" s="254"/>
      <c r="C349" s="264"/>
      <c r="D349" s="264"/>
      <c r="E349" s="265"/>
      <c r="F349" s="264"/>
      <c r="G349" s="266"/>
    </row>
    <row r="350" spans="1:7" ht="12.75">
      <c r="A350" s="267"/>
      <c r="B350" s="267"/>
      <c r="C350" s="254"/>
      <c r="D350" s="254"/>
      <c r="E350" s="268"/>
      <c r="F350" s="254"/>
      <c r="G350" s="254"/>
    </row>
    <row r="351" spans="1:7" ht="12.75">
      <c r="A351" s="254"/>
      <c r="B351" s="254"/>
      <c r="C351" s="254"/>
      <c r="D351" s="254"/>
      <c r="E351" s="268"/>
      <c r="F351" s="254"/>
      <c r="G351" s="254"/>
    </row>
    <row r="352" spans="1:7" ht="12.75">
      <c r="A352" s="254"/>
      <c r="B352" s="254"/>
      <c r="C352" s="254"/>
      <c r="D352" s="254"/>
      <c r="E352" s="268"/>
      <c r="F352" s="254"/>
      <c r="G352" s="254"/>
    </row>
    <row r="353" spans="1:7" ht="12.75">
      <c r="A353" s="254"/>
      <c r="B353" s="254"/>
      <c r="C353" s="254"/>
      <c r="D353" s="254"/>
      <c r="E353" s="268"/>
      <c r="F353" s="254"/>
      <c r="G353" s="254"/>
    </row>
    <row r="354" spans="1:7" ht="12.75">
      <c r="A354" s="254"/>
      <c r="B354" s="254"/>
      <c r="C354" s="254"/>
      <c r="D354" s="254"/>
      <c r="E354" s="268"/>
      <c r="F354" s="254"/>
      <c r="G354" s="254"/>
    </row>
    <row r="355" spans="1:7" ht="12.75">
      <c r="A355" s="254"/>
      <c r="B355" s="254"/>
      <c r="C355" s="254"/>
      <c r="D355" s="254"/>
      <c r="E355" s="268"/>
      <c r="F355" s="254"/>
      <c r="G355" s="254"/>
    </row>
    <row r="356" spans="1:7" ht="12.75">
      <c r="A356" s="254"/>
      <c r="B356" s="254"/>
      <c r="C356" s="254"/>
      <c r="D356" s="254"/>
      <c r="E356" s="268"/>
      <c r="F356" s="254"/>
      <c r="G356" s="254"/>
    </row>
    <row r="357" spans="1:7" ht="12.75">
      <c r="A357" s="254"/>
      <c r="B357" s="254"/>
      <c r="C357" s="254"/>
      <c r="D357" s="254"/>
      <c r="E357" s="268"/>
      <c r="F357" s="254"/>
      <c r="G357" s="254"/>
    </row>
    <row r="358" spans="1:7" ht="12.75">
      <c r="A358" s="254"/>
      <c r="B358" s="254"/>
      <c r="C358" s="254"/>
      <c r="D358" s="254"/>
      <c r="E358" s="268"/>
      <c r="F358" s="254"/>
      <c r="G358" s="254"/>
    </row>
    <row r="359" spans="1:7" ht="12.75">
      <c r="A359" s="254"/>
      <c r="B359" s="254"/>
      <c r="C359" s="254"/>
      <c r="D359" s="254"/>
      <c r="E359" s="268"/>
      <c r="F359" s="254"/>
      <c r="G359" s="254"/>
    </row>
    <row r="360" spans="1:7" ht="12.75">
      <c r="A360" s="254"/>
      <c r="B360" s="254"/>
      <c r="C360" s="254"/>
      <c r="D360" s="254"/>
      <c r="E360" s="268"/>
      <c r="F360" s="254"/>
      <c r="G360" s="254"/>
    </row>
    <row r="361" spans="1:7" ht="12.75">
      <c r="A361" s="254"/>
      <c r="B361" s="254"/>
      <c r="C361" s="254"/>
      <c r="D361" s="254"/>
      <c r="E361" s="268"/>
      <c r="F361" s="254"/>
      <c r="G361" s="254"/>
    </row>
    <row r="362" spans="1:7" ht="12.75">
      <c r="A362" s="254"/>
      <c r="B362" s="254"/>
      <c r="C362" s="254"/>
      <c r="D362" s="254"/>
      <c r="E362" s="268"/>
      <c r="F362" s="254"/>
      <c r="G362" s="25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fitToHeight="0" fitToWidth="1" horizontalDpi="600" verticalDpi="600" orientation="portrait" paperSize="9" scale="87" r:id="rId1"/>
  <headerFooter alignWithMargins="0">
    <oddFooter>&amp;L&amp;9Zpracováno programem &amp;"Arial CE,Tučné"BUILDpower,  © RTS, a.s.&amp;R&amp;"Arial,Obyčejné"Strana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E51"/>
  <sheetViews>
    <sheetView view="pageBreakPreview" zoomScale="115" zoomScaleSheetLayoutView="115" zoomScalePageLayoutView="0" workbookViewId="0" topLeftCell="A22">
      <selection activeCell="H50" sqref="H5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6.25390625" style="1" customWidth="1"/>
    <col min="5" max="5" width="15.125" style="1" customWidth="1"/>
    <col min="6" max="6" width="16.625" style="1" customWidth="1"/>
    <col min="7" max="7" width="15.25390625" style="1" customWidth="1"/>
    <col min="8" max="8" width="9.375" style="1" bestFit="1" customWidth="1"/>
    <col min="9" max="16384" width="9.125" style="1" customWidth="1"/>
  </cols>
  <sheetData>
    <row r="1" spans="1:7" ht="24.75" customHeight="1" thickBot="1">
      <c r="A1" s="91" t="s">
        <v>241</v>
      </c>
      <c r="B1" s="92"/>
      <c r="C1" s="92"/>
      <c r="D1" s="92"/>
      <c r="E1" s="92"/>
      <c r="F1" s="92"/>
      <c r="G1" s="92"/>
    </row>
    <row r="2" spans="1:7" ht="12.75" customHeight="1">
      <c r="A2" s="93" t="s">
        <v>32</v>
      </c>
      <c r="B2" s="94"/>
      <c r="C2" s="95">
        <v>4</v>
      </c>
      <c r="D2" s="95" t="s">
        <v>627</v>
      </c>
      <c r="E2" s="94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99"/>
      <c r="F3" s="101"/>
      <c r="G3" s="102"/>
    </row>
    <row r="4" spans="1:7" ht="12" customHeight="1">
      <c r="A4" s="103" t="s">
        <v>34</v>
      </c>
      <c r="B4" s="99"/>
      <c r="C4" s="100"/>
      <c r="D4" s="100"/>
      <c r="E4" s="99"/>
      <c r="F4" s="101" t="s">
        <v>35</v>
      </c>
      <c r="G4" s="104"/>
    </row>
    <row r="5" spans="1:7" ht="12.75" customHeight="1">
      <c r="A5" s="105" t="s">
        <v>95</v>
      </c>
      <c r="B5" s="106"/>
      <c r="C5" s="107" t="s">
        <v>96</v>
      </c>
      <c r="D5" s="108"/>
      <c r="E5" s="109"/>
      <c r="F5" s="101" t="s">
        <v>36</v>
      </c>
      <c r="G5" s="102"/>
    </row>
    <row r="6" spans="1:15" ht="12.75" customHeight="1">
      <c r="A6" s="103" t="s">
        <v>37</v>
      </c>
      <c r="B6" s="99"/>
      <c r="C6" s="100" t="str">
        <f>Stavba!CisloStavby</f>
        <v>Oprava střechy-objekt F Harcovské koleje TU v Liberci, 17.listopadu 584, Liberec</v>
      </c>
      <c r="D6" s="100"/>
      <c r="E6" s="99"/>
      <c r="F6" s="110" t="s">
        <v>38</v>
      </c>
      <c r="G6" s="111"/>
      <c r="O6" s="112"/>
    </row>
    <row r="7" spans="1:7" ht="12.75" customHeight="1">
      <c r="A7" s="305"/>
      <c r="B7" s="113"/>
      <c r="C7" s="114"/>
      <c r="D7" s="115"/>
      <c r="E7" s="115"/>
      <c r="F7" s="116" t="s">
        <v>39</v>
      </c>
      <c r="G7" s="111"/>
    </row>
    <row r="8" spans="1:9" ht="12.75">
      <c r="A8" s="117" t="s">
        <v>40</v>
      </c>
      <c r="B8" s="101"/>
      <c r="C8" s="348" t="s">
        <v>211</v>
      </c>
      <c r="D8" s="348"/>
      <c r="E8" s="349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48"/>
      <c r="D9" s="348"/>
      <c r="E9" s="349"/>
      <c r="F9" s="101"/>
      <c r="G9" s="122"/>
      <c r="H9" s="123"/>
    </row>
    <row r="10" spans="1:8" ht="12.75">
      <c r="A10" s="117" t="s">
        <v>43</v>
      </c>
      <c r="B10" s="101"/>
      <c r="C10" s="348"/>
      <c r="D10" s="348"/>
      <c r="E10" s="348"/>
      <c r="F10" s="124"/>
      <c r="G10" s="125"/>
      <c r="H10" s="126"/>
    </row>
    <row r="11" spans="1:57" ht="13.5" customHeight="1">
      <c r="A11" s="117" t="s">
        <v>44</v>
      </c>
      <c r="B11" s="101"/>
      <c r="C11" s="348"/>
      <c r="D11" s="348"/>
      <c r="E11" s="348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9"/>
      <c r="C12" s="350"/>
      <c r="D12" s="350"/>
      <c r="E12" s="350"/>
      <c r="F12" s="131" t="s">
        <v>47</v>
      </c>
      <c r="G12" s="132">
        <v>5</v>
      </c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75" customHeight="1">
      <c r="A15" s="142"/>
      <c r="B15" s="143" t="s">
        <v>51</v>
      </c>
      <c r="C15" s="144">
        <f>'SO 01 04 Rek'!E17</f>
        <v>0</v>
      </c>
      <c r="D15" s="145" t="str">
        <f>'SO 01 03 Rek'!A25</f>
        <v>Ztížené výrobní podmínky</v>
      </c>
      <c r="E15" s="146"/>
      <c r="F15" s="147"/>
      <c r="G15" s="144">
        <f>'SO 01 03 Rek'!I25</f>
        <v>0</v>
      </c>
    </row>
    <row r="16" spans="1:7" ht="15.75" customHeight="1">
      <c r="A16" s="142" t="s">
        <v>52</v>
      </c>
      <c r="B16" s="143" t="s">
        <v>53</v>
      </c>
      <c r="C16" s="144">
        <f>'SO 01 04 Rek'!F17</f>
        <v>0</v>
      </c>
      <c r="D16" s="98" t="str">
        <f>'SO 01 03 Rek'!A26</f>
        <v>Oborová přirážka</v>
      </c>
      <c r="E16" s="148"/>
      <c r="F16" s="149"/>
      <c r="G16" s="144">
        <f>'SO 01 03 Rek'!I26</f>
        <v>0</v>
      </c>
    </row>
    <row r="17" spans="1:7" ht="15.75" customHeight="1">
      <c r="A17" s="142" t="s">
        <v>54</v>
      </c>
      <c r="B17" s="143" t="s">
        <v>55</v>
      </c>
      <c r="C17" s="144">
        <f>'SO 01 03 Rek'!H20</f>
        <v>0</v>
      </c>
      <c r="D17" s="98" t="str">
        <f>'SO 01 03 Rek'!A27</f>
        <v>Přesun stavebních kapacit</v>
      </c>
      <c r="E17" s="148"/>
      <c r="F17" s="149"/>
      <c r="G17" s="144">
        <f>'SO 01 03 Rek'!I27</f>
        <v>0</v>
      </c>
    </row>
    <row r="18" spans="1:7" ht="15.75" customHeight="1">
      <c r="A18" s="150" t="s">
        <v>56</v>
      </c>
      <c r="B18" s="151" t="s">
        <v>57</v>
      </c>
      <c r="C18" s="144">
        <f>'SO 01 03 Rek'!G20</f>
        <v>0</v>
      </c>
      <c r="D18" s="98" t="str">
        <f>'SO 01 03 Rek'!A28</f>
        <v>Mimostaveništní doprava</v>
      </c>
      <c r="E18" s="148"/>
      <c r="F18" s="149"/>
      <c r="G18" s="144">
        <f>'SO 01 04 Rek'!I25</f>
        <v>0</v>
      </c>
    </row>
    <row r="19" spans="1:7" ht="15.75" customHeight="1">
      <c r="A19" s="152" t="s">
        <v>58</v>
      </c>
      <c r="B19" s="143"/>
      <c r="C19" s="144">
        <f>SUM(C15:C18)</f>
        <v>0</v>
      </c>
      <c r="D19" s="98" t="str">
        <f>'SO 01 03 Rek'!A29</f>
        <v>Zařízení staveniště</v>
      </c>
      <c r="E19" s="148"/>
      <c r="F19" s="149"/>
      <c r="G19" s="144">
        <f>'SO 01 04 Rek'!I26</f>
        <v>0</v>
      </c>
    </row>
    <row r="20" spans="1:7" ht="15.75" customHeight="1">
      <c r="A20" s="152"/>
      <c r="B20" s="143"/>
      <c r="C20" s="144"/>
      <c r="D20" s="98" t="str">
        <f>'SO 01 03 Rek'!A31</f>
        <v>Provoz investora</v>
      </c>
      <c r="E20" s="148"/>
      <c r="F20" s="149"/>
      <c r="G20" s="144">
        <f>'SO 01 03 Rek'!I31</f>
        <v>0</v>
      </c>
    </row>
    <row r="21" spans="1:7" ht="15.75" customHeight="1">
      <c r="A21" s="152" t="s">
        <v>29</v>
      </c>
      <c r="B21" s="143"/>
      <c r="C21" s="144">
        <f>'SO 01 03 Rek'!I20</f>
        <v>0</v>
      </c>
      <c r="D21" s="98" t="str">
        <f>'SO 01 03 Rek'!A32</f>
        <v>Kompletační činnost (IČD)</v>
      </c>
      <c r="E21" s="148"/>
      <c r="F21" s="149"/>
      <c r="G21" s="144">
        <f>'SO 01 03 Rek'!I32</f>
        <v>0</v>
      </c>
    </row>
    <row r="22" spans="1:7" ht="15.75" customHeight="1">
      <c r="A22" s="153" t="s">
        <v>59</v>
      </c>
      <c r="B22" s="123"/>
      <c r="C22" s="144">
        <f>C19+C21</f>
        <v>0</v>
      </c>
      <c r="D22" s="98" t="str">
        <f>'SO 01 04 Rek'!A30</f>
        <v>Rezerva rozpočtu</v>
      </c>
      <c r="E22" s="148"/>
      <c r="F22" s="149"/>
      <c r="G22" s="144">
        <f>'SO 01 04 Rek'!I30</f>
        <v>0</v>
      </c>
    </row>
    <row r="23" spans="1:7" ht="15.75" customHeight="1" thickBot="1">
      <c r="A23" s="351" t="s">
        <v>60</v>
      </c>
      <c r="B23" s="352"/>
      <c r="C23" s="154">
        <f>C22+G23</f>
        <v>0</v>
      </c>
      <c r="D23" s="155" t="s">
        <v>61</v>
      </c>
      <c r="E23" s="156"/>
      <c r="F23" s="157"/>
      <c r="G23" s="144">
        <f>SUM(G15:G22)</f>
        <v>0</v>
      </c>
    </row>
    <row r="24" spans="1:7" ht="12.75">
      <c r="A24" s="158" t="s">
        <v>62</v>
      </c>
      <c r="B24" s="159"/>
      <c r="C24" s="160"/>
      <c r="D24" s="159" t="s">
        <v>63</v>
      </c>
      <c r="E24" s="159"/>
      <c r="F24" s="161" t="s">
        <v>64</v>
      </c>
      <c r="G24" s="162"/>
    </row>
    <row r="25" spans="1:7" ht="12.75">
      <c r="A25" s="153" t="s">
        <v>65</v>
      </c>
      <c r="B25" s="123"/>
      <c r="C25" s="302" t="s">
        <v>859</v>
      </c>
      <c r="D25" s="123" t="s">
        <v>65</v>
      </c>
      <c r="F25" s="164" t="s">
        <v>65</v>
      </c>
      <c r="G25" s="165"/>
    </row>
    <row r="26" spans="1:7" ht="37.5" customHeight="1">
      <c r="A26" s="153" t="s">
        <v>66</v>
      </c>
      <c r="B26" s="166"/>
      <c r="C26" s="303">
        <v>41368</v>
      </c>
      <c r="D26" s="123" t="s">
        <v>66</v>
      </c>
      <c r="F26" s="164" t="s">
        <v>66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67</v>
      </c>
      <c r="B28" s="123"/>
      <c r="C28" s="163"/>
      <c r="D28" s="164" t="s">
        <v>68</v>
      </c>
      <c r="E28" s="163"/>
      <c r="F28" s="168" t="s">
        <v>68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15</v>
      </c>
      <c r="D30" s="172" t="s">
        <v>69</v>
      </c>
      <c r="E30" s="174"/>
      <c r="F30" s="341">
        <v>0</v>
      </c>
      <c r="G30" s="342"/>
    </row>
    <row r="31" spans="1:7" ht="12.75">
      <c r="A31" s="171" t="s">
        <v>70</v>
      </c>
      <c r="B31" s="172"/>
      <c r="C31" s="173">
        <v>15</v>
      </c>
      <c r="D31" s="172" t="s">
        <v>71</v>
      </c>
      <c r="E31" s="174"/>
      <c r="F31" s="341">
        <f>ROUND(PRODUCT(F30,C31/100),0)</f>
        <v>0</v>
      </c>
      <c r="G31" s="342"/>
    </row>
    <row r="32" spans="1:7" ht="12.75">
      <c r="A32" s="171" t="s">
        <v>11</v>
      </c>
      <c r="B32" s="172"/>
      <c r="C32" s="173">
        <v>21</v>
      </c>
      <c r="D32" s="172" t="s">
        <v>71</v>
      </c>
      <c r="E32" s="174"/>
      <c r="F32" s="341">
        <f>C23</f>
        <v>0</v>
      </c>
      <c r="G32" s="342"/>
    </row>
    <row r="33" spans="1:8" ht="12.75">
      <c r="A33" s="171" t="s">
        <v>70</v>
      </c>
      <c r="B33" s="175"/>
      <c r="C33" s="176">
        <f>C32</f>
        <v>21</v>
      </c>
      <c r="D33" s="172" t="s">
        <v>71</v>
      </c>
      <c r="E33" s="149"/>
      <c r="F33" s="341">
        <f>ROUND(PRODUCT(F32,C33/100),0)</f>
        <v>0</v>
      </c>
      <c r="G33" s="342"/>
      <c r="H33" s="296"/>
    </row>
    <row r="34" spans="1:7" s="180" customFormat="1" ht="19.5" customHeight="1" thickBot="1">
      <c r="A34" s="177" t="s">
        <v>72</v>
      </c>
      <c r="B34" s="178"/>
      <c r="C34" s="178"/>
      <c r="D34" s="178"/>
      <c r="E34" s="179"/>
      <c r="F34" s="343">
        <f>ROUND(SUM(F30:F33),0)</f>
        <v>0</v>
      </c>
      <c r="G34" s="344"/>
    </row>
    <row r="36" spans="1:8" ht="12.75">
      <c r="A36" s="2" t="s">
        <v>73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45" t="s">
        <v>210</v>
      </c>
      <c r="C37" s="345"/>
      <c r="D37" s="345"/>
      <c r="E37" s="345"/>
      <c r="F37" s="345"/>
      <c r="G37" s="345"/>
      <c r="H37" s="1" t="s">
        <v>1</v>
      </c>
    </row>
    <row r="38" spans="1:8" ht="12.75" customHeight="1">
      <c r="A38" s="181"/>
      <c r="B38" s="345"/>
      <c r="C38" s="345"/>
      <c r="D38" s="345"/>
      <c r="E38" s="345"/>
      <c r="F38" s="345"/>
      <c r="G38" s="345"/>
      <c r="H38" s="1" t="s">
        <v>1</v>
      </c>
    </row>
    <row r="39" spans="1:8" ht="12.75">
      <c r="A39" s="181"/>
      <c r="B39" s="345"/>
      <c r="C39" s="345"/>
      <c r="D39" s="345"/>
      <c r="E39" s="345"/>
      <c r="F39" s="345"/>
      <c r="G39" s="345"/>
      <c r="H39" s="1" t="s">
        <v>1</v>
      </c>
    </row>
    <row r="40" spans="1:8" ht="12.75">
      <c r="A40" s="181"/>
      <c r="B40" s="345"/>
      <c r="C40" s="345"/>
      <c r="D40" s="345"/>
      <c r="E40" s="345"/>
      <c r="F40" s="345"/>
      <c r="G40" s="345"/>
      <c r="H40" s="1" t="s">
        <v>1</v>
      </c>
    </row>
    <row r="41" spans="1:8" ht="12.75">
      <c r="A41" s="181"/>
      <c r="B41" s="345"/>
      <c r="C41" s="345"/>
      <c r="D41" s="345"/>
      <c r="E41" s="345"/>
      <c r="F41" s="345"/>
      <c r="G41" s="345"/>
      <c r="H41" s="1" t="s">
        <v>1</v>
      </c>
    </row>
    <row r="42" spans="1:8" ht="12.75">
      <c r="A42" s="181"/>
      <c r="B42" s="345"/>
      <c r="C42" s="345"/>
      <c r="D42" s="345"/>
      <c r="E42" s="345"/>
      <c r="F42" s="345"/>
      <c r="G42" s="345"/>
      <c r="H42" s="1" t="s">
        <v>1</v>
      </c>
    </row>
    <row r="43" spans="1:8" ht="12.75">
      <c r="A43" s="181"/>
      <c r="B43" s="345"/>
      <c r="C43" s="345"/>
      <c r="D43" s="345"/>
      <c r="E43" s="345"/>
      <c r="F43" s="345"/>
      <c r="G43" s="345"/>
      <c r="H43" s="1" t="s">
        <v>1</v>
      </c>
    </row>
    <row r="44" spans="1:8" ht="12.75" customHeight="1">
      <c r="A44" s="181"/>
      <c r="B44" s="345"/>
      <c r="C44" s="345"/>
      <c r="D44" s="345"/>
      <c r="E44" s="345"/>
      <c r="F44" s="345"/>
      <c r="G44" s="345"/>
      <c r="H44" s="1" t="s">
        <v>1</v>
      </c>
    </row>
    <row r="45" spans="1:8" ht="12.75" customHeight="1">
      <c r="A45" s="181"/>
      <c r="B45" s="345"/>
      <c r="C45" s="345"/>
      <c r="D45" s="345"/>
      <c r="E45" s="345"/>
      <c r="F45" s="345"/>
      <c r="G45" s="345"/>
      <c r="H45" s="1" t="s">
        <v>1</v>
      </c>
    </row>
    <row r="46" spans="2:7" ht="12.75">
      <c r="B46" s="340"/>
      <c r="C46" s="340"/>
      <c r="D46" s="340"/>
      <c r="E46" s="340"/>
      <c r="F46" s="340"/>
      <c r="G46" s="340"/>
    </row>
    <row r="47" spans="2:7" ht="12.75">
      <c r="B47" s="340"/>
      <c r="C47" s="340"/>
      <c r="D47" s="340"/>
      <c r="E47" s="340"/>
      <c r="F47" s="340"/>
      <c r="G47" s="340"/>
    </row>
    <row r="48" spans="2:7" ht="12.75">
      <c r="B48" s="340"/>
      <c r="C48" s="340"/>
      <c r="D48" s="340"/>
      <c r="E48" s="340"/>
      <c r="F48" s="340"/>
      <c r="G48" s="340"/>
    </row>
    <row r="49" spans="2:7" ht="12.75">
      <c r="B49" s="340"/>
      <c r="C49" s="340"/>
      <c r="D49" s="340"/>
      <c r="E49" s="340"/>
      <c r="F49" s="340"/>
      <c r="G49" s="340"/>
    </row>
    <row r="50" spans="2:7" ht="12.75">
      <c r="B50" s="340"/>
      <c r="C50" s="340"/>
      <c r="D50" s="340"/>
      <c r="E50" s="340"/>
      <c r="F50" s="340"/>
      <c r="G50" s="340"/>
    </row>
    <row r="51" spans="2:7" ht="12.75">
      <c r="B51" s="340"/>
      <c r="C51" s="340"/>
      <c r="D51" s="340"/>
      <c r="E51" s="340"/>
      <c r="F51" s="340"/>
      <c r="G51" s="340"/>
    </row>
  </sheetData>
  <sheetProtection/>
  <mergeCells count="18"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7" right="0.7" top="0.787401575" bottom="0.787401575" header="0.3" footer="0.3"/>
  <pageSetup horizontalDpi="600" verticalDpi="600" orientation="portrait" paperSize="9" scale="92" r:id="rId1"/>
  <colBreaks count="1" manualBreakCount="1">
    <brk id="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E82"/>
  <sheetViews>
    <sheetView view="pageBreakPreview" zoomScaleSheetLayoutView="100" zoomScalePageLayoutView="0" workbookViewId="0" topLeftCell="A1">
      <selection activeCell="H50" sqref="H5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22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53" t="s">
        <v>2</v>
      </c>
      <c r="B1" s="354"/>
      <c r="C1" s="308" t="str">
        <f>Stavba!CisloStavby</f>
        <v>Oprava střechy-objekt F Harcovské koleje TU v Liberci, 17.listopadu 584, Liberec</v>
      </c>
      <c r="D1" s="182"/>
      <c r="E1" s="183"/>
      <c r="F1" s="182"/>
      <c r="G1" s="184" t="s">
        <v>74</v>
      </c>
      <c r="H1" s="185">
        <v>4</v>
      </c>
      <c r="I1" s="186"/>
    </row>
    <row r="2" spans="1:9" ht="13.5" thickBot="1">
      <c r="A2" s="355" t="s">
        <v>75</v>
      </c>
      <c r="B2" s="356"/>
      <c r="C2" s="187" t="s">
        <v>97</v>
      </c>
      <c r="D2" s="188"/>
      <c r="E2" s="189"/>
      <c r="F2" s="188"/>
      <c r="G2" s="367" t="s">
        <v>626</v>
      </c>
      <c r="H2" s="368"/>
      <c r="I2" s="369"/>
    </row>
    <row r="3" ht="13.5" thickTop="1">
      <c r="F3" s="123"/>
    </row>
    <row r="4" spans="1:9" ht="19.5" customHeight="1">
      <c r="A4" s="190" t="s">
        <v>76</v>
      </c>
      <c r="B4" s="191"/>
      <c r="C4" s="191"/>
      <c r="D4" s="191"/>
      <c r="E4" s="192"/>
      <c r="F4" s="191"/>
      <c r="G4" s="191"/>
      <c r="H4" s="191"/>
      <c r="I4" s="191"/>
    </row>
    <row r="5" ht="13.5" thickBot="1"/>
    <row r="6" spans="1:9" s="123" customFormat="1" ht="13.5" thickBot="1">
      <c r="A6" s="193"/>
      <c r="B6" s="194" t="s">
        <v>77</v>
      </c>
      <c r="C6" s="194"/>
      <c r="D6" s="195"/>
      <c r="E6" s="196" t="s">
        <v>25</v>
      </c>
      <c r="F6" s="197" t="s">
        <v>26</v>
      </c>
      <c r="G6" s="197" t="s">
        <v>27</v>
      </c>
      <c r="H6" s="197" t="s">
        <v>28</v>
      </c>
      <c r="I6" s="198" t="s">
        <v>29</v>
      </c>
    </row>
    <row r="7" spans="1:9" s="123" customFormat="1" ht="12.75">
      <c r="A7" s="269" t="s">
        <v>130</v>
      </c>
      <c r="B7" s="61" t="str">
        <f>'SO 01 03 Pol'!C7</f>
        <v>Bourání</v>
      </c>
      <c r="D7" s="199"/>
      <c r="E7" s="270">
        <f>'SO 01 04 Pol'!G24</f>
        <v>0</v>
      </c>
      <c r="F7" s="271">
        <v>0</v>
      </c>
      <c r="G7" s="271">
        <f>'SO 01 03 Pol'!AQ110</f>
        <v>0</v>
      </c>
      <c r="H7" s="271">
        <f>'SO 01 03 Pol'!AR110</f>
        <v>0</v>
      </c>
      <c r="I7" s="272">
        <f>'SO 01 03 Pol'!AS110</f>
        <v>0</v>
      </c>
    </row>
    <row r="8" spans="1:9" s="123" customFormat="1" ht="12.75">
      <c r="A8" s="269" t="s">
        <v>138</v>
      </c>
      <c r="B8" s="61" t="str">
        <f>'SO 01 03 Pol'!C47</f>
        <v>Izolace proti vodě </v>
      </c>
      <c r="D8" s="199"/>
      <c r="E8" s="270">
        <v>0</v>
      </c>
      <c r="F8" s="271">
        <f>'SO 01 04 Pol'!G41</f>
        <v>0</v>
      </c>
      <c r="G8" s="271">
        <v>0</v>
      </c>
      <c r="H8" s="271">
        <v>0</v>
      </c>
      <c r="I8" s="272">
        <v>0</v>
      </c>
    </row>
    <row r="9" spans="1:9" s="123" customFormat="1" ht="12.75">
      <c r="A9" s="269" t="str">
        <f>'SO 01 03 Pol'!B111</f>
        <v>712</v>
      </c>
      <c r="B9" s="61" t="str">
        <f>'SO 01 03 Pol'!C111</f>
        <v>Živičné krytiny - hlavní plochy</v>
      </c>
      <c r="D9" s="199"/>
      <c r="E9" s="270">
        <f>'SO 01 03 Pol'!AO146</f>
        <v>0</v>
      </c>
      <c r="F9" s="271">
        <f>'SO 01 04 Pol'!G55</f>
        <v>0</v>
      </c>
      <c r="G9" s="271">
        <f>'SO 01 03 Pol'!AQ146</f>
        <v>0</v>
      </c>
      <c r="H9" s="271">
        <f>'SO 01 03 Pol'!AR146</f>
        <v>0</v>
      </c>
      <c r="I9" s="272">
        <f>'SO 01 03 Pol'!AS146</f>
        <v>0</v>
      </c>
    </row>
    <row r="10" spans="1:9" s="123" customFormat="1" ht="12.75">
      <c r="A10" s="269" t="str">
        <f>'SO 01 03 Pol'!B147</f>
        <v>713</v>
      </c>
      <c r="B10" s="61" t="str">
        <f>'SO 01 03 Pol'!C147</f>
        <v>Izolace tepelné</v>
      </c>
      <c r="D10" s="199"/>
      <c r="E10" s="270">
        <f>'SO 01 03 Pol'!AO191</f>
        <v>0</v>
      </c>
      <c r="F10" s="271">
        <f>'SO 01 04 Pol'!G66</f>
        <v>0</v>
      </c>
      <c r="G10" s="271">
        <f>'SO 01 03 Pol'!AQ191</f>
        <v>0</v>
      </c>
      <c r="H10" s="271">
        <f>'SO 01 03 Pol'!AR191</f>
        <v>0</v>
      </c>
      <c r="I10" s="272">
        <f>'SO 01 03 Pol'!AS191</f>
        <v>0</v>
      </c>
    </row>
    <row r="11" spans="1:9" s="123" customFormat="1" ht="12.75">
      <c r="A11" s="269" t="str">
        <f>'SO 01 03 Pol'!B201</f>
        <v>762</v>
      </c>
      <c r="B11" s="61" t="str">
        <f>'SO 01 03 Pol'!C201</f>
        <v>Konstrukce tesařské</v>
      </c>
      <c r="D11" s="199"/>
      <c r="E11" s="270">
        <f>'SO 01 03 Pol'!AO217</f>
        <v>0</v>
      </c>
      <c r="F11" s="271">
        <f>'SO 01 04 Pol'!G89</f>
        <v>0</v>
      </c>
      <c r="G11" s="271">
        <f>'SO 01 03 Pol'!AQ217</f>
        <v>0</v>
      </c>
      <c r="H11" s="271">
        <f>'SO 01 03 Pol'!AR217</f>
        <v>0</v>
      </c>
      <c r="I11" s="272">
        <f>'SO 01 03 Pol'!AS217</f>
        <v>0</v>
      </c>
    </row>
    <row r="12" spans="1:9" s="123" customFormat="1" ht="12.75">
      <c r="A12" s="269" t="str">
        <f>'SO 01 03 Pol'!B218</f>
        <v>764</v>
      </c>
      <c r="B12" s="61" t="str">
        <f>'SO 01 03 Pol'!C218</f>
        <v>Konstrukce klempířské</v>
      </c>
      <c r="D12" s="199"/>
      <c r="E12" s="270">
        <f>'SO 01 03 Pol'!AO229</f>
        <v>0</v>
      </c>
      <c r="F12" s="271">
        <f>'SO 01 04 Pol'!G103</f>
        <v>0</v>
      </c>
      <c r="G12" s="271">
        <f>'SO 01 03 Pol'!AQ229</f>
        <v>0</v>
      </c>
      <c r="H12" s="271">
        <f>'SO 01 03 Pol'!AR229</f>
        <v>0</v>
      </c>
      <c r="I12" s="272">
        <f>'SO 01 03 Pol'!AS229</f>
        <v>0</v>
      </c>
    </row>
    <row r="13" spans="1:9" s="123" customFormat="1" ht="12.75">
      <c r="A13" s="269" t="str">
        <f>'SO 01 03 Pol'!B263</f>
        <v>799</v>
      </c>
      <c r="B13" s="61" t="str">
        <f>'SO 01 03 Pol'!C263</f>
        <v>Ostatní</v>
      </c>
      <c r="D13" s="199"/>
      <c r="E13" s="270">
        <f>'SO 01 03 Pol'!AO274</f>
        <v>0</v>
      </c>
      <c r="F13" s="271">
        <f>'SO 01 04 Pol'!G107</f>
        <v>0</v>
      </c>
      <c r="G13" s="271">
        <f>'SO 01 03 Pol'!AQ274</f>
        <v>0</v>
      </c>
      <c r="H13" s="271">
        <f>'SO 01 03 Pol'!AR274</f>
        <v>0</v>
      </c>
      <c r="I13" s="272">
        <f>'SO 01 03 Pol'!AS274</f>
        <v>0</v>
      </c>
    </row>
    <row r="14" spans="1:9" s="123" customFormat="1" ht="12.75">
      <c r="A14" s="269" t="s">
        <v>255</v>
      </c>
      <c r="B14" s="61" t="str">
        <f>'SO 01 03 Pol'!C275</f>
        <v>Hromosvod</v>
      </c>
      <c r="D14" s="199"/>
      <c r="E14" s="270">
        <v>0</v>
      </c>
      <c r="F14" s="271">
        <f>'SO 01 04 Pol'!G111</f>
        <v>0</v>
      </c>
      <c r="G14" s="271">
        <v>0</v>
      </c>
      <c r="H14" s="271">
        <v>0</v>
      </c>
      <c r="I14" s="272">
        <v>0</v>
      </c>
    </row>
    <row r="15" spans="1:9" s="123" customFormat="1" ht="12.75">
      <c r="A15" s="269" t="str">
        <f>'SO 01 03 Pol'!B279</f>
        <v>999</v>
      </c>
      <c r="B15" s="61" t="str">
        <f>'SO 01 03 Pol'!C279</f>
        <v>Poplatky za skládky</v>
      </c>
      <c r="D15" s="199"/>
      <c r="E15" s="270">
        <f>'SO 01 04 Pol'!G116</f>
        <v>0</v>
      </c>
      <c r="F15" s="271">
        <f>'SO 01 03 Pol'!AP283</f>
        <v>0</v>
      </c>
      <c r="G15" s="271">
        <f>'SO 01 03 Pol'!AQ283</f>
        <v>0</v>
      </c>
      <c r="H15" s="271">
        <f>'SO 01 03 Pol'!AR283</f>
        <v>0</v>
      </c>
      <c r="I15" s="272">
        <f>'SO 01 03 Pol'!AS283</f>
        <v>0</v>
      </c>
    </row>
    <row r="16" spans="1:9" s="123" customFormat="1" ht="13.5" thickBot="1">
      <c r="A16" s="269" t="str">
        <f>'SO 01 03 Pol'!B284</f>
        <v>D96</v>
      </c>
      <c r="B16" s="61" t="str">
        <f>'SO 01 03 Pol'!C284</f>
        <v>Přesuny suti a vybouraných hmot</v>
      </c>
      <c r="D16" s="199"/>
      <c r="E16" s="270">
        <f>'SO 01 04 Pol'!G122</f>
        <v>0</v>
      </c>
      <c r="F16" s="271">
        <f>'SO 01 03 Pol'!AP289</f>
        <v>0</v>
      </c>
      <c r="G16" s="271">
        <f>'SO 01 03 Pol'!AQ289</f>
        <v>0</v>
      </c>
      <c r="H16" s="271">
        <f>'SO 01 03 Pol'!AR289</f>
        <v>0</v>
      </c>
      <c r="I16" s="272">
        <f>'SO 01 03 Pol'!AS289</f>
        <v>0</v>
      </c>
    </row>
    <row r="17" spans="1:9" s="14" customFormat="1" ht="13.5" thickBot="1">
      <c r="A17" s="200"/>
      <c r="B17" s="201" t="s">
        <v>78</v>
      </c>
      <c r="C17" s="201"/>
      <c r="D17" s="202"/>
      <c r="E17" s="203">
        <f>SUM(E7:E16)</f>
        <v>0</v>
      </c>
      <c r="F17" s="204">
        <f>SUM(F7:F16)</f>
        <v>0</v>
      </c>
      <c r="G17" s="204">
        <f>SUM(G7:G16)</f>
        <v>0</v>
      </c>
      <c r="H17" s="204">
        <f>SUM(H7:H16)</f>
        <v>0</v>
      </c>
      <c r="I17" s="205">
        <f>SUM(I7:I16)</f>
        <v>0</v>
      </c>
    </row>
    <row r="18" spans="1:9" ht="12.75">
      <c r="A18" s="123"/>
      <c r="B18" s="123"/>
      <c r="C18" s="123"/>
      <c r="D18" s="123"/>
      <c r="E18" s="123"/>
      <c r="F18" s="123"/>
      <c r="G18" s="123"/>
      <c r="H18" s="123"/>
      <c r="I18" s="123"/>
    </row>
    <row r="19" spans="1:57" ht="19.5" customHeight="1">
      <c r="A19" s="191" t="s">
        <v>79</v>
      </c>
      <c r="B19" s="191"/>
      <c r="C19" s="191"/>
      <c r="D19" s="191"/>
      <c r="E19" s="191"/>
      <c r="F19" s="191"/>
      <c r="G19" s="206"/>
      <c r="H19" s="191"/>
      <c r="I19" s="191"/>
      <c r="BA19" s="129"/>
      <c r="BB19" s="129"/>
      <c r="BC19" s="129"/>
      <c r="BD19" s="129"/>
      <c r="BE19" s="129"/>
    </row>
    <row r="20" ht="13.5" thickBot="1"/>
    <row r="21" spans="1:9" ht="12.75">
      <c r="A21" s="158" t="s">
        <v>80</v>
      </c>
      <c r="B21" s="159"/>
      <c r="C21" s="159"/>
      <c r="D21" s="207"/>
      <c r="E21" s="208" t="s">
        <v>81</v>
      </c>
      <c r="F21" s="209" t="s">
        <v>12</v>
      </c>
      <c r="G21" s="210" t="s">
        <v>82</v>
      </c>
      <c r="H21" s="211"/>
      <c r="I21" s="212" t="s">
        <v>81</v>
      </c>
    </row>
    <row r="22" spans="1:53" ht="12.75">
      <c r="A22" s="152" t="s">
        <v>202</v>
      </c>
      <c r="B22" s="143"/>
      <c r="C22" s="143"/>
      <c r="D22" s="213"/>
      <c r="E22" s="214">
        <v>0</v>
      </c>
      <c r="F22" s="215">
        <v>0</v>
      </c>
      <c r="G22" s="216"/>
      <c r="H22" s="217"/>
      <c r="I22" s="218">
        <f aca="true" t="shared" si="0" ref="I22:I30">E22+F22*G22/100</f>
        <v>0</v>
      </c>
      <c r="BA22" s="1">
        <v>0</v>
      </c>
    </row>
    <row r="23" spans="1:53" ht="12.75">
      <c r="A23" s="152" t="s">
        <v>203</v>
      </c>
      <c r="B23" s="143"/>
      <c r="C23" s="143"/>
      <c r="D23" s="213"/>
      <c r="E23" s="214">
        <v>0</v>
      </c>
      <c r="F23" s="215">
        <v>0</v>
      </c>
      <c r="G23" s="216"/>
      <c r="H23" s="217"/>
      <c r="I23" s="218">
        <f t="shared" si="0"/>
        <v>0</v>
      </c>
      <c r="BA23" s="1">
        <v>0</v>
      </c>
    </row>
    <row r="24" spans="1:53" ht="12.75">
      <c r="A24" s="152" t="s">
        <v>204</v>
      </c>
      <c r="B24" s="143"/>
      <c r="C24" s="143"/>
      <c r="D24" s="213"/>
      <c r="E24" s="214">
        <v>0</v>
      </c>
      <c r="F24" s="215">
        <v>0</v>
      </c>
      <c r="G24" s="216"/>
      <c r="H24" s="217"/>
      <c r="I24" s="218">
        <f t="shared" si="0"/>
        <v>0</v>
      </c>
      <c r="BA24" s="1">
        <v>0</v>
      </c>
    </row>
    <row r="25" spans="1:53" ht="12.75">
      <c r="A25" s="152" t="s">
        <v>205</v>
      </c>
      <c r="B25" s="143"/>
      <c r="C25" s="143"/>
      <c r="D25" s="213"/>
      <c r="E25" s="214">
        <v>0</v>
      </c>
      <c r="F25" s="215">
        <v>3</v>
      </c>
      <c r="G25" s="216">
        <f>SUM(E17:I17)</f>
        <v>0</v>
      </c>
      <c r="H25" s="217"/>
      <c r="I25" s="218">
        <f t="shared" si="0"/>
        <v>0</v>
      </c>
      <c r="BA25" s="1">
        <v>0</v>
      </c>
    </row>
    <row r="26" spans="1:53" ht="12.75">
      <c r="A26" s="152" t="s">
        <v>206</v>
      </c>
      <c r="B26" s="143"/>
      <c r="C26" s="143"/>
      <c r="D26" s="213"/>
      <c r="E26" s="214">
        <v>0</v>
      </c>
      <c r="F26" s="215">
        <v>2</v>
      </c>
      <c r="G26" s="216">
        <f>SUM(E17:I17)</f>
        <v>0</v>
      </c>
      <c r="H26" s="217"/>
      <c r="I26" s="218">
        <f t="shared" si="0"/>
        <v>0</v>
      </c>
      <c r="BA26" s="1">
        <v>1</v>
      </c>
    </row>
    <row r="27" spans="1:9" ht="12.75">
      <c r="A27" s="373" t="s">
        <v>604</v>
      </c>
      <c r="B27" s="374"/>
      <c r="C27" s="374"/>
      <c r="D27" s="375"/>
      <c r="E27" s="214"/>
      <c r="F27" s="215"/>
      <c r="G27" s="216"/>
      <c r="H27" s="217"/>
      <c r="I27" s="218"/>
    </row>
    <row r="28" spans="1:53" ht="12.75">
      <c r="A28" s="152" t="s">
        <v>207</v>
      </c>
      <c r="B28" s="143"/>
      <c r="C28" s="143"/>
      <c r="D28" s="213"/>
      <c r="E28" s="214">
        <v>0</v>
      </c>
      <c r="F28" s="215">
        <v>0</v>
      </c>
      <c r="G28" s="216"/>
      <c r="H28" s="217"/>
      <c r="I28" s="218">
        <f t="shared" si="0"/>
        <v>0</v>
      </c>
      <c r="BA28" s="1">
        <v>1</v>
      </c>
    </row>
    <row r="29" spans="1:53" ht="12.75">
      <c r="A29" s="152" t="s">
        <v>208</v>
      </c>
      <c r="B29" s="143"/>
      <c r="C29" s="143"/>
      <c r="D29" s="213"/>
      <c r="E29" s="214">
        <v>0</v>
      </c>
      <c r="F29" s="215">
        <v>0</v>
      </c>
      <c r="G29" s="216"/>
      <c r="H29" s="217"/>
      <c r="I29" s="218">
        <f t="shared" si="0"/>
        <v>0</v>
      </c>
      <c r="BA29" s="1">
        <v>2</v>
      </c>
    </row>
    <row r="30" spans="1:53" ht="12.75">
      <c r="A30" s="152" t="s">
        <v>209</v>
      </c>
      <c r="B30" s="143"/>
      <c r="C30" s="143"/>
      <c r="D30" s="213"/>
      <c r="E30" s="214">
        <v>0</v>
      </c>
      <c r="F30" s="215">
        <v>5</v>
      </c>
      <c r="G30" s="216">
        <f>SUM(E17:I17)</f>
        <v>0</v>
      </c>
      <c r="H30" s="217"/>
      <c r="I30" s="218">
        <f t="shared" si="0"/>
        <v>0</v>
      </c>
      <c r="BA30" s="1">
        <v>2</v>
      </c>
    </row>
    <row r="31" spans="1:9" ht="13.5" thickBot="1">
      <c r="A31" s="219"/>
      <c r="B31" s="220" t="s">
        <v>83</v>
      </c>
      <c r="C31" s="221"/>
      <c r="D31" s="222"/>
      <c r="E31" s="223"/>
      <c r="F31" s="224"/>
      <c r="G31" s="224"/>
      <c r="H31" s="360">
        <f>SUM(I22:I30)</f>
        <v>0</v>
      </c>
      <c r="I31" s="361"/>
    </row>
    <row r="33" spans="2:9" ht="12.75">
      <c r="B33" s="14"/>
      <c r="F33" s="225"/>
      <c r="G33" s="226"/>
      <c r="H33" s="226"/>
      <c r="I33" s="45"/>
    </row>
    <row r="34" spans="6:9" ht="12.75">
      <c r="F34" s="225"/>
      <c r="G34" s="226"/>
      <c r="H34" s="226"/>
      <c r="I34" s="45"/>
    </row>
    <row r="35" spans="6:9" ht="12.75">
      <c r="F35" s="225"/>
      <c r="G35" s="226"/>
      <c r="H35" s="226"/>
      <c r="I35" s="45"/>
    </row>
    <row r="36" spans="6:9" ht="12.75">
      <c r="F36" s="225"/>
      <c r="G36" s="226"/>
      <c r="H36" s="226"/>
      <c r="I36" s="45"/>
    </row>
    <row r="37" spans="6:9" ht="12.75">
      <c r="F37" s="225"/>
      <c r="G37" s="226"/>
      <c r="H37" s="226"/>
      <c r="I37" s="45"/>
    </row>
    <row r="38" spans="6:9" ht="12.75">
      <c r="F38" s="225"/>
      <c r="G38" s="226"/>
      <c r="H38" s="226"/>
      <c r="I38" s="45"/>
    </row>
    <row r="39" spans="6:9" ht="12.75">
      <c r="F39" s="225"/>
      <c r="G39" s="226"/>
      <c r="H39" s="226"/>
      <c r="I39" s="45"/>
    </row>
    <row r="40" spans="6:9" ht="12.75">
      <c r="F40" s="225"/>
      <c r="G40" s="226"/>
      <c r="H40" s="226"/>
      <c r="I40" s="45"/>
    </row>
    <row r="41" spans="6:9" ht="12.75">
      <c r="F41" s="225"/>
      <c r="G41" s="226"/>
      <c r="H41" s="226"/>
      <c r="I41" s="45"/>
    </row>
    <row r="42" spans="6:9" ht="12.75">
      <c r="F42" s="225"/>
      <c r="G42" s="226"/>
      <c r="H42" s="226"/>
      <c r="I42" s="45"/>
    </row>
    <row r="43" spans="6:9" ht="12.75">
      <c r="F43" s="225"/>
      <c r="G43" s="226"/>
      <c r="H43" s="226"/>
      <c r="I43" s="45"/>
    </row>
    <row r="44" spans="6:9" ht="12.75">
      <c r="F44" s="225"/>
      <c r="G44" s="226"/>
      <c r="H44" s="226"/>
      <c r="I44" s="45"/>
    </row>
    <row r="45" spans="6:9" ht="12.75">
      <c r="F45" s="225"/>
      <c r="G45" s="226"/>
      <c r="H45" s="226"/>
      <c r="I45" s="45"/>
    </row>
    <row r="46" spans="6:9" ht="12.75">
      <c r="F46" s="225"/>
      <c r="G46" s="226"/>
      <c r="H46" s="226"/>
      <c r="I46" s="45"/>
    </row>
    <row r="47" spans="6:9" ht="12.75">
      <c r="F47" s="225"/>
      <c r="G47" s="226"/>
      <c r="H47" s="226"/>
      <c r="I47" s="45"/>
    </row>
    <row r="48" spans="6:9" ht="12.75">
      <c r="F48" s="225"/>
      <c r="G48" s="226"/>
      <c r="H48" s="226"/>
      <c r="I48" s="45"/>
    </row>
    <row r="49" spans="6:9" ht="12.75">
      <c r="F49" s="225"/>
      <c r="G49" s="226"/>
      <c r="H49" s="226"/>
      <c r="I49" s="45"/>
    </row>
    <row r="50" spans="6:9" ht="12.75">
      <c r="F50" s="225"/>
      <c r="G50" s="226"/>
      <c r="H50" s="226"/>
      <c r="I50" s="45"/>
    </row>
    <row r="51" spans="6:9" ht="12.75">
      <c r="F51" s="225"/>
      <c r="G51" s="226"/>
      <c r="H51" s="226"/>
      <c r="I51" s="45"/>
    </row>
    <row r="52" spans="6:9" ht="12.75">
      <c r="F52" s="225"/>
      <c r="G52" s="226"/>
      <c r="H52" s="226"/>
      <c r="I52" s="45"/>
    </row>
    <row r="53" spans="6:9" ht="12.75">
      <c r="F53" s="225"/>
      <c r="G53" s="226"/>
      <c r="H53" s="226"/>
      <c r="I53" s="45"/>
    </row>
    <row r="54" spans="6:9" ht="12.75">
      <c r="F54" s="225"/>
      <c r="G54" s="226"/>
      <c r="H54" s="226"/>
      <c r="I54" s="45"/>
    </row>
    <row r="55" spans="6:9" ht="12.75">
      <c r="F55" s="225"/>
      <c r="G55" s="226"/>
      <c r="H55" s="226"/>
      <c r="I55" s="45"/>
    </row>
    <row r="56" spans="6:9" ht="12.75">
      <c r="F56" s="225"/>
      <c r="G56" s="226"/>
      <c r="H56" s="226"/>
      <c r="I56" s="45"/>
    </row>
    <row r="57" spans="6:9" ht="12.75">
      <c r="F57" s="225"/>
      <c r="G57" s="226"/>
      <c r="H57" s="226"/>
      <c r="I57" s="45"/>
    </row>
    <row r="58" spans="6:9" ht="12.75">
      <c r="F58" s="225"/>
      <c r="G58" s="226"/>
      <c r="H58" s="226"/>
      <c r="I58" s="45"/>
    </row>
    <row r="59" spans="6:9" ht="12.75">
      <c r="F59" s="225"/>
      <c r="G59" s="226"/>
      <c r="H59" s="226"/>
      <c r="I59" s="45"/>
    </row>
    <row r="60" spans="6:9" ht="12.75">
      <c r="F60" s="225"/>
      <c r="G60" s="226"/>
      <c r="H60" s="226"/>
      <c r="I60" s="45"/>
    </row>
    <row r="61" spans="6:9" ht="12.75">
      <c r="F61" s="225"/>
      <c r="G61" s="226"/>
      <c r="H61" s="226"/>
      <c r="I61" s="45"/>
    </row>
    <row r="62" spans="6:9" ht="12.75">
      <c r="F62" s="225"/>
      <c r="G62" s="226"/>
      <c r="H62" s="226"/>
      <c r="I62" s="45"/>
    </row>
    <row r="63" spans="6:9" ht="12.75">
      <c r="F63" s="225"/>
      <c r="G63" s="226"/>
      <c r="H63" s="226"/>
      <c r="I63" s="45"/>
    </row>
    <row r="64" spans="6:9" ht="12.75">
      <c r="F64" s="225"/>
      <c r="G64" s="226"/>
      <c r="H64" s="226"/>
      <c r="I64" s="45"/>
    </row>
    <row r="65" spans="6:9" ht="12.75">
      <c r="F65" s="225"/>
      <c r="G65" s="226"/>
      <c r="H65" s="226"/>
      <c r="I65" s="45"/>
    </row>
    <row r="66" spans="6:9" ht="12.75">
      <c r="F66" s="225"/>
      <c r="G66" s="226"/>
      <c r="H66" s="226"/>
      <c r="I66" s="45"/>
    </row>
    <row r="67" spans="6:9" ht="12.75">
      <c r="F67" s="225"/>
      <c r="G67" s="226"/>
      <c r="H67" s="226"/>
      <c r="I67" s="45"/>
    </row>
    <row r="68" spans="6:9" ht="12.75">
      <c r="F68" s="225"/>
      <c r="G68" s="226"/>
      <c r="H68" s="226"/>
      <c r="I68" s="45"/>
    </row>
    <row r="69" spans="6:9" ht="12.75">
      <c r="F69" s="225"/>
      <c r="G69" s="226"/>
      <c r="H69" s="226"/>
      <c r="I69" s="45"/>
    </row>
    <row r="70" spans="6:9" ht="12.75">
      <c r="F70" s="225"/>
      <c r="G70" s="226"/>
      <c r="H70" s="226"/>
      <c r="I70" s="45"/>
    </row>
    <row r="71" spans="6:9" ht="12.75">
      <c r="F71" s="225"/>
      <c r="G71" s="226"/>
      <c r="H71" s="226"/>
      <c r="I71" s="45"/>
    </row>
    <row r="72" spans="6:9" ht="12.75">
      <c r="F72" s="225"/>
      <c r="G72" s="226"/>
      <c r="H72" s="226"/>
      <c r="I72" s="45"/>
    </row>
    <row r="73" spans="6:9" ht="12.75">
      <c r="F73" s="225"/>
      <c r="G73" s="226"/>
      <c r="H73" s="226"/>
      <c r="I73" s="45"/>
    </row>
    <row r="74" spans="6:9" ht="12.75">
      <c r="F74" s="225"/>
      <c r="G74" s="226"/>
      <c r="H74" s="226"/>
      <c r="I74" s="45"/>
    </row>
    <row r="75" spans="6:9" ht="12.75">
      <c r="F75" s="225"/>
      <c r="G75" s="226"/>
      <c r="H75" s="226"/>
      <c r="I75" s="45"/>
    </row>
    <row r="76" spans="6:9" ht="12.75">
      <c r="F76" s="225"/>
      <c r="G76" s="226"/>
      <c r="H76" s="226"/>
      <c r="I76" s="45"/>
    </row>
    <row r="77" spans="6:9" ht="12.75">
      <c r="F77" s="225"/>
      <c r="G77" s="226"/>
      <c r="H77" s="226"/>
      <c r="I77" s="45"/>
    </row>
    <row r="78" spans="6:9" ht="12.75">
      <c r="F78" s="225"/>
      <c r="G78" s="226"/>
      <c r="H78" s="226"/>
      <c r="I78" s="45"/>
    </row>
    <row r="79" spans="6:9" ht="12.75">
      <c r="F79" s="225"/>
      <c r="G79" s="226"/>
      <c r="H79" s="226"/>
      <c r="I79" s="45"/>
    </row>
    <row r="80" spans="6:9" ht="12.75">
      <c r="F80" s="225"/>
      <c r="G80" s="226"/>
      <c r="H80" s="226"/>
      <c r="I80" s="45"/>
    </row>
    <row r="81" spans="6:9" ht="12.75">
      <c r="F81" s="225"/>
      <c r="G81" s="226"/>
      <c r="H81" s="226"/>
      <c r="I81" s="45"/>
    </row>
    <row r="82" spans="6:9" ht="12.75">
      <c r="F82" s="225"/>
      <c r="G82" s="226"/>
      <c r="H82" s="226"/>
      <c r="I82" s="45"/>
    </row>
  </sheetData>
  <sheetProtection/>
  <mergeCells count="5">
    <mergeCell ref="A1:B1"/>
    <mergeCell ref="A2:B2"/>
    <mergeCell ref="G2:I2"/>
    <mergeCell ref="A27:D27"/>
    <mergeCell ref="H31:I31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95"/>
  <sheetViews>
    <sheetView view="pageBreakPreview" zoomScale="115" zoomScaleSheetLayoutView="115" zoomScalePageLayoutView="0" workbookViewId="0" topLeftCell="A106">
      <selection activeCell="H50" sqref="H50"/>
    </sheetView>
  </sheetViews>
  <sheetFormatPr defaultColWidth="9.00390625" defaultRowHeight="12.75"/>
  <cols>
    <col min="1" max="1" width="4.375" style="227" customWidth="1"/>
    <col min="2" max="2" width="15.875" style="227" customWidth="1"/>
    <col min="3" max="3" width="50.125" style="227" customWidth="1"/>
    <col min="4" max="4" width="5.625" style="227" customWidth="1"/>
    <col min="5" max="5" width="8.625" style="235" customWidth="1"/>
    <col min="6" max="6" width="9.875" style="227" customWidth="1"/>
    <col min="7" max="7" width="13.875" style="227" customWidth="1"/>
    <col min="8" max="8" width="12.375" style="227" bestFit="1" customWidth="1"/>
    <col min="9" max="16384" width="9.125" style="227" customWidth="1"/>
  </cols>
  <sheetData>
    <row r="1" spans="1:7" ht="15.75">
      <c r="A1" s="362" t="s">
        <v>240</v>
      </c>
      <c r="B1" s="362"/>
      <c r="C1" s="362"/>
      <c r="D1" s="362"/>
      <c r="E1" s="362"/>
      <c r="F1" s="362"/>
      <c r="G1" s="362"/>
    </row>
    <row r="2" spans="2:7" ht="14.25" customHeight="1" thickBot="1">
      <c r="B2" s="228"/>
      <c r="C2" s="229"/>
      <c r="D2" s="229"/>
      <c r="E2" s="230"/>
      <c r="F2" s="229"/>
      <c r="G2" s="229"/>
    </row>
    <row r="3" spans="1:7" ht="13.5" thickTop="1">
      <c r="A3" s="353" t="s">
        <v>2</v>
      </c>
      <c r="B3" s="354"/>
      <c r="C3" s="308" t="str">
        <f>Stavba!CisloStavby</f>
        <v>Oprava střechy-objekt F Harcovské koleje TU v Liberci, 17.listopadu 584, Liberec</v>
      </c>
      <c r="D3" s="182"/>
      <c r="E3" s="231" t="s">
        <v>84</v>
      </c>
      <c r="F3" s="232">
        <v>4</v>
      </c>
      <c r="G3" s="233"/>
    </row>
    <row r="4" spans="1:7" ht="13.5" thickBot="1">
      <c r="A4" s="363" t="s">
        <v>75</v>
      </c>
      <c r="B4" s="356"/>
      <c r="C4" s="187" t="s">
        <v>97</v>
      </c>
      <c r="D4" s="188"/>
      <c r="E4" s="370" t="s">
        <v>626</v>
      </c>
      <c r="F4" s="371"/>
      <c r="G4" s="372"/>
    </row>
    <row r="5" spans="1:7" ht="13.5" thickTop="1">
      <c r="A5" s="234"/>
      <c r="G5" s="236"/>
    </row>
    <row r="6" spans="1:8" ht="27" customHeight="1">
      <c r="A6" s="237" t="s">
        <v>85</v>
      </c>
      <c r="B6" s="238" t="s">
        <v>86</v>
      </c>
      <c r="C6" s="238" t="s">
        <v>87</v>
      </c>
      <c r="D6" s="238" t="s">
        <v>88</v>
      </c>
      <c r="E6" s="239" t="s">
        <v>89</v>
      </c>
      <c r="F6" s="238" t="s">
        <v>90</v>
      </c>
      <c r="G6" s="240" t="s">
        <v>91</v>
      </c>
      <c r="H6" s="227" t="s">
        <v>252</v>
      </c>
    </row>
    <row r="7" spans="1:7" ht="12.75">
      <c r="A7" s="241" t="s">
        <v>92</v>
      </c>
      <c r="B7" s="242" t="s">
        <v>130</v>
      </c>
      <c r="C7" s="243" t="s">
        <v>463</v>
      </c>
      <c r="D7" s="244"/>
      <c r="E7" s="245"/>
      <c r="F7" s="245"/>
      <c r="G7" s="246"/>
    </row>
    <row r="8" spans="1:69" ht="22.5">
      <c r="A8" s="248" t="s">
        <v>374</v>
      </c>
      <c r="B8" s="249"/>
      <c r="C8" s="250" t="s">
        <v>528</v>
      </c>
      <c r="D8" s="251" t="s">
        <v>100</v>
      </c>
      <c r="E8" s="252">
        <v>4</v>
      </c>
      <c r="F8" s="252"/>
      <c r="G8" s="253">
        <f>E8*F8</f>
        <v>0</v>
      </c>
      <c r="BP8" s="247"/>
      <c r="BQ8" s="247"/>
    </row>
    <row r="9" spans="1:69" ht="22.5">
      <c r="A9" s="248" t="s">
        <v>375</v>
      </c>
      <c r="B9" s="249"/>
      <c r="C9" s="250" t="s">
        <v>529</v>
      </c>
      <c r="D9" s="251" t="s">
        <v>100</v>
      </c>
      <c r="E9" s="252">
        <v>16</v>
      </c>
      <c r="F9" s="252"/>
      <c r="G9" s="253">
        <f>E9*F9</f>
        <v>0</v>
      </c>
      <c r="BP9" s="247"/>
      <c r="BQ9" s="247"/>
    </row>
    <row r="10" spans="1:69" ht="12.75">
      <c r="A10" s="248" t="s">
        <v>376</v>
      </c>
      <c r="B10" s="249" t="s">
        <v>525</v>
      </c>
      <c r="C10" s="250" t="s">
        <v>526</v>
      </c>
      <c r="D10" s="251" t="s">
        <v>100</v>
      </c>
      <c r="E10" s="252">
        <v>0</v>
      </c>
      <c r="F10" s="252"/>
      <c r="G10" s="253">
        <f aca="true" t="shared" si="0" ref="G10:G23">E10*F10</f>
        <v>0</v>
      </c>
      <c r="H10" s="227" t="e">
        <f>E10*#REF!</f>
        <v>#REF!</v>
      </c>
      <c r="BP10" s="247"/>
      <c r="BQ10" s="247"/>
    </row>
    <row r="11" spans="1:69" ht="12.75">
      <c r="A11" s="248" t="s">
        <v>377</v>
      </c>
      <c r="B11" s="249" t="s">
        <v>523</v>
      </c>
      <c r="C11" s="250" t="s">
        <v>524</v>
      </c>
      <c r="D11" s="251" t="s">
        <v>100</v>
      </c>
      <c r="E11" s="252">
        <v>33.599999999999994</v>
      </c>
      <c r="F11" s="252"/>
      <c r="G11" s="253">
        <f t="shared" si="0"/>
        <v>0</v>
      </c>
      <c r="H11" s="227" t="e">
        <f>E11*#REF!</f>
        <v>#REF!</v>
      </c>
      <c r="BP11" s="247"/>
      <c r="BQ11" s="247"/>
    </row>
    <row r="12" spans="1:69" ht="12.75">
      <c r="A12" s="248"/>
      <c r="B12" s="249"/>
      <c r="C12" s="312" t="s">
        <v>823</v>
      </c>
      <c r="D12" s="251"/>
      <c r="E12" s="252"/>
      <c r="F12" s="252"/>
      <c r="G12" s="253"/>
      <c r="BP12" s="247"/>
      <c r="BQ12" s="247"/>
    </row>
    <row r="13" spans="1:69" ht="12.75">
      <c r="A13" s="248" t="s">
        <v>378</v>
      </c>
      <c r="B13" s="249" t="s">
        <v>629</v>
      </c>
      <c r="C13" s="250" t="s">
        <v>628</v>
      </c>
      <c r="D13" s="251" t="s">
        <v>100</v>
      </c>
      <c r="E13" s="252">
        <v>16</v>
      </c>
      <c r="F13" s="252"/>
      <c r="G13" s="253">
        <f t="shared" si="0"/>
        <v>0</v>
      </c>
      <c r="BP13" s="247"/>
      <c r="BQ13" s="247"/>
    </row>
    <row r="14" spans="1:69" ht="12.75">
      <c r="A14" s="248"/>
      <c r="B14" s="249"/>
      <c r="C14" s="312" t="s">
        <v>824</v>
      </c>
      <c r="D14" s="251"/>
      <c r="E14" s="252"/>
      <c r="F14" s="252"/>
      <c r="G14" s="253"/>
      <c r="BP14" s="247"/>
      <c r="BQ14" s="247"/>
    </row>
    <row r="15" spans="1:69" ht="12.75">
      <c r="A15" s="248" t="s">
        <v>379</v>
      </c>
      <c r="B15" s="249" t="s">
        <v>639</v>
      </c>
      <c r="C15" s="250" t="s">
        <v>638</v>
      </c>
      <c r="D15" s="251" t="s">
        <v>129</v>
      </c>
      <c r="E15" s="252">
        <v>4</v>
      </c>
      <c r="F15" s="252"/>
      <c r="G15" s="253">
        <f t="shared" si="0"/>
        <v>0</v>
      </c>
      <c r="H15" s="227" t="e">
        <f>E15*#REF!</f>
        <v>#REF!</v>
      </c>
      <c r="BP15" s="247"/>
      <c r="BQ15" s="247"/>
    </row>
    <row r="16" spans="1:69" ht="12.75">
      <c r="A16" s="248" t="s">
        <v>380</v>
      </c>
      <c r="B16" s="249" t="s">
        <v>631</v>
      </c>
      <c r="C16" s="250" t="s">
        <v>630</v>
      </c>
      <c r="D16" s="251" t="s">
        <v>129</v>
      </c>
      <c r="E16" s="252">
        <v>16</v>
      </c>
      <c r="F16" s="252"/>
      <c r="G16" s="253">
        <f t="shared" si="0"/>
        <v>0</v>
      </c>
      <c r="H16" s="227" t="e">
        <f>E16*#REF!</f>
        <v>#REF!</v>
      </c>
      <c r="BP16" s="247"/>
      <c r="BQ16" s="247"/>
    </row>
    <row r="17" spans="1:69" ht="12.75">
      <c r="A17" s="248" t="s">
        <v>381</v>
      </c>
      <c r="B17" s="249" t="s">
        <v>633</v>
      </c>
      <c r="C17" s="250" t="s">
        <v>632</v>
      </c>
      <c r="D17" s="251" t="s">
        <v>100</v>
      </c>
      <c r="E17" s="252">
        <v>16</v>
      </c>
      <c r="F17" s="252"/>
      <c r="G17" s="253">
        <f t="shared" si="0"/>
        <v>0</v>
      </c>
      <c r="H17" s="227" t="e">
        <f>E17*#REF!</f>
        <v>#REF!</v>
      </c>
      <c r="BP17" s="247"/>
      <c r="BQ17" s="247"/>
    </row>
    <row r="18" spans="1:69" ht="12.75">
      <c r="A18" s="248" t="s">
        <v>382</v>
      </c>
      <c r="B18" s="249" t="s">
        <v>641</v>
      </c>
      <c r="C18" s="250" t="s">
        <v>640</v>
      </c>
      <c r="D18" s="251" t="s">
        <v>100</v>
      </c>
      <c r="E18" s="252">
        <v>14</v>
      </c>
      <c r="F18" s="252"/>
      <c r="G18" s="253">
        <f t="shared" si="0"/>
        <v>0</v>
      </c>
      <c r="H18" s="227" t="e">
        <f>E18*#REF!</f>
        <v>#REF!</v>
      </c>
      <c r="BP18" s="247"/>
      <c r="BQ18" s="247"/>
    </row>
    <row r="19" spans="1:69" ht="12.75">
      <c r="A19" s="248"/>
      <c r="B19" s="249"/>
      <c r="C19" s="312" t="s">
        <v>825</v>
      </c>
      <c r="D19" s="251"/>
      <c r="E19" s="252"/>
      <c r="F19" s="252"/>
      <c r="G19" s="253"/>
      <c r="BP19" s="247"/>
      <c r="BQ19" s="247"/>
    </row>
    <row r="20" spans="1:69" ht="12.75">
      <c r="A20" s="248" t="s">
        <v>383</v>
      </c>
      <c r="B20" s="249" t="s">
        <v>635</v>
      </c>
      <c r="C20" s="250" t="s">
        <v>634</v>
      </c>
      <c r="D20" s="251" t="s">
        <v>129</v>
      </c>
      <c r="E20" s="252">
        <v>4</v>
      </c>
      <c r="F20" s="252"/>
      <c r="G20" s="253">
        <f t="shared" si="0"/>
        <v>0</v>
      </c>
      <c r="H20" s="227" t="e">
        <f>E20*#REF!</f>
        <v>#REF!</v>
      </c>
      <c r="BP20" s="247"/>
      <c r="BQ20" s="247"/>
    </row>
    <row r="21" spans="1:69" ht="12.75">
      <c r="A21" s="248" t="s">
        <v>384</v>
      </c>
      <c r="B21" s="249" t="s">
        <v>637</v>
      </c>
      <c r="C21" s="250" t="s">
        <v>636</v>
      </c>
      <c r="D21" s="251" t="s">
        <v>129</v>
      </c>
      <c r="E21" s="252">
        <v>4</v>
      </c>
      <c r="F21" s="252"/>
      <c r="G21" s="253">
        <f t="shared" si="0"/>
        <v>0</v>
      </c>
      <c r="H21" s="227" t="e">
        <f>E21*#REF!</f>
        <v>#REF!</v>
      </c>
      <c r="BP21" s="247"/>
      <c r="BQ21" s="247"/>
    </row>
    <row r="22" spans="1:69" ht="12.75">
      <c r="A22" s="248" t="s">
        <v>385</v>
      </c>
      <c r="B22" s="249" t="s">
        <v>535</v>
      </c>
      <c r="C22" s="250" t="s">
        <v>534</v>
      </c>
      <c r="D22" s="251" t="s">
        <v>98</v>
      </c>
      <c r="E22" s="252">
        <v>7.344</v>
      </c>
      <c r="F22" s="252"/>
      <c r="G22" s="253">
        <f t="shared" si="0"/>
        <v>0</v>
      </c>
      <c r="BP22" s="247"/>
      <c r="BQ22" s="247"/>
    </row>
    <row r="23" spans="1:69" ht="12.75">
      <c r="A23" s="248" t="s">
        <v>386</v>
      </c>
      <c r="B23" s="249"/>
      <c r="C23" s="250" t="s">
        <v>826</v>
      </c>
      <c r="D23" s="251" t="s">
        <v>129</v>
      </c>
      <c r="E23" s="252">
        <v>0</v>
      </c>
      <c r="F23" s="252"/>
      <c r="G23" s="253">
        <f t="shared" si="0"/>
        <v>0</v>
      </c>
      <c r="BP23" s="247"/>
      <c r="BQ23" s="247"/>
    </row>
    <row r="24" spans="1:46" ht="12.75">
      <c r="A24" s="255"/>
      <c r="B24" s="256" t="s">
        <v>94</v>
      </c>
      <c r="C24" s="257" t="str">
        <f>C7</f>
        <v>Bourání</v>
      </c>
      <c r="D24" s="258"/>
      <c r="E24" s="259"/>
      <c r="F24" s="260"/>
      <c r="G24" s="261">
        <f>SUM(G7:G23)</f>
        <v>0</v>
      </c>
      <c r="AP24" s="262">
        <f>SUM(AP7:AP23)</f>
        <v>0</v>
      </c>
      <c r="AQ24" s="262">
        <f>SUM(AQ7:AQ23)</f>
        <v>0</v>
      </c>
      <c r="AR24" s="262">
        <f>SUM(AR7:AR23)</f>
        <v>0</v>
      </c>
      <c r="AS24" s="262">
        <f>SUM(AS7:AS23)</f>
        <v>0</v>
      </c>
      <c r="AT24" s="262">
        <f>SUM(AT7:AT23)</f>
        <v>0</v>
      </c>
    </row>
    <row r="25" spans="1:7" ht="12.75">
      <c r="A25" s="293" t="s">
        <v>92</v>
      </c>
      <c r="B25" s="294" t="s">
        <v>138</v>
      </c>
      <c r="C25" s="243" t="s">
        <v>817</v>
      </c>
      <c r="D25" s="244"/>
      <c r="E25" s="245"/>
      <c r="F25" s="245"/>
      <c r="G25" s="246"/>
    </row>
    <row r="26" spans="1:69" ht="12.75">
      <c r="A26" s="248" t="s">
        <v>387</v>
      </c>
      <c r="B26" s="249"/>
      <c r="C26" s="250" t="s">
        <v>369</v>
      </c>
      <c r="D26" s="251" t="s">
        <v>98</v>
      </c>
      <c r="E26" s="252">
        <v>53.1336</v>
      </c>
      <c r="F26" s="252"/>
      <c r="G26" s="253">
        <f aca="true" t="shared" si="1" ref="G26:G40">E26*F26</f>
        <v>0</v>
      </c>
      <c r="P26" s="227">
        <v>1</v>
      </c>
      <c r="Q26" s="227">
        <v>7</v>
      </c>
      <c r="R26" s="227">
        <v>7</v>
      </c>
      <c r="AO26" s="227">
        <v>2</v>
      </c>
      <c r="AP26" s="227">
        <f>IF(AO26=1,G26,0)</f>
        <v>0</v>
      </c>
      <c r="AQ26" s="227">
        <f>IF(AO26=2,G26,0)</f>
        <v>0</v>
      </c>
      <c r="AR26" s="227">
        <f>IF(AO26=3,G26,0)</f>
        <v>0</v>
      </c>
      <c r="AS26" s="227">
        <f>IF(AO26=4,G26,0)</f>
        <v>0</v>
      </c>
      <c r="AT26" s="227">
        <f>IF(AO26=5,G26,0)</f>
        <v>0</v>
      </c>
      <c r="BP26" s="247">
        <v>1</v>
      </c>
      <c r="BQ26" s="247">
        <v>7</v>
      </c>
    </row>
    <row r="27" spans="1:69" ht="12.75">
      <c r="A27" s="248"/>
      <c r="B27" s="249"/>
      <c r="C27" s="309" t="s">
        <v>818</v>
      </c>
      <c r="D27" s="319"/>
      <c r="E27" s="316">
        <v>43.7016</v>
      </c>
      <c r="F27" s="252"/>
      <c r="G27" s="253"/>
      <c r="BP27" s="247"/>
      <c r="BQ27" s="247"/>
    </row>
    <row r="28" spans="1:69" ht="12.75">
      <c r="A28" s="248"/>
      <c r="B28" s="249"/>
      <c r="C28" s="309" t="s">
        <v>819</v>
      </c>
      <c r="D28" s="319"/>
      <c r="E28" s="316">
        <v>9.432</v>
      </c>
      <c r="F28" s="252"/>
      <c r="G28" s="253"/>
      <c r="BP28" s="247"/>
      <c r="BQ28" s="247"/>
    </row>
    <row r="29" spans="1:69" ht="12.75">
      <c r="A29" s="248" t="s">
        <v>388</v>
      </c>
      <c r="B29" s="249"/>
      <c r="C29" s="250" t="s">
        <v>370</v>
      </c>
      <c r="D29" s="251" t="s">
        <v>98</v>
      </c>
      <c r="E29" s="252">
        <v>53.1336</v>
      </c>
      <c r="F29" s="252"/>
      <c r="G29" s="253">
        <f t="shared" si="1"/>
        <v>0</v>
      </c>
      <c r="BP29" s="247"/>
      <c r="BQ29" s="247"/>
    </row>
    <row r="30" spans="1:69" ht="33.75">
      <c r="A30" s="248" t="s">
        <v>389</v>
      </c>
      <c r="B30" s="249" t="s">
        <v>289</v>
      </c>
      <c r="C30" s="250" t="s">
        <v>366</v>
      </c>
      <c r="D30" s="251" t="s">
        <v>98</v>
      </c>
      <c r="E30" s="252">
        <v>10.62672</v>
      </c>
      <c r="F30" s="252"/>
      <c r="G30" s="253">
        <f t="shared" si="1"/>
        <v>0</v>
      </c>
      <c r="BP30" s="247"/>
      <c r="BQ30" s="247"/>
    </row>
    <row r="31" spans="1:69" ht="12.75">
      <c r="A31" s="248"/>
      <c r="B31" s="249"/>
      <c r="C31" s="309" t="s">
        <v>820</v>
      </c>
      <c r="D31" s="251"/>
      <c r="E31" s="252"/>
      <c r="F31" s="252"/>
      <c r="G31" s="253"/>
      <c r="BP31" s="247"/>
      <c r="BQ31" s="247"/>
    </row>
    <row r="32" spans="1:69" ht="33.75">
      <c r="A32" s="248" t="s">
        <v>390</v>
      </c>
      <c r="B32" s="249" t="s">
        <v>285</v>
      </c>
      <c r="C32" s="250" t="s">
        <v>368</v>
      </c>
      <c r="D32" s="251" t="s">
        <v>98</v>
      </c>
      <c r="E32" s="252">
        <v>43.7016</v>
      </c>
      <c r="F32" s="252"/>
      <c r="G32" s="253">
        <f t="shared" si="1"/>
        <v>0</v>
      </c>
      <c r="BP32" s="247"/>
      <c r="BQ32" s="247"/>
    </row>
    <row r="33" spans="1:69" ht="12.75">
      <c r="A33" s="248"/>
      <c r="B33" s="249"/>
      <c r="C33" s="309" t="s">
        <v>818</v>
      </c>
      <c r="D33" s="319"/>
      <c r="E33" s="316">
        <v>43.7016</v>
      </c>
      <c r="F33" s="252"/>
      <c r="G33" s="253"/>
      <c r="BP33" s="247"/>
      <c r="BQ33" s="247"/>
    </row>
    <row r="34" spans="1:69" ht="22.5">
      <c r="A34" s="248" t="s">
        <v>391</v>
      </c>
      <c r="B34" s="249" t="s">
        <v>140</v>
      </c>
      <c r="C34" s="250" t="s">
        <v>298</v>
      </c>
      <c r="D34" s="251" t="s">
        <v>98</v>
      </c>
      <c r="E34" s="252">
        <v>12.576</v>
      </c>
      <c r="F34" s="252"/>
      <c r="G34" s="253">
        <f t="shared" si="1"/>
        <v>0</v>
      </c>
      <c r="P34" s="227">
        <v>1</v>
      </c>
      <c r="Q34" s="227">
        <v>7</v>
      </c>
      <c r="R34" s="227">
        <v>7</v>
      </c>
      <c r="AO34" s="227">
        <v>2</v>
      </c>
      <c r="AP34" s="227">
        <f>IF(AO34=1,G34,0)</f>
        <v>0</v>
      </c>
      <c r="AQ34" s="227">
        <f>IF(AO34=2,G34,0)</f>
        <v>0</v>
      </c>
      <c r="AR34" s="227">
        <f>IF(AO34=3,G34,0)</f>
        <v>0</v>
      </c>
      <c r="AS34" s="227">
        <f>IF(AO34=4,G34,0)</f>
        <v>0</v>
      </c>
      <c r="AT34" s="227">
        <f>IF(AO34=5,G34,0)</f>
        <v>0</v>
      </c>
      <c r="BP34" s="247">
        <v>1</v>
      </c>
      <c r="BQ34" s="247">
        <v>7</v>
      </c>
    </row>
    <row r="35" spans="1:69" ht="12.75">
      <c r="A35" s="248"/>
      <c r="B35" s="249"/>
      <c r="C35" s="309" t="s">
        <v>821</v>
      </c>
      <c r="D35" s="251"/>
      <c r="E35" s="252"/>
      <c r="F35" s="252"/>
      <c r="G35" s="253"/>
      <c r="BP35" s="247"/>
      <c r="BQ35" s="247"/>
    </row>
    <row r="36" spans="1:69" ht="12.75">
      <c r="A36" s="248" t="s">
        <v>392</v>
      </c>
      <c r="B36" s="249" t="s">
        <v>280</v>
      </c>
      <c r="C36" s="250" t="s">
        <v>299</v>
      </c>
      <c r="D36" s="251" t="s">
        <v>281</v>
      </c>
      <c r="E36" s="252">
        <v>1</v>
      </c>
      <c r="F36" s="252"/>
      <c r="G36" s="253">
        <f t="shared" si="1"/>
        <v>0</v>
      </c>
      <c r="H36" s="227">
        <f>1*12/1000</f>
        <v>0.012</v>
      </c>
      <c r="BP36" s="247"/>
      <c r="BQ36" s="247"/>
    </row>
    <row r="37" spans="1:69" ht="22.5">
      <c r="A37" s="248" t="s">
        <v>393</v>
      </c>
      <c r="B37" s="249" t="s">
        <v>141</v>
      </c>
      <c r="C37" s="250" t="s">
        <v>300</v>
      </c>
      <c r="D37" s="251" t="s">
        <v>98</v>
      </c>
      <c r="E37" s="252">
        <v>12.576</v>
      </c>
      <c r="F37" s="252"/>
      <c r="G37" s="253">
        <f t="shared" si="1"/>
        <v>0</v>
      </c>
      <c r="P37" s="227">
        <v>1</v>
      </c>
      <c r="Q37" s="227">
        <v>7</v>
      </c>
      <c r="R37" s="227">
        <v>7</v>
      </c>
      <c r="AO37" s="227">
        <v>2</v>
      </c>
      <c r="AP37" s="227">
        <f>IF(AO37=1,G37,0)</f>
        <v>0</v>
      </c>
      <c r="AQ37" s="227">
        <f>IF(AO37=2,G37,0)</f>
        <v>0</v>
      </c>
      <c r="AR37" s="227">
        <f>IF(AO37=3,G37,0)</f>
        <v>0</v>
      </c>
      <c r="AS37" s="227">
        <f>IF(AO37=4,G37,0)</f>
        <v>0</v>
      </c>
      <c r="AT37" s="227">
        <f>IF(AO37=5,G37,0)</f>
        <v>0</v>
      </c>
      <c r="BP37" s="247">
        <v>1</v>
      </c>
      <c r="BQ37" s="247">
        <v>7</v>
      </c>
    </row>
    <row r="38" spans="1:69" ht="22.5">
      <c r="A38" s="248" t="s">
        <v>394</v>
      </c>
      <c r="B38" s="249" t="s">
        <v>278</v>
      </c>
      <c r="C38" s="250" t="s">
        <v>301</v>
      </c>
      <c r="D38" s="251" t="s">
        <v>98</v>
      </c>
      <c r="E38" s="252">
        <v>14.466999999999999</v>
      </c>
      <c r="F38" s="252"/>
      <c r="G38" s="253">
        <f t="shared" si="1"/>
        <v>0</v>
      </c>
      <c r="H38" s="227" t="e">
        <f>E38*#REF!</f>
        <v>#REF!</v>
      </c>
      <c r="BP38" s="247"/>
      <c r="BQ38" s="247"/>
    </row>
    <row r="39" spans="1:69" ht="12.75">
      <c r="A39" s="248"/>
      <c r="B39" s="249"/>
      <c r="C39" s="309" t="s">
        <v>822</v>
      </c>
      <c r="D39" s="251"/>
      <c r="E39" s="252"/>
      <c r="F39" s="252"/>
      <c r="G39" s="253"/>
      <c r="BP39" s="247"/>
      <c r="BQ39" s="247"/>
    </row>
    <row r="40" spans="1:69" ht="12.75">
      <c r="A40" s="248" t="s">
        <v>395</v>
      </c>
      <c r="B40" s="249" t="s">
        <v>142</v>
      </c>
      <c r="C40" s="250" t="s">
        <v>143</v>
      </c>
      <c r="D40" s="251" t="s">
        <v>101</v>
      </c>
      <c r="E40" s="252">
        <v>0.074</v>
      </c>
      <c r="F40" s="252"/>
      <c r="G40" s="253">
        <f t="shared" si="1"/>
        <v>0</v>
      </c>
      <c r="P40" s="227">
        <v>7</v>
      </c>
      <c r="Q40" s="227">
        <v>1001</v>
      </c>
      <c r="R40" s="227">
        <v>5</v>
      </c>
      <c r="AO40" s="227">
        <v>2</v>
      </c>
      <c r="AP40" s="227">
        <f>IF(AO40=1,G40,0)</f>
        <v>0</v>
      </c>
      <c r="AQ40" s="227">
        <f>IF(AO40=2,G40,0)</f>
        <v>0</v>
      </c>
      <c r="AR40" s="227">
        <f>IF(AO40=3,G40,0)</f>
        <v>0</v>
      </c>
      <c r="AS40" s="227">
        <f>IF(AO40=4,G40,0)</f>
        <v>0</v>
      </c>
      <c r="AT40" s="227">
        <f>IF(AO40=5,G40,0)</f>
        <v>0</v>
      </c>
      <c r="BP40" s="247">
        <v>7</v>
      </c>
      <c r="BQ40" s="247">
        <v>1001</v>
      </c>
    </row>
    <row r="41" spans="1:46" ht="12.75">
      <c r="A41" s="255"/>
      <c r="B41" s="256" t="s">
        <v>94</v>
      </c>
      <c r="C41" s="257" t="s">
        <v>139</v>
      </c>
      <c r="D41" s="258"/>
      <c r="E41" s="259"/>
      <c r="F41" s="260"/>
      <c r="G41" s="261">
        <f>SUM(G25:G40)</f>
        <v>0</v>
      </c>
      <c r="AP41" s="262">
        <f>SUM(AP25:AP40)</f>
        <v>0</v>
      </c>
      <c r="AQ41" s="262">
        <f>SUM(AQ25:AQ40)</f>
        <v>0</v>
      </c>
      <c r="AR41" s="262">
        <f>SUM(AR25:AR40)</f>
        <v>0</v>
      </c>
      <c r="AS41" s="262">
        <f>SUM(AS25:AS40)</f>
        <v>0</v>
      </c>
      <c r="AT41" s="262">
        <f>SUM(AT25:AT40)</f>
        <v>0</v>
      </c>
    </row>
    <row r="42" spans="1:7" ht="12.75">
      <c r="A42" s="241" t="s">
        <v>92</v>
      </c>
      <c r="B42" s="242" t="s">
        <v>144</v>
      </c>
      <c r="C42" s="243" t="s">
        <v>356</v>
      </c>
      <c r="D42" s="244"/>
      <c r="E42" s="245"/>
      <c r="F42" s="245"/>
      <c r="G42" s="246"/>
    </row>
    <row r="43" spans="1:69" ht="33.75">
      <c r="A43" s="248" t="s">
        <v>396</v>
      </c>
      <c r="B43" s="249" t="s">
        <v>146</v>
      </c>
      <c r="C43" s="250" t="s">
        <v>357</v>
      </c>
      <c r="D43" s="251" t="s">
        <v>98</v>
      </c>
      <c r="E43" s="252">
        <v>53.1336</v>
      </c>
      <c r="F43" s="252"/>
      <c r="G43" s="253">
        <f aca="true" t="shared" si="2" ref="G43:G54">E43*F43</f>
        <v>0</v>
      </c>
      <c r="P43" s="227">
        <v>1</v>
      </c>
      <c r="Q43" s="227">
        <v>7</v>
      </c>
      <c r="R43" s="227">
        <v>7</v>
      </c>
      <c r="AO43" s="227">
        <v>2</v>
      </c>
      <c r="AP43" s="227">
        <f>IF(AO43=1,G43,0)</f>
        <v>0</v>
      </c>
      <c r="AQ43" s="227">
        <f>IF(AO43=2,G43,0)</f>
        <v>0</v>
      </c>
      <c r="AR43" s="227">
        <f>IF(AO43=3,G43,0)</f>
        <v>0</v>
      </c>
      <c r="AS43" s="227">
        <f>IF(AO43=4,G43,0)</f>
        <v>0</v>
      </c>
      <c r="AT43" s="227">
        <f>IF(AO43=5,G43,0)</f>
        <v>0</v>
      </c>
      <c r="BP43" s="247">
        <v>1</v>
      </c>
      <c r="BQ43" s="247">
        <v>7</v>
      </c>
    </row>
    <row r="44" spans="1:69" ht="12.75">
      <c r="A44" s="248"/>
      <c r="B44" s="249"/>
      <c r="C44" s="309" t="s">
        <v>818</v>
      </c>
      <c r="D44" s="319"/>
      <c r="E44" s="316">
        <v>43.7016</v>
      </c>
      <c r="F44" s="252"/>
      <c r="G44" s="253"/>
      <c r="BP44" s="247"/>
      <c r="BQ44" s="247"/>
    </row>
    <row r="45" spans="1:69" ht="12.75">
      <c r="A45" s="248"/>
      <c r="B45" s="249"/>
      <c r="C45" s="309" t="s">
        <v>819</v>
      </c>
      <c r="D45" s="319"/>
      <c r="E45" s="316">
        <v>9.432</v>
      </c>
      <c r="F45" s="252"/>
      <c r="G45" s="253"/>
      <c r="BP45" s="247"/>
      <c r="BQ45" s="247"/>
    </row>
    <row r="46" spans="1:69" ht="45">
      <c r="A46" s="248" t="s">
        <v>397</v>
      </c>
      <c r="B46" s="249" t="s">
        <v>238</v>
      </c>
      <c r="C46" s="250" t="s">
        <v>362</v>
      </c>
      <c r="D46" s="251" t="s">
        <v>98</v>
      </c>
      <c r="E46" s="252">
        <v>61.0995</v>
      </c>
      <c r="F46" s="252"/>
      <c r="G46" s="253">
        <f t="shared" si="2"/>
        <v>0</v>
      </c>
      <c r="H46" s="227" t="e">
        <f>E46*#REF!</f>
        <v>#REF!</v>
      </c>
      <c r="P46" s="227">
        <v>3</v>
      </c>
      <c r="Q46" s="227">
        <v>7</v>
      </c>
      <c r="R46" s="227" t="s">
        <v>238</v>
      </c>
      <c r="AO46" s="227">
        <v>2</v>
      </c>
      <c r="AP46" s="227">
        <f>IF(AO46=1,G46,0)</f>
        <v>0</v>
      </c>
      <c r="AQ46" s="227">
        <f>IF(AO46=2,G46,0)</f>
        <v>0</v>
      </c>
      <c r="AR46" s="227">
        <f>IF(AO46=3,G46,0)</f>
        <v>0</v>
      </c>
      <c r="AS46" s="227">
        <f>IF(AO46=4,G46,0)</f>
        <v>0</v>
      </c>
      <c r="AT46" s="227">
        <f>IF(AO46=5,G46,0)</f>
        <v>0</v>
      </c>
      <c r="BP46" s="247">
        <v>3</v>
      </c>
      <c r="BQ46" s="247">
        <v>7</v>
      </c>
    </row>
    <row r="47" spans="1:69" ht="11.25" customHeight="1">
      <c r="A47" s="248"/>
      <c r="B47" s="249"/>
      <c r="C47" s="309" t="s">
        <v>827</v>
      </c>
      <c r="D47" s="251"/>
      <c r="E47" s="252"/>
      <c r="F47" s="252"/>
      <c r="G47" s="253"/>
      <c r="BP47" s="247"/>
      <c r="BQ47" s="247"/>
    </row>
    <row r="48" spans="1:69" ht="33.75">
      <c r="A48" s="248" t="s">
        <v>398</v>
      </c>
      <c r="B48" s="249" t="s">
        <v>146</v>
      </c>
      <c r="C48" s="250" t="s">
        <v>358</v>
      </c>
      <c r="D48" s="251" t="s">
        <v>98</v>
      </c>
      <c r="E48" s="252">
        <v>5.31336</v>
      </c>
      <c r="F48" s="252"/>
      <c r="G48" s="253">
        <f t="shared" si="2"/>
        <v>0</v>
      </c>
      <c r="H48" s="227" t="e">
        <f>E48*#REF!</f>
        <v>#REF!</v>
      </c>
      <c r="P48" s="227">
        <v>1</v>
      </c>
      <c r="Q48" s="227">
        <v>7</v>
      </c>
      <c r="R48" s="227">
        <v>7</v>
      </c>
      <c r="AO48" s="227">
        <v>2</v>
      </c>
      <c r="AP48" s="227">
        <f>IF(AO48=1,G48,0)</f>
        <v>0</v>
      </c>
      <c r="AQ48" s="227">
        <f>IF(AO48=2,G48,0)</f>
        <v>0</v>
      </c>
      <c r="AR48" s="227">
        <f>IF(AO48=3,G48,0)</f>
        <v>0</v>
      </c>
      <c r="AS48" s="227">
        <f>IF(AO48=4,G48,0)</f>
        <v>0</v>
      </c>
      <c r="AT48" s="227">
        <f>IF(AO48=5,G48,0)</f>
        <v>0</v>
      </c>
      <c r="BP48" s="247">
        <v>1</v>
      </c>
      <c r="BQ48" s="247">
        <v>7</v>
      </c>
    </row>
    <row r="49" spans="1:69" ht="12.75">
      <c r="A49" s="248"/>
      <c r="B49" s="249"/>
      <c r="C49" s="309" t="s">
        <v>857</v>
      </c>
      <c r="D49" s="251"/>
      <c r="E49" s="252"/>
      <c r="F49" s="252"/>
      <c r="G49" s="253"/>
      <c r="BP49" s="247"/>
      <c r="BQ49" s="247"/>
    </row>
    <row r="50" spans="1:69" ht="33.75">
      <c r="A50" s="248" t="s">
        <v>399</v>
      </c>
      <c r="B50" s="249"/>
      <c r="C50" s="250" t="s">
        <v>856</v>
      </c>
      <c r="D50" s="251" t="s">
        <v>98</v>
      </c>
      <c r="E50" s="252">
        <v>6.10995</v>
      </c>
      <c r="F50" s="252"/>
      <c r="G50" s="253">
        <f t="shared" si="2"/>
        <v>0</v>
      </c>
      <c r="BP50" s="247"/>
      <c r="BQ50" s="247"/>
    </row>
    <row r="51" spans="1:69" ht="12.75">
      <c r="A51" s="248"/>
      <c r="B51" s="249"/>
      <c r="C51" s="309" t="s">
        <v>858</v>
      </c>
      <c r="D51" s="251"/>
      <c r="E51" s="252"/>
      <c r="F51" s="252"/>
      <c r="G51" s="253"/>
      <c r="BP51" s="247"/>
      <c r="BQ51" s="247"/>
    </row>
    <row r="52" spans="1:69" ht="22.5">
      <c r="A52" s="248" t="s">
        <v>400</v>
      </c>
      <c r="B52" s="249" t="s">
        <v>140</v>
      </c>
      <c r="C52" s="250" t="s">
        <v>361</v>
      </c>
      <c r="D52" s="251" t="s">
        <v>98</v>
      </c>
      <c r="E52" s="252">
        <v>53.1336</v>
      </c>
      <c r="F52" s="252"/>
      <c r="G52" s="253">
        <f t="shared" si="2"/>
        <v>0</v>
      </c>
      <c r="P52" s="227">
        <v>1</v>
      </c>
      <c r="Q52" s="227">
        <v>7</v>
      </c>
      <c r="R52" s="227">
        <v>7</v>
      </c>
      <c r="AO52" s="227">
        <v>2</v>
      </c>
      <c r="AP52" s="227">
        <f>IF(AO52=1,G52,0)</f>
        <v>0</v>
      </c>
      <c r="AQ52" s="227">
        <f>IF(AO52=2,G52,0)</f>
        <v>0</v>
      </c>
      <c r="AR52" s="227">
        <f>IF(AO52=3,G52,0)</f>
        <v>0</v>
      </c>
      <c r="AS52" s="227">
        <f>IF(AO52=4,G52,0)</f>
        <v>0</v>
      </c>
      <c r="AT52" s="227">
        <f>IF(AO52=5,G52,0)</f>
        <v>0</v>
      </c>
      <c r="BP52" s="247">
        <v>1</v>
      </c>
      <c r="BQ52" s="247">
        <v>7</v>
      </c>
    </row>
    <row r="53" spans="1:69" ht="22.5">
      <c r="A53" s="248" t="s">
        <v>401</v>
      </c>
      <c r="B53" s="249" t="s">
        <v>280</v>
      </c>
      <c r="C53" s="250" t="s">
        <v>360</v>
      </c>
      <c r="D53" s="251" t="s">
        <v>281</v>
      </c>
      <c r="E53" s="252">
        <v>2</v>
      </c>
      <c r="F53" s="252"/>
      <c r="G53" s="253">
        <f t="shared" si="2"/>
        <v>0</v>
      </c>
      <c r="H53" s="227">
        <f>3*12/1000</f>
        <v>0.036</v>
      </c>
      <c r="BP53" s="247"/>
      <c r="BQ53" s="247"/>
    </row>
    <row r="54" spans="1:69" ht="12.75">
      <c r="A54" s="248" t="s">
        <v>402</v>
      </c>
      <c r="B54" s="249" t="s">
        <v>147</v>
      </c>
      <c r="C54" s="250" t="s">
        <v>148</v>
      </c>
      <c r="D54" s="251" t="s">
        <v>101</v>
      </c>
      <c r="E54" s="252">
        <v>0.449</v>
      </c>
      <c r="F54" s="252"/>
      <c r="G54" s="253">
        <f t="shared" si="2"/>
        <v>0</v>
      </c>
      <c r="P54" s="227">
        <v>7</v>
      </c>
      <c r="Q54" s="227">
        <v>1001</v>
      </c>
      <c r="R54" s="227">
        <v>5</v>
      </c>
      <c r="AO54" s="227">
        <v>2</v>
      </c>
      <c r="AP54" s="227">
        <f>IF(AO54=1,G54,0)</f>
        <v>0</v>
      </c>
      <c r="AQ54" s="227">
        <f>IF(AO54=2,G54,0)</f>
        <v>0</v>
      </c>
      <c r="AR54" s="227">
        <f>IF(AO54=3,G54,0)</f>
        <v>0</v>
      </c>
      <c r="AS54" s="227">
        <f>IF(AO54=4,G54,0)</f>
        <v>0</v>
      </c>
      <c r="AT54" s="227">
        <f>IF(AO54=5,G54,0)</f>
        <v>0</v>
      </c>
      <c r="BP54" s="247">
        <v>7</v>
      </c>
      <c r="BQ54" s="247">
        <v>1001</v>
      </c>
    </row>
    <row r="55" spans="1:46" ht="12.75">
      <c r="A55" s="255"/>
      <c r="B55" s="256" t="s">
        <v>94</v>
      </c>
      <c r="C55" s="257" t="s">
        <v>145</v>
      </c>
      <c r="D55" s="258"/>
      <c r="E55" s="259"/>
      <c r="F55" s="260"/>
      <c r="G55" s="261">
        <f>SUM(G42:G54)</f>
        <v>0</v>
      </c>
      <c r="AP55" s="262">
        <f>SUM(AP42:AP54)</f>
        <v>0</v>
      </c>
      <c r="AQ55" s="262">
        <f>SUM(AQ42:AQ54)</f>
        <v>0</v>
      </c>
      <c r="AR55" s="262">
        <f>SUM(AR42:AR54)</f>
        <v>0</v>
      </c>
      <c r="AS55" s="262">
        <f>SUM(AS42:AS54)</f>
        <v>0</v>
      </c>
      <c r="AT55" s="262">
        <f>SUM(AT42:AT54)</f>
        <v>0</v>
      </c>
    </row>
    <row r="56" spans="1:7" ht="12.75">
      <c r="A56" s="241" t="s">
        <v>92</v>
      </c>
      <c r="B56" s="242" t="s">
        <v>149</v>
      </c>
      <c r="C56" s="243" t="s">
        <v>150</v>
      </c>
      <c r="D56" s="244"/>
      <c r="E56" s="245"/>
      <c r="F56" s="245"/>
      <c r="G56" s="246"/>
    </row>
    <row r="57" spans="1:69" ht="12.75">
      <c r="A57" s="248" t="s">
        <v>403</v>
      </c>
      <c r="B57" s="249" t="s">
        <v>259</v>
      </c>
      <c r="C57" s="250" t="s">
        <v>308</v>
      </c>
      <c r="D57" s="251" t="s">
        <v>98</v>
      </c>
      <c r="E57" s="252">
        <v>31.359999999999996</v>
      </c>
      <c r="F57" s="252"/>
      <c r="G57" s="253">
        <f aca="true" t="shared" si="3" ref="G57:G62">E57*F57</f>
        <v>0</v>
      </c>
      <c r="BP57" s="247"/>
      <c r="BQ57" s="247"/>
    </row>
    <row r="58" spans="1:69" ht="22.5">
      <c r="A58" s="248" t="s">
        <v>404</v>
      </c>
      <c r="B58" s="249"/>
      <c r="C58" s="250" t="s">
        <v>309</v>
      </c>
      <c r="D58" s="251" t="s">
        <v>129</v>
      </c>
      <c r="E58" s="252">
        <v>128</v>
      </c>
      <c r="F58" s="252"/>
      <c r="G58" s="253">
        <f t="shared" si="3"/>
        <v>0</v>
      </c>
      <c r="BP58" s="247"/>
      <c r="BQ58" s="247"/>
    </row>
    <row r="59" spans="1:69" ht="12.75">
      <c r="A59" s="248" t="s">
        <v>405</v>
      </c>
      <c r="B59" s="249" t="s">
        <v>261</v>
      </c>
      <c r="C59" s="250" t="s">
        <v>302</v>
      </c>
      <c r="D59" s="251" t="s">
        <v>98</v>
      </c>
      <c r="E59" s="252">
        <v>15.68</v>
      </c>
      <c r="F59" s="252"/>
      <c r="G59" s="253">
        <f t="shared" si="3"/>
        <v>0</v>
      </c>
      <c r="BP59" s="247"/>
      <c r="BQ59" s="247"/>
    </row>
    <row r="60" spans="1:69" ht="12.75">
      <c r="A60" s="248" t="s">
        <v>406</v>
      </c>
      <c r="B60" s="249" t="s">
        <v>260</v>
      </c>
      <c r="C60" s="250" t="s">
        <v>303</v>
      </c>
      <c r="D60" s="251" t="s">
        <v>98</v>
      </c>
      <c r="E60" s="252">
        <v>0</v>
      </c>
      <c r="F60" s="252"/>
      <c r="G60" s="253">
        <f t="shared" si="3"/>
        <v>0</v>
      </c>
      <c r="BP60" s="247"/>
      <c r="BQ60" s="247"/>
    </row>
    <row r="61" spans="1:69" ht="22.5">
      <c r="A61" s="248" t="s">
        <v>407</v>
      </c>
      <c r="B61" s="249" t="s">
        <v>262</v>
      </c>
      <c r="C61" s="250" t="s">
        <v>304</v>
      </c>
      <c r="D61" s="251" t="s">
        <v>100</v>
      </c>
      <c r="E61" s="252">
        <v>24.64</v>
      </c>
      <c r="F61" s="252"/>
      <c r="G61" s="253">
        <f t="shared" si="3"/>
        <v>0</v>
      </c>
      <c r="P61" s="227">
        <v>3</v>
      </c>
      <c r="Q61" s="227">
        <v>7</v>
      </c>
      <c r="R61" s="227">
        <v>63152902</v>
      </c>
      <c r="AO61" s="227">
        <v>2</v>
      </c>
      <c r="AP61" s="227">
        <f>IF(AO61=1,G61,0)</f>
        <v>0</v>
      </c>
      <c r="AQ61" s="227">
        <f>IF(AO61=2,G61,0)</f>
        <v>0</v>
      </c>
      <c r="AR61" s="227">
        <f>IF(AO61=3,G61,0)</f>
        <v>0</v>
      </c>
      <c r="AS61" s="227">
        <f>IF(AO61=4,G61,0)</f>
        <v>0</v>
      </c>
      <c r="AT61" s="227">
        <f>IF(AO61=5,G61,0)</f>
        <v>0</v>
      </c>
      <c r="BP61" s="247">
        <v>3</v>
      </c>
      <c r="BQ61" s="247">
        <v>7</v>
      </c>
    </row>
    <row r="62" spans="1:69" ht="12.75">
      <c r="A62" s="248" t="s">
        <v>408</v>
      </c>
      <c r="B62" s="249" t="s">
        <v>152</v>
      </c>
      <c r="C62" s="250" t="s">
        <v>305</v>
      </c>
      <c r="D62" s="251" t="s">
        <v>100</v>
      </c>
      <c r="E62" s="252">
        <v>22.4</v>
      </c>
      <c r="F62" s="252"/>
      <c r="G62" s="253">
        <f t="shared" si="3"/>
        <v>0</v>
      </c>
      <c r="P62" s="227">
        <v>1</v>
      </c>
      <c r="Q62" s="227">
        <v>7</v>
      </c>
      <c r="R62" s="227">
        <v>7</v>
      </c>
      <c r="AO62" s="227">
        <v>2</v>
      </c>
      <c r="AP62" s="227">
        <f>IF(AO62=1,G62,0)</f>
        <v>0</v>
      </c>
      <c r="AQ62" s="227">
        <f>IF(AO62=2,G62,0)</f>
        <v>0</v>
      </c>
      <c r="AR62" s="227">
        <f>IF(AO62=3,G62,0)</f>
        <v>0</v>
      </c>
      <c r="AS62" s="227">
        <f>IF(AO62=4,G62,0)</f>
        <v>0</v>
      </c>
      <c r="AT62" s="227">
        <f>IF(AO62=5,G62,0)</f>
        <v>0</v>
      </c>
      <c r="BP62" s="247">
        <v>1</v>
      </c>
      <c r="BQ62" s="247">
        <v>7</v>
      </c>
    </row>
    <row r="63" spans="1:69" ht="33.75">
      <c r="A63" s="248" t="s">
        <v>409</v>
      </c>
      <c r="B63" s="249" t="s">
        <v>153</v>
      </c>
      <c r="C63" s="250" t="s">
        <v>363</v>
      </c>
      <c r="D63" s="251" t="s">
        <v>98</v>
      </c>
      <c r="E63" s="252">
        <v>31.679999999999996</v>
      </c>
      <c r="F63" s="252"/>
      <c r="G63" s="253">
        <f>E63*F63</f>
        <v>0</v>
      </c>
      <c r="P63" s="227">
        <v>1</v>
      </c>
      <c r="Q63" s="227">
        <v>7</v>
      </c>
      <c r="R63" s="227">
        <v>7</v>
      </c>
      <c r="AO63" s="227">
        <v>2</v>
      </c>
      <c r="AP63" s="227">
        <f>IF(AO63=1,G63,0)</f>
        <v>0</v>
      </c>
      <c r="AQ63" s="227">
        <f>IF(AO63=2,G63,0)</f>
        <v>0</v>
      </c>
      <c r="AR63" s="227">
        <f>IF(AO63=3,G63,0)</f>
        <v>0</v>
      </c>
      <c r="AS63" s="227">
        <f>IF(AO63=4,G63,0)</f>
        <v>0</v>
      </c>
      <c r="AT63" s="227">
        <f>IF(AO63=5,G63,0)</f>
        <v>0</v>
      </c>
      <c r="BP63" s="247">
        <v>1</v>
      </c>
      <c r="BQ63" s="247">
        <v>7</v>
      </c>
    </row>
    <row r="64" spans="1:69" ht="67.5">
      <c r="A64" s="248" t="s">
        <v>413</v>
      </c>
      <c r="B64" s="249" t="s">
        <v>364</v>
      </c>
      <c r="C64" s="250" t="s">
        <v>642</v>
      </c>
      <c r="D64" s="251" t="s">
        <v>98</v>
      </c>
      <c r="E64" s="252">
        <v>38.016</v>
      </c>
      <c r="F64" s="252"/>
      <c r="G64" s="253">
        <f>E64*F64</f>
        <v>0</v>
      </c>
      <c r="BP64" s="247"/>
      <c r="BQ64" s="247"/>
    </row>
    <row r="65" spans="1:69" ht="12.75">
      <c r="A65" s="248" t="s">
        <v>414</v>
      </c>
      <c r="B65" s="249" t="s">
        <v>155</v>
      </c>
      <c r="C65" s="250" t="s">
        <v>156</v>
      </c>
      <c r="D65" s="251" t="s">
        <v>12</v>
      </c>
      <c r="E65" s="252">
        <v>2.3</v>
      </c>
      <c r="F65" s="252"/>
      <c r="G65" s="253">
        <f>E65*F65</f>
        <v>0</v>
      </c>
      <c r="P65" s="227">
        <v>7</v>
      </c>
      <c r="Q65" s="227">
        <v>1001</v>
      </c>
      <c r="R65" s="227">
        <v>5</v>
      </c>
      <c r="AO65" s="227">
        <v>2</v>
      </c>
      <c r="AP65" s="227">
        <f>IF(AO65=1,G65,0)</f>
        <v>0</v>
      </c>
      <c r="AQ65" s="227">
        <f>IF(AO65=2,G65,0)</f>
        <v>0</v>
      </c>
      <c r="AR65" s="227">
        <f>IF(AO65=3,G65,0)</f>
        <v>0</v>
      </c>
      <c r="AS65" s="227">
        <f>IF(AO65=4,G65,0)</f>
        <v>0</v>
      </c>
      <c r="AT65" s="227">
        <f>IF(AO65=5,G65,0)</f>
        <v>0</v>
      </c>
      <c r="BP65" s="247">
        <v>7</v>
      </c>
      <c r="BQ65" s="247">
        <v>1001</v>
      </c>
    </row>
    <row r="66" spans="1:46" ht="12.75">
      <c r="A66" s="255"/>
      <c r="B66" s="256" t="s">
        <v>94</v>
      </c>
      <c r="C66" s="257" t="s">
        <v>151</v>
      </c>
      <c r="D66" s="258"/>
      <c r="E66" s="259"/>
      <c r="F66" s="260"/>
      <c r="G66" s="261">
        <f>SUM(G56:G65)</f>
        <v>0</v>
      </c>
      <c r="AP66" s="262">
        <f>SUM(AP56:AP65)</f>
        <v>0</v>
      </c>
      <c r="AQ66" s="262">
        <f>SUM(AQ56:AQ65)</f>
        <v>0</v>
      </c>
      <c r="AR66" s="262">
        <f>SUM(AR56:AR65)</f>
        <v>0</v>
      </c>
      <c r="AS66" s="262">
        <f>SUM(AS56:AS65)</f>
        <v>0</v>
      </c>
      <c r="AT66" s="262">
        <f>SUM(AT56:AT65)</f>
        <v>0</v>
      </c>
    </row>
    <row r="67" spans="1:7" ht="12.75">
      <c r="A67" s="241" t="s">
        <v>92</v>
      </c>
      <c r="B67" s="242" t="s">
        <v>157</v>
      </c>
      <c r="C67" s="243" t="s">
        <v>158</v>
      </c>
      <c r="D67" s="244"/>
      <c r="E67" s="245"/>
      <c r="F67" s="245"/>
      <c r="G67" s="246"/>
    </row>
    <row r="68" spans="1:69" ht="12.75">
      <c r="A68" s="248" t="s">
        <v>415</v>
      </c>
      <c r="B68" s="249" t="s">
        <v>160</v>
      </c>
      <c r="C68" s="250" t="s">
        <v>263</v>
      </c>
      <c r="D68" s="251" t="s">
        <v>98</v>
      </c>
      <c r="E68" s="252">
        <v>11.2</v>
      </c>
      <c r="F68" s="252"/>
      <c r="G68" s="253">
        <f>E68*F68</f>
        <v>0</v>
      </c>
      <c r="P68" s="227">
        <v>1</v>
      </c>
      <c r="Q68" s="227">
        <v>7</v>
      </c>
      <c r="R68" s="227">
        <v>7</v>
      </c>
      <c r="AO68" s="227">
        <v>2</v>
      </c>
      <c r="AP68" s="227">
        <f>IF(AO68=1,G68,0)</f>
        <v>0</v>
      </c>
      <c r="AQ68" s="227">
        <f>IF(AO68=2,G68,0)</f>
        <v>0</v>
      </c>
      <c r="AR68" s="227">
        <f>IF(AO68=3,G68,0)</f>
        <v>0</v>
      </c>
      <c r="AS68" s="227">
        <f>IF(AO68=4,G68,0)</f>
        <v>0</v>
      </c>
      <c r="AT68" s="227">
        <f>IF(AO68=5,G68,0)</f>
        <v>0</v>
      </c>
      <c r="BP68" s="247">
        <v>1</v>
      </c>
      <c r="BQ68" s="247">
        <v>7</v>
      </c>
    </row>
    <row r="69" spans="1:69" ht="12.75">
      <c r="A69" s="248"/>
      <c r="B69" s="249"/>
      <c r="C69" s="312" t="s">
        <v>828</v>
      </c>
      <c r="D69" s="251"/>
      <c r="E69" s="252"/>
      <c r="F69" s="252"/>
      <c r="G69" s="253"/>
      <c r="BP69" s="247"/>
      <c r="BQ69" s="247"/>
    </row>
    <row r="70" spans="1:69" ht="12.75">
      <c r="A70" s="248" t="s">
        <v>415</v>
      </c>
      <c r="B70" s="249" t="s">
        <v>331</v>
      </c>
      <c r="C70" s="250" t="s">
        <v>328</v>
      </c>
      <c r="D70" s="251" t="s">
        <v>98</v>
      </c>
      <c r="E70" s="252">
        <v>12.32</v>
      </c>
      <c r="F70" s="252"/>
      <c r="G70" s="253">
        <f>E70*F70</f>
        <v>0</v>
      </c>
      <c r="H70" s="227" t="e">
        <f>E70*#REF!</f>
        <v>#REF!</v>
      </c>
      <c r="BP70" s="247"/>
      <c r="BQ70" s="247"/>
    </row>
    <row r="71" spans="1:69" ht="12.75">
      <c r="A71" s="248"/>
      <c r="B71" s="249"/>
      <c r="C71" s="312" t="s">
        <v>829</v>
      </c>
      <c r="D71" s="251"/>
      <c r="E71" s="252"/>
      <c r="F71" s="252"/>
      <c r="G71" s="253"/>
      <c r="BP71" s="247"/>
      <c r="BQ71" s="247"/>
    </row>
    <row r="72" spans="1:69" ht="12.75">
      <c r="A72" s="248"/>
      <c r="B72" s="249"/>
      <c r="C72" s="312"/>
      <c r="D72" s="251"/>
      <c r="E72" s="252"/>
      <c r="F72" s="252"/>
      <c r="G72" s="253"/>
      <c r="BP72" s="247"/>
      <c r="BQ72" s="247"/>
    </row>
    <row r="73" spans="1:69" ht="22.5">
      <c r="A73" s="248" t="s">
        <v>417</v>
      </c>
      <c r="B73" s="249"/>
      <c r="C73" s="250" t="s">
        <v>297</v>
      </c>
      <c r="D73" s="251" t="s">
        <v>129</v>
      </c>
      <c r="E73" s="252">
        <v>89.6</v>
      </c>
      <c r="F73" s="252"/>
      <c r="G73" s="253">
        <f>E73*F73</f>
        <v>0</v>
      </c>
      <c r="BP73" s="247"/>
      <c r="BQ73" s="247"/>
    </row>
    <row r="74" spans="1:69" ht="12.75">
      <c r="A74" s="248"/>
      <c r="B74" s="249"/>
      <c r="C74" s="312" t="s">
        <v>830</v>
      </c>
      <c r="D74" s="251"/>
      <c r="E74" s="252"/>
      <c r="F74" s="252"/>
      <c r="G74" s="253"/>
      <c r="BP74" s="247"/>
      <c r="BQ74" s="247"/>
    </row>
    <row r="75" spans="1:69" ht="12.75">
      <c r="A75" s="248" t="s">
        <v>418</v>
      </c>
      <c r="B75" s="249" t="s">
        <v>160</v>
      </c>
      <c r="C75" s="250" t="s">
        <v>835</v>
      </c>
      <c r="D75" s="251" t="s">
        <v>98</v>
      </c>
      <c r="E75" s="252">
        <v>9.056000000000001</v>
      </c>
      <c r="F75" s="252"/>
      <c r="G75" s="253">
        <f>E75*F75</f>
        <v>0</v>
      </c>
      <c r="P75" s="227">
        <v>1</v>
      </c>
      <c r="Q75" s="227">
        <v>7</v>
      </c>
      <c r="R75" s="227">
        <v>7</v>
      </c>
      <c r="AO75" s="227">
        <v>2</v>
      </c>
      <c r="AP75" s="227">
        <f>IF(AO75=1,G75,0)</f>
        <v>0</v>
      </c>
      <c r="AQ75" s="227">
        <f>IF(AO75=2,G75,0)</f>
        <v>0</v>
      </c>
      <c r="AR75" s="227">
        <f>IF(AO75=3,G75,0)</f>
        <v>0</v>
      </c>
      <c r="AS75" s="227">
        <f>IF(AO75=4,G75,0)</f>
        <v>0</v>
      </c>
      <c r="AT75" s="227">
        <f>IF(AO75=5,G75,0)</f>
        <v>0</v>
      </c>
      <c r="BP75" s="247">
        <v>1</v>
      </c>
      <c r="BQ75" s="247">
        <v>7</v>
      </c>
    </row>
    <row r="76" spans="1:69" ht="12.75">
      <c r="A76" s="248"/>
      <c r="B76" s="249"/>
      <c r="C76" s="312" t="s">
        <v>828</v>
      </c>
      <c r="D76" s="251"/>
      <c r="E76" s="252"/>
      <c r="F76" s="252"/>
      <c r="G76" s="253"/>
      <c r="BP76" s="247"/>
      <c r="BQ76" s="247"/>
    </row>
    <row r="77" spans="1:69" ht="12.75">
      <c r="A77" s="248" t="s">
        <v>419</v>
      </c>
      <c r="B77" s="249" t="s">
        <v>331</v>
      </c>
      <c r="C77" s="250" t="s">
        <v>833</v>
      </c>
      <c r="D77" s="251" t="s">
        <v>98</v>
      </c>
      <c r="E77" s="252">
        <v>4.980800000000001</v>
      </c>
      <c r="F77" s="252"/>
      <c r="G77" s="253">
        <f>E77*F77</f>
        <v>0</v>
      </c>
      <c r="H77" s="227" t="e">
        <f>E77*#REF!</f>
        <v>#REF!</v>
      </c>
      <c r="BP77" s="247"/>
      <c r="BQ77" s="247"/>
    </row>
    <row r="78" spans="1:69" ht="12.75">
      <c r="A78" s="248"/>
      <c r="B78" s="249"/>
      <c r="C78" s="312" t="s">
        <v>845</v>
      </c>
      <c r="D78" s="251"/>
      <c r="E78" s="252"/>
      <c r="F78" s="252"/>
      <c r="G78" s="253"/>
      <c r="BP78" s="247"/>
      <c r="BQ78" s="247"/>
    </row>
    <row r="79" spans="1:69" ht="12.75">
      <c r="A79" s="248" t="s">
        <v>420</v>
      </c>
      <c r="B79" s="249" t="s">
        <v>331</v>
      </c>
      <c r="C79" s="250" t="s">
        <v>844</v>
      </c>
      <c r="D79" s="251" t="s">
        <v>98</v>
      </c>
      <c r="E79" s="252">
        <v>4.980800000000001</v>
      </c>
      <c r="F79" s="252"/>
      <c r="G79" s="253">
        <f>E79*F79</f>
        <v>0</v>
      </c>
      <c r="H79" s="227" t="e">
        <f>E79*#REF!</f>
        <v>#REF!</v>
      </c>
      <c r="BP79" s="247"/>
      <c r="BQ79" s="247"/>
    </row>
    <row r="80" spans="1:69" ht="12.75">
      <c r="A80" s="248"/>
      <c r="B80" s="249"/>
      <c r="C80" s="312" t="s">
        <v>834</v>
      </c>
      <c r="D80" s="251"/>
      <c r="E80" s="252"/>
      <c r="F80" s="252"/>
      <c r="G80" s="253"/>
      <c r="BP80" s="247"/>
      <c r="BQ80" s="247"/>
    </row>
    <row r="81" spans="1:69" ht="12.75">
      <c r="A81" s="248" t="s">
        <v>421</v>
      </c>
      <c r="B81" s="249"/>
      <c r="C81" s="250" t="s">
        <v>836</v>
      </c>
      <c r="D81" s="251" t="s">
        <v>129</v>
      </c>
      <c r="E81" s="252">
        <v>91</v>
      </c>
      <c r="F81" s="252"/>
      <c r="G81" s="253">
        <f>E81*F81</f>
        <v>0</v>
      </c>
      <c r="BP81" s="247"/>
      <c r="BQ81" s="247"/>
    </row>
    <row r="82" spans="1:69" ht="12.75">
      <c r="A82" s="248"/>
      <c r="B82" s="249"/>
      <c r="C82" s="312" t="s">
        <v>837</v>
      </c>
      <c r="D82" s="251"/>
      <c r="E82" s="252"/>
      <c r="F82" s="252"/>
      <c r="G82" s="253"/>
      <c r="BP82" s="247"/>
      <c r="BQ82" s="247"/>
    </row>
    <row r="83" spans="1:69" ht="33.75">
      <c r="A83" s="248" t="s">
        <v>422</v>
      </c>
      <c r="B83" s="249"/>
      <c r="C83" s="250" t="s">
        <v>447</v>
      </c>
      <c r="D83" s="251" t="s">
        <v>98</v>
      </c>
      <c r="E83" s="252">
        <v>11.2</v>
      </c>
      <c r="F83" s="252"/>
      <c r="G83" s="253">
        <f>E83*F83</f>
        <v>0</v>
      </c>
      <c r="BP83" s="247"/>
      <c r="BQ83" s="247"/>
    </row>
    <row r="84" spans="1:69" ht="22.5">
      <c r="A84" s="248" t="s">
        <v>423</v>
      </c>
      <c r="B84" s="249"/>
      <c r="C84" s="250" t="s">
        <v>832</v>
      </c>
      <c r="D84" s="251" t="s">
        <v>100</v>
      </c>
      <c r="E84" s="252">
        <v>31.44</v>
      </c>
      <c r="F84" s="252"/>
      <c r="G84" s="253">
        <f>E84*F84</f>
        <v>0</v>
      </c>
      <c r="BP84" s="247"/>
      <c r="BQ84" s="247"/>
    </row>
    <row r="85" spans="1:69" ht="12.75">
      <c r="A85" s="248"/>
      <c r="B85" s="249"/>
      <c r="C85" s="312" t="s">
        <v>756</v>
      </c>
      <c r="D85" s="251"/>
      <c r="E85" s="252"/>
      <c r="F85" s="252"/>
      <c r="G85" s="253"/>
      <c r="BP85" s="247"/>
      <c r="BQ85" s="247"/>
    </row>
    <row r="86" spans="1:69" ht="12.75">
      <c r="A86" s="248" t="s">
        <v>424</v>
      </c>
      <c r="B86" s="249"/>
      <c r="C86" s="250" t="s">
        <v>831</v>
      </c>
      <c r="D86" s="251"/>
      <c r="E86" s="252">
        <v>34.584</v>
      </c>
      <c r="F86" s="252"/>
      <c r="G86" s="253">
        <f>E86*F86</f>
        <v>0</v>
      </c>
      <c r="BP86" s="247"/>
      <c r="BQ86" s="247"/>
    </row>
    <row r="87" spans="1:69" ht="12.75">
      <c r="A87" s="248"/>
      <c r="B87" s="249"/>
      <c r="C87" s="312" t="s">
        <v>756</v>
      </c>
      <c r="D87" s="251"/>
      <c r="E87" s="252"/>
      <c r="F87" s="252"/>
      <c r="G87" s="253"/>
      <c r="BP87" s="247"/>
      <c r="BQ87" s="247"/>
    </row>
    <row r="88" spans="1:69" ht="12.75">
      <c r="A88" s="248" t="s">
        <v>425</v>
      </c>
      <c r="B88" s="249" t="s">
        <v>163</v>
      </c>
      <c r="C88" s="250" t="s">
        <v>164</v>
      </c>
      <c r="D88" s="251" t="s">
        <v>101</v>
      </c>
      <c r="E88" s="252">
        <v>0.31</v>
      </c>
      <c r="F88" s="252"/>
      <c r="G88" s="253">
        <f>E88*F88</f>
        <v>0</v>
      </c>
      <c r="P88" s="227">
        <v>7</v>
      </c>
      <c r="Q88" s="227">
        <v>1001</v>
      </c>
      <c r="R88" s="227">
        <v>5</v>
      </c>
      <c r="AO88" s="227">
        <v>2</v>
      </c>
      <c r="AP88" s="227">
        <f>IF(AO88=1,G88,0)</f>
        <v>0</v>
      </c>
      <c r="AQ88" s="227">
        <f>IF(AO88=2,G88,0)</f>
        <v>0</v>
      </c>
      <c r="AR88" s="227">
        <f>IF(AO88=3,G88,0)</f>
        <v>0</v>
      </c>
      <c r="AS88" s="227">
        <f>IF(AO88=4,G88,0)</f>
        <v>0</v>
      </c>
      <c r="AT88" s="227">
        <f>IF(AO88=5,G88,0)</f>
        <v>0</v>
      </c>
      <c r="BP88" s="247">
        <v>7</v>
      </c>
      <c r="BQ88" s="247">
        <v>1001</v>
      </c>
    </row>
    <row r="89" spans="1:46" ht="12.75">
      <c r="A89" s="255"/>
      <c r="B89" s="256" t="s">
        <v>94</v>
      </c>
      <c r="C89" s="257" t="s">
        <v>159</v>
      </c>
      <c r="D89" s="258"/>
      <c r="E89" s="259"/>
      <c r="F89" s="260"/>
      <c r="G89" s="261">
        <f>SUM(G67:G88)</f>
        <v>0</v>
      </c>
      <c r="AP89" s="262">
        <f>SUM(AP67:AP88)</f>
        <v>0</v>
      </c>
      <c r="AQ89" s="262">
        <f>SUM(AQ67:AQ88)</f>
        <v>0</v>
      </c>
      <c r="AR89" s="262">
        <f>SUM(AR67:AR88)</f>
        <v>0</v>
      </c>
      <c r="AS89" s="262">
        <f>SUM(AS67:AS88)</f>
        <v>0</v>
      </c>
      <c r="AT89" s="262">
        <f>SUM(AT67:AT88)</f>
        <v>0</v>
      </c>
    </row>
    <row r="90" spans="1:7" ht="12.75">
      <c r="A90" s="241" t="s">
        <v>92</v>
      </c>
      <c r="B90" s="242" t="s">
        <v>165</v>
      </c>
      <c r="C90" s="243" t="s">
        <v>166</v>
      </c>
      <c r="D90" s="244"/>
      <c r="E90" s="245"/>
      <c r="F90" s="245"/>
      <c r="G90" s="246"/>
    </row>
    <row r="91" spans="1:69" ht="33.75">
      <c r="A91" s="248" t="s">
        <v>426</v>
      </c>
      <c r="B91" s="249" t="s">
        <v>168</v>
      </c>
      <c r="C91" s="250" t="s">
        <v>841</v>
      </c>
      <c r="D91" s="251" t="s">
        <v>100</v>
      </c>
      <c r="E91" s="252">
        <v>24</v>
      </c>
      <c r="F91" s="252"/>
      <c r="G91" s="253">
        <f aca="true" t="shared" si="4" ref="G91:G102">E91*F91</f>
        <v>0</v>
      </c>
      <c r="H91" s="227" t="e">
        <f>E91*#REF!</f>
        <v>#REF!</v>
      </c>
      <c r="P91" s="227">
        <v>1</v>
      </c>
      <c r="Q91" s="227">
        <v>7</v>
      </c>
      <c r="R91" s="227">
        <v>7</v>
      </c>
      <c r="AO91" s="227">
        <v>2</v>
      </c>
      <c r="AP91" s="227">
        <f>IF(AO91=1,G91,0)</f>
        <v>0</v>
      </c>
      <c r="AQ91" s="227">
        <f>IF(AO91=2,G91,0)</f>
        <v>0</v>
      </c>
      <c r="AR91" s="227">
        <f>IF(AO91=3,G91,0)</f>
        <v>0</v>
      </c>
      <c r="AS91" s="227">
        <f>IF(AO91=4,G91,0)</f>
        <v>0</v>
      </c>
      <c r="AT91" s="227">
        <f>IF(AO91=5,G91,0)</f>
        <v>0</v>
      </c>
      <c r="BP91" s="247">
        <v>1</v>
      </c>
      <c r="BQ91" s="247">
        <v>7</v>
      </c>
    </row>
    <row r="92" spans="1:69" ht="12.75">
      <c r="A92" s="248"/>
      <c r="B92" s="249"/>
      <c r="C92" s="312" t="s">
        <v>838</v>
      </c>
      <c r="D92" s="251"/>
      <c r="E92" s="252"/>
      <c r="F92" s="252"/>
      <c r="G92" s="253"/>
      <c r="BP92" s="247"/>
      <c r="BQ92" s="247"/>
    </row>
    <row r="93" spans="1:69" ht="33.75">
      <c r="A93" s="248" t="s">
        <v>427</v>
      </c>
      <c r="B93" s="249" t="s">
        <v>264</v>
      </c>
      <c r="C93" s="250" t="s">
        <v>840</v>
      </c>
      <c r="D93" s="251" t="s">
        <v>100</v>
      </c>
      <c r="E93" s="252">
        <v>24</v>
      </c>
      <c r="F93" s="252"/>
      <c r="G93" s="253">
        <f t="shared" si="4"/>
        <v>0</v>
      </c>
      <c r="H93" s="227" t="e">
        <f>E93*#REF!</f>
        <v>#REF!</v>
      </c>
      <c r="BP93" s="247"/>
      <c r="BQ93" s="247"/>
    </row>
    <row r="94" spans="1:69" ht="22.5">
      <c r="A94" s="248" t="s">
        <v>428</v>
      </c>
      <c r="B94" s="249" t="s">
        <v>332</v>
      </c>
      <c r="C94" s="250" t="s">
        <v>839</v>
      </c>
      <c r="D94" s="251" t="s">
        <v>100</v>
      </c>
      <c r="E94" s="252">
        <v>15.72</v>
      </c>
      <c r="F94" s="252"/>
      <c r="G94" s="253">
        <f t="shared" si="4"/>
        <v>0</v>
      </c>
      <c r="BP94" s="247"/>
      <c r="BQ94" s="247"/>
    </row>
    <row r="95" spans="1:69" ht="12.75">
      <c r="A95" s="248"/>
      <c r="B95" s="249"/>
      <c r="C95" s="312" t="s">
        <v>842</v>
      </c>
      <c r="D95" s="251"/>
      <c r="E95" s="252"/>
      <c r="F95" s="252"/>
      <c r="G95" s="253"/>
      <c r="BP95" s="247"/>
      <c r="BQ95" s="247"/>
    </row>
    <row r="96" spans="1:69" ht="12.75">
      <c r="A96" s="248" t="s">
        <v>429</v>
      </c>
      <c r="B96" s="249" t="s">
        <v>644</v>
      </c>
      <c r="C96" s="250" t="s">
        <v>643</v>
      </c>
      <c r="D96" s="251" t="s">
        <v>100</v>
      </c>
      <c r="E96" s="252">
        <v>15.72</v>
      </c>
      <c r="F96" s="252"/>
      <c r="G96" s="253">
        <f t="shared" si="4"/>
        <v>0</v>
      </c>
      <c r="BP96" s="247"/>
      <c r="BQ96" s="247"/>
    </row>
    <row r="97" spans="1:69" ht="22.5">
      <c r="A97" s="248" t="s">
        <v>430</v>
      </c>
      <c r="B97" s="249" t="s">
        <v>645</v>
      </c>
      <c r="C97" s="250" t="s">
        <v>646</v>
      </c>
      <c r="D97" s="251" t="s">
        <v>100</v>
      </c>
      <c r="E97" s="252">
        <v>15.72</v>
      </c>
      <c r="F97" s="252"/>
      <c r="G97" s="253">
        <f t="shared" si="4"/>
        <v>0</v>
      </c>
      <c r="BP97" s="247"/>
      <c r="BQ97" s="247"/>
    </row>
    <row r="98" spans="1:69" ht="22.5">
      <c r="A98" s="248" t="s">
        <v>431</v>
      </c>
      <c r="B98" s="249" t="s">
        <v>647</v>
      </c>
      <c r="C98" s="250" t="s">
        <v>648</v>
      </c>
      <c r="D98" s="251" t="s">
        <v>100</v>
      </c>
      <c r="E98" s="252">
        <v>14</v>
      </c>
      <c r="F98" s="252"/>
      <c r="G98" s="253">
        <f t="shared" si="4"/>
        <v>0</v>
      </c>
      <c r="BP98" s="247"/>
      <c r="BQ98" s="247"/>
    </row>
    <row r="99" spans="1:69" ht="12.75">
      <c r="A99" s="248" t="s">
        <v>432</v>
      </c>
      <c r="B99" s="249" t="s">
        <v>650</v>
      </c>
      <c r="C99" s="250" t="s">
        <v>649</v>
      </c>
      <c r="D99" s="251" t="s">
        <v>129</v>
      </c>
      <c r="E99" s="252">
        <v>4</v>
      </c>
      <c r="F99" s="252"/>
      <c r="G99" s="253">
        <f t="shared" si="4"/>
        <v>0</v>
      </c>
      <c r="BP99" s="247"/>
      <c r="BQ99" s="247"/>
    </row>
    <row r="100" spans="1:69" ht="12.75">
      <c r="A100" s="248" t="s">
        <v>433</v>
      </c>
      <c r="B100" s="249"/>
      <c r="C100" s="250" t="s">
        <v>274</v>
      </c>
      <c r="D100" s="251" t="s">
        <v>276</v>
      </c>
      <c r="E100" s="252">
        <v>1</v>
      </c>
      <c r="F100" s="252"/>
      <c r="G100" s="253">
        <f t="shared" si="4"/>
        <v>0</v>
      </c>
      <c r="BP100" s="247"/>
      <c r="BQ100" s="247"/>
    </row>
    <row r="101" spans="1:69" ht="12.75">
      <c r="A101" s="248" t="s">
        <v>434</v>
      </c>
      <c r="B101" s="249"/>
      <c r="C101" s="250" t="s">
        <v>498</v>
      </c>
      <c r="D101" s="251" t="s">
        <v>276</v>
      </c>
      <c r="E101" s="252">
        <v>1</v>
      </c>
      <c r="F101" s="252"/>
      <c r="G101" s="253">
        <f t="shared" si="4"/>
        <v>0</v>
      </c>
      <c r="BP101" s="247"/>
      <c r="BQ101" s="247"/>
    </row>
    <row r="102" spans="1:69" ht="12.75">
      <c r="A102" s="248" t="s">
        <v>435</v>
      </c>
      <c r="B102" s="249" t="s">
        <v>170</v>
      </c>
      <c r="C102" s="250" t="s">
        <v>651</v>
      </c>
      <c r="D102" s="251" t="s">
        <v>12</v>
      </c>
      <c r="E102" s="252">
        <v>2.35</v>
      </c>
      <c r="F102" s="252"/>
      <c r="G102" s="253">
        <f t="shared" si="4"/>
        <v>0</v>
      </c>
      <c r="P102" s="227">
        <v>7</v>
      </c>
      <c r="Q102" s="227">
        <v>1001</v>
      </c>
      <c r="R102" s="227">
        <v>5</v>
      </c>
      <c r="AO102" s="227">
        <v>2</v>
      </c>
      <c r="AP102" s="227">
        <f>IF(AO102=1,G102,0)</f>
        <v>0</v>
      </c>
      <c r="AQ102" s="227">
        <f>IF(AO102=2,G102,0)</f>
        <v>0</v>
      </c>
      <c r="AR102" s="227">
        <f>IF(AO102=3,G102,0)</f>
        <v>0</v>
      </c>
      <c r="AS102" s="227">
        <f>IF(AO102=4,G102,0)</f>
        <v>0</v>
      </c>
      <c r="AT102" s="227">
        <f>IF(AO102=5,G102,0)</f>
        <v>0</v>
      </c>
      <c r="BP102" s="247">
        <v>7</v>
      </c>
      <c r="BQ102" s="247">
        <v>1001</v>
      </c>
    </row>
    <row r="103" spans="1:46" ht="12.75">
      <c r="A103" s="255"/>
      <c r="B103" s="256" t="s">
        <v>94</v>
      </c>
      <c r="C103" s="257" t="s">
        <v>167</v>
      </c>
      <c r="D103" s="258"/>
      <c r="E103" s="259"/>
      <c r="F103" s="260"/>
      <c r="G103" s="261">
        <f>SUM(G91:G102)</f>
        <v>0</v>
      </c>
      <c r="AP103" s="262">
        <f>SUM(AP90:AP102)</f>
        <v>0</v>
      </c>
      <c r="AQ103" s="262">
        <f>SUM(AQ90:AQ102)</f>
        <v>0</v>
      </c>
      <c r="AR103" s="262">
        <f>SUM(AR90:AR102)</f>
        <v>0</v>
      </c>
      <c r="AS103" s="262">
        <f>SUM(AS90:AS102)</f>
        <v>0</v>
      </c>
      <c r="AT103" s="262">
        <f>SUM(AT90:AT102)</f>
        <v>0</v>
      </c>
    </row>
    <row r="104" spans="1:7" ht="12.75">
      <c r="A104" s="241" t="s">
        <v>92</v>
      </c>
      <c r="B104" s="242" t="s">
        <v>178</v>
      </c>
      <c r="C104" s="243" t="s">
        <v>179</v>
      </c>
      <c r="D104" s="244"/>
      <c r="E104" s="245"/>
      <c r="F104" s="245"/>
      <c r="G104" s="246"/>
    </row>
    <row r="105" spans="1:69" ht="22.5">
      <c r="A105" s="248" t="s">
        <v>436</v>
      </c>
      <c r="B105" s="249" t="s">
        <v>605</v>
      </c>
      <c r="C105" s="250" t="s">
        <v>606</v>
      </c>
      <c r="D105" s="251" t="s">
        <v>98</v>
      </c>
      <c r="E105" s="252">
        <v>53.599999999999994</v>
      </c>
      <c r="F105" s="274"/>
      <c r="G105" s="253">
        <f>E105*F105</f>
        <v>0</v>
      </c>
      <c r="BP105" s="247"/>
      <c r="BQ105" s="247"/>
    </row>
    <row r="106" spans="1:69" ht="12.75">
      <c r="A106" s="248"/>
      <c r="B106" s="249"/>
      <c r="C106" s="312" t="s">
        <v>843</v>
      </c>
      <c r="D106" s="251"/>
      <c r="E106" s="252"/>
      <c r="F106" s="252"/>
      <c r="G106" s="253"/>
      <c r="BP106" s="247"/>
      <c r="BQ106" s="247"/>
    </row>
    <row r="107" spans="1:46" ht="12.75">
      <c r="A107" s="255"/>
      <c r="B107" s="256" t="s">
        <v>94</v>
      </c>
      <c r="C107" s="257" t="s">
        <v>180</v>
      </c>
      <c r="D107" s="258"/>
      <c r="E107" s="259"/>
      <c r="F107" s="260"/>
      <c r="G107" s="261">
        <f>SUM(G105:G105)</f>
        <v>0</v>
      </c>
      <c r="AP107" s="262">
        <f>SUM(AP104:AP104)</f>
        <v>0</v>
      </c>
      <c r="AQ107" s="262">
        <f>SUM(AQ104:AQ104)</f>
        <v>0</v>
      </c>
      <c r="AR107" s="262">
        <f>SUM(AR104:AR104)</f>
        <v>0</v>
      </c>
      <c r="AS107" s="262">
        <f>SUM(AS104:AS104)</f>
        <v>0</v>
      </c>
      <c r="AT107" s="262">
        <f>SUM(AT104:AT104)</f>
        <v>0</v>
      </c>
    </row>
    <row r="108" spans="1:7" ht="12.75">
      <c r="A108" s="241" t="s">
        <v>92</v>
      </c>
      <c r="B108" s="242" t="s">
        <v>255</v>
      </c>
      <c r="C108" s="243" t="s">
        <v>619</v>
      </c>
      <c r="D108" s="244"/>
      <c r="E108" s="245"/>
      <c r="F108" s="245"/>
      <c r="G108" s="246"/>
    </row>
    <row r="109" spans="1:69" ht="12.75">
      <c r="A109" s="248" t="s">
        <v>437</v>
      </c>
      <c r="B109" s="249"/>
      <c r="C109" s="250" t="s">
        <v>621</v>
      </c>
      <c r="D109" s="251" t="s">
        <v>162</v>
      </c>
      <c r="E109" s="252">
        <v>1</v>
      </c>
      <c r="F109" s="252"/>
      <c r="G109" s="253">
        <f>E109*F109</f>
        <v>0</v>
      </c>
      <c r="P109" s="227">
        <v>12</v>
      </c>
      <c r="Q109" s="227">
        <v>0</v>
      </c>
      <c r="R109" s="227">
        <v>37</v>
      </c>
      <c r="AO109" s="227">
        <v>1</v>
      </c>
      <c r="AP109" s="227">
        <f>IF(AO109=1,G109,0)</f>
        <v>0</v>
      </c>
      <c r="AQ109" s="227">
        <f>IF(AO109=2,G109,0)</f>
        <v>0</v>
      </c>
      <c r="AR109" s="227">
        <f>IF(AO109=3,G109,0)</f>
        <v>0</v>
      </c>
      <c r="AS109" s="227">
        <f>IF(AO109=4,G109,0)</f>
        <v>0</v>
      </c>
      <c r="AT109" s="227">
        <f>IF(AO109=5,G109,0)</f>
        <v>0</v>
      </c>
      <c r="BP109" s="247">
        <v>12</v>
      </c>
      <c r="BQ109" s="247">
        <v>0</v>
      </c>
    </row>
    <row r="110" spans="1:69" ht="12.75">
      <c r="A110" s="248" t="s">
        <v>438</v>
      </c>
      <c r="B110" s="249"/>
      <c r="C110" s="250" t="s">
        <v>620</v>
      </c>
      <c r="D110" s="251" t="s">
        <v>162</v>
      </c>
      <c r="E110" s="252">
        <v>1</v>
      </c>
      <c r="F110" s="252"/>
      <c r="G110" s="253">
        <f>E110*F110</f>
        <v>0</v>
      </c>
      <c r="BP110" s="247"/>
      <c r="BQ110" s="247"/>
    </row>
    <row r="111" spans="1:46" ht="12.75">
      <c r="A111" s="255"/>
      <c r="B111" s="256" t="s">
        <v>94</v>
      </c>
      <c r="C111" s="257" t="s">
        <v>188</v>
      </c>
      <c r="D111" s="258"/>
      <c r="E111" s="259"/>
      <c r="F111" s="260"/>
      <c r="G111" s="261">
        <f>SUM(G109:G110)</f>
        <v>0</v>
      </c>
      <c r="AP111" s="262">
        <f>SUM(AP108:AP109)</f>
        <v>0</v>
      </c>
      <c r="AQ111" s="262">
        <f>SUM(AQ108:AQ109)</f>
        <v>0</v>
      </c>
      <c r="AR111" s="262">
        <f>SUM(AR108:AR109)</f>
        <v>0</v>
      </c>
      <c r="AS111" s="262">
        <f>SUM(AS108:AS109)</f>
        <v>0</v>
      </c>
      <c r="AT111" s="262">
        <f>SUM(AT108:AT109)</f>
        <v>0</v>
      </c>
    </row>
    <row r="112" spans="1:7" ht="12.75">
      <c r="A112" s="241" t="s">
        <v>92</v>
      </c>
      <c r="B112" s="242" t="s">
        <v>186</v>
      </c>
      <c r="C112" s="243" t="s">
        <v>187</v>
      </c>
      <c r="D112" s="244"/>
      <c r="E112" s="245"/>
      <c r="F112" s="245"/>
      <c r="G112" s="246"/>
    </row>
    <row r="113" spans="1:69" ht="12.75">
      <c r="A113" s="248" t="s">
        <v>439</v>
      </c>
      <c r="B113" s="249" t="s">
        <v>537</v>
      </c>
      <c r="C113" s="250" t="s">
        <v>540</v>
      </c>
      <c r="D113" s="251" t="s">
        <v>465</v>
      </c>
      <c r="E113" s="252">
        <v>1</v>
      </c>
      <c r="F113" s="252"/>
      <c r="G113" s="253">
        <f>E113*F113</f>
        <v>0</v>
      </c>
      <c r="P113" s="227">
        <v>12</v>
      </c>
      <c r="Q113" s="227">
        <v>0</v>
      </c>
      <c r="R113" s="227">
        <v>37</v>
      </c>
      <c r="AO113" s="227">
        <v>1</v>
      </c>
      <c r="AP113" s="227">
        <f>IF(AO113=1,G113,0)</f>
        <v>0</v>
      </c>
      <c r="AQ113" s="227">
        <f>IF(AO113=2,G113,0)</f>
        <v>0</v>
      </c>
      <c r="AR113" s="227">
        <f>IF(AO113=3,G113,0)</f>
        <v>0</v>
      </c>
      <c r="AS113" s="227">
        <f>IF(AO113=4,G113,0)</f>
        <v>0</v>
      </c>
      <c r="AT113" s="227">
        <f>IF(AO113=5,G113,0)</f>
        <v>0</v>
      </c>
      <c r="BP113" s="247">
        <v>12</v>
      </c>
      <c r="BQ113" s="247">
        <v>0</v>
      </c>
    </row>
    <row r="114" spans="1:69" ht="22.5">
      <c r="A114" s="248" t="s">
        <v>440</v>
      </c>
      <c r="B114" s="249" t="s">
        <v>538</v>
      </c>
      <c r="C114" s="250" t="s">
        <v>541</v>
      </c>
      <c r="D114" s="251" t="s">
        <v>465</v>
      </c>
      <c r="E114" s="252">
        <v>1</v>
      </c>
      <c r="F114" s="252"/>
      <c r="G114" s="253">
        <f>E114*F114</f>
        <v>0</v>
      </c>
      <c r="BP114" s="247"/>
      <c r="BQ114" s="247"/>
    </row>
    <row r="115" spans="1:69" ht="12.75">
      <c r="A115" s="248" t="s">
        <v>441</v>
      </c>
      <c r="B115" s="249" t="s">
        <v>539</v>
      </c>
      <c r="C115" s="250" t="s">
        <v>542</v>
      </c>
      <c r="D115" s="251" t="s">
        <v>465</v>
      </c>
      <c r="E115" s="252">
        <v>1</v>
      </c>
      <c r="F115" s="252"/>
      <c r="G115" s="253">
        <f>E115*F115</f>
        <v>0</v>
      </c>
      <c r="BP115" s="247"/>
      <c r="BQ115" s="247"/>
    </row>
    <row r="116" spans="1:46" ht="12.75">
      <c r="A116" s="255"/>
      <c r="B116" s="256" t="s">
        <v>94</v>
      </c>
      <c r="C116" s="257" t="s">
        <v>188</v>
      </c>
      <c r="D116" s="258"/>
      <c r="E116" s="259"/>
      <c r="F116" s="260"/>
      <c r="G116" s="261">
        <f>SUM(G113:G115)</f>
        <v>0</v>
      </c>
      <c r="AP116" s="262">
        <f>SUM(AP112:AP113)</f>
        <v>0</v>
      </c>
      <c r="AQ116" s="262">
        <f>SUM(AQ112:AQ113)</f>
        <v>0</v>
      </c>
      <c r="AR116" s="262">
        <f>SUM(AR112:AR113)</f>
        <v>0</v>
      </c>
      <c r="AS116" s="262">
        <f>SUM(AS112:AS113)</f>
        <v>0</v>
      </c>
      <c r="AT116" s="262">
        <f>SUM(AT112:AT113)</f>
        <v>0</v>
      </c>
    </row>
    <row r="117" spans="1:7" ht="12.75">
      <c r="A117" s="241" t="s">
        <v>92</v>
      </c>
      <c r="B117" s="242" t="s">
        <v>191</v>
      </c>
      <c r="C117" s="243" t="s">
        <v>192</v>
      </c>
      <c r="D117" s="244"/>
      <c r="E117" s="245"/>
      <c r="F117" s="245"/>
      <c r="G117" s="246"/>
    </row>
    <row r="118" spans="1:69" ht="12.75">
      <c r="A118" s="248" t="s">
        <v>442</v>
      </c>
      <c r="B118" s="249" t="s">
        <v>194</v>
      </c>
      <c r="C118" s="250" t="s">
        <v>195</v>
      </c>
      <c r="D118" s="251" t="s">
        <v>101</v>
      </c>
      <c r="E118" s="252">
        <v>0.251</v>
      </c>
      <c r="F118" s="252"/>
      <c r="G118" s="253">
        <f>E118*F118</f>
        <v>0</v>
      </c>
      <c r="P118" s="227">
        <v>8</v>
      </c>
      <c r="Q118" s="227">
        <v>0</v>
      </c>
      <c r="R118" s="227">
        <v>3</v>
      </c>
      <c r="AO118" s="227">
        <v>1</v>
      </c>
      <c r="AP118" s="227">
        <f>IF(AO118=1,G118,0)</f>
        <v>0</v>
      </c>
      <c r="AQ118" s="227">
        <f>IF(AO118=2,G118,0)</f>
        <v>0</v>
      </c>
      <c r="AR118" s="227">
        <f>IF(AO118=3,G118,0)</f>
        <v>0</v>
      </c>
      <c r="AS118" s="227">
        <f>IF(AO118=4,G118,0)</f>
        <v>0</v>
      </c>
      <c r="AT118" s="227">
        <f>IF(AO118=5,G118,0)</f>
        <v>0</v>
      </c>
      <c r="BP118" s="247">
        <v>8</v>
      </c>
      <c r="BQ118" s="247">
        <v>0</v>
      </c>
    </row>
    <row r="119" spans="1:69" ht="12.75">
      <c r="A119" s="248" t="s">
        <v>443</v>
      </c>
      <c r="B119" s="249" t="s">
        <v>196</v>
      </c>
      <c r="C119" s="250" t="s">
        <v>197</v>
      </c>
      <c r="D119" s="251" t="s">
        <v>101</v>
      </c>
      <c r="E119" s="252">
        <v>1.506</v>
      </c>
      <c r="F119" s="252"/>
      <c r="G119" s="253">
        <f>E119*F119</f>
        <v>0</v>
      </c>
      <c r="P119" s="227">
        <v>8</v>
      </c>
      <c r="Q119" s="227">
        <v>0</v>
      </c>
      <c r="R119" s="227">
        <v>3</v>
      </c>
      <c r="AO119" s="227">
        <v>1</v>
      </c>
      <c r="AP119" s="227">
        <f>IF(AO119=1,G119,0)</f>
        <v>0</v>
      </c>
      <c r="AQ119" s="227">
        <f>IF(AO119=2,G119,0)</f>
        <v>0</v>
      </c>
      <c r="AR119" s="227">
        <f>IF(AO119=3,G119,0)</f>
        <v>0</v>
      </c>
      <c r="AS119" s="227">
        <f>IF(AO119=4,G119,0)</f>
        <v>0</v>
      </c>
      <c r="AT119" s="227">
        <f>IF(AO119=5,G119,0)</f>
        <v>0</v>
      </c>
      <c r="BP119" s="247">
        <v>8</v>
      </c>
      <c r="BQ119" s="247">
        <v>0</v>
      </c>
    </row>
    <row r="120" spans="1:69" ht="12.75">
      <c r="A120" s="248" t="s">
        <v>444</v>
      </c>
      <c r="B120" s="249" t="s">
        <v>199</v>
      </c>
      <c r="C120" s="250" t="s">
        <v>251</v>
      </c>
      <c r="D120" s="251" t="s">
        <v>101</v>
      </c>
      <c r="E120" s="252">
        <v>0.251</v>
      </c>
      <c r="F120" s="252"/>
      <c r="G120" s="253">
        <f>E120*F120</f>
        <v>0</v>
      </c>
      <c r="P120" s="227">
        <v>8</v>
      </c>
      <c r="Q120" s="227">
        <v>0</v>
      </c>
      <c r="R120" s="227">
        <v>3</v>
      </c>
      <c r="AO120" s="227">
        <v>1</v>
      </c>
      <c r="AP120" s="227">
        <f>IF(AO120=1,G120,0)</f>
        <v>0</v>
      </c>
      <c r="AQ120" s="227">
        <f>IF(AO120=2,G120,0)</f>
        <v>0</v>
      </c>
      <c r="AR120" s="227">
        <f>IF(AO120=3,G120,0)</f>
        <v>0</v>
      </c>
      <c r="AS120" s="227">
        <f>IF(AO120=4,G120,0)</f>
        <v>0</v>
      </c>
      <c r="AT120" s="227">
        <f>IF(AO120=5,G120,0)</f>
        <v>0</v>
      </c>
      <c r="BP120" s="247">
        <v>8</v>
      </c>
      <c r="BQ120" s="247">
        <v>0</v>
      </c>
    </row>
    <row r="121" spans="1:69" ht="12.75">
      <c r="A121" s="248" t="s">
        <v>445</v>
      </c>
      <c r="B121" s="249" t="s">
        <v>200</v>
      </c>
      <c r="C121" s="250" t="s">
        <v>201</v>
      </c>
      <c r="D121" s="251" t="s">
        <v>101</v>
      </c>
      <c r="E121" s="252">
        <v>1.7570000000000001</v>
      </c>
      <c r="F121" s="252"/>
      <c r="G121" s="253">
        <f>E121*F121</f>
        <v>0</v>
      </c>
      <c r="P121" s="227">
        <v>8</v>
      </c>
      <c r="Q121" s="227">
        <v>0</v>
      </c>
      <c r="R121" s="227">
        <v>3</v>
      </c>
      <c r="AO121" s="227">
        <v>1</v>
      </c>
      <c r="AP121" s="227">
        <f>IF(AO121=1,G121,0)</f>
        <v>0</v>
      </c>
      <c r="AQ121" s="227">
        <f>IF(AO121=2,G121,0)</f>
        <v>0</v>
      </c>
      <c r="AR121" s="227">
        <f>IF(AO121=3,G121,0)</f>
        <v>0</v>
      </c>
      <c r="AS121" s="227">
        <f>IF(AO121=4,G121,0)</f>
        <v>0</v>
      </c>
      <c r="AT121" s="227">
        <f>IF(AO121=5,G121,0)</f>
        <v>0</v>
      </c>
      <c r="BP121" s="247">
        <v>8</v>
      </c>
      <c r="BQ121" s="247">
        <v>0</v>
      </c>
    </row>
    <row r="122" spans="1:46" ht="12.75">
      <c r="A122" s="255"/>
      <c r="B122" s="256" t="s">
        <v>94</v>
      </c>
      <c r="C122" s="257" t="s">
        <v>193</v>
      </c>
      <c r="D122" s="258"/>
      <c r="E122" s="259"/>
      <c r="F122" s="260"/>
      <c r="G122" s="261">
        <f>SUM(G118:G121)</f>
        <v>0</v>
      </c>
      <c r="AP122" s="262">
        <f>SUM(AP117:AP121)</f>
        <v>0</v>
      </c>
      <c r="AQ122" s="262">
        <f>SUM(AQ117:AQ121)</f>
        <v>0</v>
      </c>
      <c r="AR122" s="262">
        <f>SUM(AR117:AR121)</f>
        <v>0</v>
      </c>
      <c r="AS122" s="262">
        <f>SUM(AS117:AS121)</f>
        <v>0</v>
      </c>
      <c r="AT122" s="262">
        <f>SUM(AT117:AT121)</f>
        <v>0</v>
      </c>
    </row>
    <row r="123" spans="5:7" ht="12.75">
      <c r="E123" s="227"/>
      <c r="G123" s="279">
        <f>SUM(G8:G122)/2</f>
        <v>0</v>
      </c>
    </row>
    <row r="124" ht="12.75">
      <c r="E124" s="227"/>
    </row>
    <row r="125" ht="12.75">
      <c r="E125" s="227"/>
    </row>
    <row r="126" spans="3:5" ht="25.5">
      <c r="C126" s="280"/>
      <c r="E126" s="227"/>
    </row>
    <row r="127" ht="12.75">
      <c r="E127" s="227"/>
    </row>
    <row r="128" ht="12.75">
      <c r="E128" s="227"/>
    </row>
    <row r="129" ht="12.75">
      <c r="E129" s="227"/>
    </row>
    <row r="130" ht="12.75">
      <c r="E130" s="227"/>
    </row>
    <row r="131" ht="12.75">
      <c r="E131" s="227"/>
    </row>
    <row r="132" ht="12.75">
      <c r="E132" s="227"/>
    </row>
    <row r="133" ht="12.75">
      <c r="E133" s="227"/>
    </row>
    <row r="134" ht="12.75">
      <c r="E134" s="227"/>
    </row>
    <row r="135" ht="12.75">
      <c r="E135" s="227"/>
    </row>
    <row r="136" ht="12.75">
      <c r="E136" s="227"/>
    </row>
    <row r="137" ht="12.75">
      <c r="E137" s="227"/>
    </row>
    <row r="138" ht="12.75">
      <c r="E138" s="227"/>
    </row>
    <row r="139" ht="12.75">
      <c r="E139" s="227"/>
    </row>
    <row r="140" ht="12.75">
      <c r="E140" s="227"/>
    </row>
    <row r="141" ht="12.75">
      <c r="E141" s="227"/>
    </row>
    <row r="142" ht="12.75">
      <c r="E142" s="227"/>
    </row>
    <row r="143" ht="12.75">
      <c r="E143" s="227"/>
    </row>
    <row r="144" ht="12.75">
      <c r="E144" s="227"/>
    </row>
    <row r="145" ht="12.75">
      <c r="E145" s="227"/>
    </row>
    <row r="146" spans="1:7" ht="12.75">
      <c r="A146" s="254"/>
      <c r="B146" s="254"/>
      <c r="C146" s="254"/>
      <c r="D146" s="254"/>
      <c r="E146" s="254"/>
      <c r="F146" s="254"/>
      <c r="G146" s="254"/>
    </row>
    <row r="147" spans="1:7" ht="12.75">
      <c r="A147" s="254"/>
      <c r="B147" s="254"/>
      <c r="C147" s="254"/>
      <c r="D147" s="254"/>
      <c r="E147" s="254"/>
      <c r="F147" s="254"/>
      <c r="G147" s="254"/>
    </row>
    <row r="148" spans="1:7" ht="12.75">
      <c r="A148" s="254"/>
      <c r="B148" s="254"/>
      <c r="C148" s="254"/>
      <c r="D148" s="254"/>
      <c r="E148" s="254"/>
      <c r="F148" s="254"/>
      <c r="G148" s="254"/>
    </row>
    <row r="149" spans="1:7" ht="12.75">
      <c r="A149" s="254"/>
      <c r="B149" s="254"/>
      <c r="C149" s="254"/>
      <c r="D149" s="254"/>
      <c r="E149" s="254"/>
      <c r="F149" s="254"/>
      <c r="G149" s="254"/>
    </row>
    <row r="150" ht="12.75">
      <c r="E150" s="227"/>
    </row>
    <row r="151" ht="12.75">
      <c r="E151" s="227"/>
    </row>
    <row r="152" ht="12.75">
      <c r="E152" s="227"/>
    </row>
    <row r="153" ht="12.75">
      <c r="E153" s="227"/>
    </row>
    <row r="154" ht="12.75">
      <c r="E154" s="227"/>
    </row>
    <row r="155" ht="12.75">
      <c r="E155" s="227"/>
    </row>
    <row r="156" ht="12.75">
      <c r="E156" s="227"/>
    </row>
    <row r="157" ht="12.75">
      <c r="E157" s="227"/>
    </row>
    <row r="158" ht="12.75">
      <c r="E158" s="227"/>
    </row>
    <row r="159" ht="12.75">
      <c r="E159" s="227"/>
    </row>
    <row r="160" ht="12.75">
      <c r="E160" s="227"/>
    </row>
    <row r="161" ht="12.75">
      <c r="E161" s="227"/>
    </row>
    <row r="162" ht="12.75">
      <c r="E162" s="227"/>
    </row>
    <row r="163" ht="12.75">
      <c r="E163" s="227"/>
    </row>
    <row r="164" ht="12.75">
      <c r="E164" s="227"/>
    </row>
    <row r="165" ht="12.75">
      <c r="E165" s="227"/>
    </row>
    <row r="166" ht="12.75">
      <c r="E166" s="227"/>
    </row>
    <row r="167" ht="12.75">
      <c r="E167" s="227"/>
    </row>
    <row r="168" ht="12.75">
      <c r="E168" s="227"/>
    </row>
    <row r="169" ht="12.75">
      <c r="E169" s="227"/>
    </row>
    <row r="170" ht="12.75">
      <c r="E170" s="227"/>
    </row>
    <row r="171" ht="12.75">
      <c r="E171" s="227"/>
    </row>
    <row r="172" ht="12.75">
      <c r="E172" s="227"/>
    </row>
    <row r="173" ht="12.75">
      <c r="E173" s="227"/>
    </row>
    <row r="174" ht="12.75">
      <c r="E174" s="227"/>
    </row>
    <row r="175" ht="12.75">
      <c r="E175" s="227"/>
    </row>
    <row r="176" ht="12.75">
      <c r="E176" s="227"/>
    </row>
    <row r="177" ht="12.75">
      <c r="E177" s="227"/>
    </row>
    <row r="178" ht="12.75">
      <c r="E178" s="227"/>
    </row>
    <row r="179" ht="12.75">
      <c r="E179" s="227"/>
    </row>
    <row r="180" ht="12.75">
      <c r="E180" s="227"/>
    </row>
    <row r="181" spans="1:2" ht="12.75">
      <c r="A181" s="263"/>
      <c r="B181" s="263"/>
    </row>
    <row r="182" spans="1:7" ht="12.75">
      <c r="A182" s="254"/>
      <c r="B182" s="254"/>
      <c r="C182" s="264"/>
      <c r="D182" s="264"/>
      <c r="E182" s="265"/>
      <c r="F182" s="264"/>
      <c r="G182" s="266"/>
    </row>
    <row r="183" spans="1:7" ht="12.75">
      <c r="A183" s="267"/>
      <c r="B183" s="267"/>
      <c r="C183" s="254"/>
      <c r="D183" s="254"/>
      <c r="E183" s="268"/>
      <c r="F183" s="254"/>
      <c r="G183" s="254"/>
    </row>
    <row r="184" spans="1:7" ht="12.75">
      <c r="A184" s="254"/>
      <c r="B184" s="254"/>
      <c r="C184" s="254"/>
      <c r="D184" s="254"/>
      <c r="E184" s="268"/>
      <c r="F184" s="254"/>
      <c r="G184" s="254"/>
    </row>
    <row r="185" spans="1:7" ht="12.75">
      <c r="A185" s="254"/>
      <c r="B185" s="254"/>
      <c r="C185" s="254"/>
      <c r="D185" s="254"/>
      <c r="E185" s="268"/>
      <c r="F185" s="254"/>
      <c r="G185" s="254"/>
    </row>
    <row r="186" spans="1:7" ht="12.75">
      <c r="A186" s="254"/>
      <c r="B186" s="254"/>
      <c r="C186" s="254"/>
      <c r="D186" s="254"/>
      <c r="E186" s="268"/>
      <c r="F186" s="254"/>
      <c r="G186" s="254"/>
    </row>
    <row r="187" spans="1:7" ht="12.75">
      <c r="A187" s="254"/>
      <c r="B187" s="254"/>
      <c r="C187" s="254"/>
      <c r="D187" s="254"/>
      <c r="E187" s="268"/>
      <c r="F187" s="254"/>
      <c r="G187" s="254"/>
    </row>
    <row r="188" spans="1:7" ht="12.75">
      <c r="A188" s="254"/>
      <c r="B188" s="254"/>
      <c r="C188" s="254"/>
      <c r="D188" s="254"/>
      <c r="E188" s="268"/>
      <c r="F188" s="254"/>
      <c r="G188" s="254"/>
    </row>
    <row r="189" spans="1:7" ht="12.75">
      <c r="A189" s="254"/>
      <c r="B189" s="254"/>
      <c r="C189" s="254"/>
      <c r="D189" s="254"/>
      <c r="E189" s="268"/>
      <c r="F189" s="254"/>
      <c r="G189" s="254"/>
    </row>
    <row r="190" spans="1:7" ht="12.75">
      <c r="A190" s="254"/>
      <c r="B190" s="254"/>
      <c r="C190" s="254"/>
      <c r="D190" s="254"/>
      <c r="E190" s="268"/>
      <c r="F190" s="254"/>
      <c r="G190" s="254"/>
    </row>
    <row r="191" spans="1:7" ht="12.75">
      <c r="A191" s="254"/>
      <c r="B191" s="254"/>
      <c r="C191" s="254"/>
      <c r="D191" s="254"/>
      <c r="E191" s="268"/>
      <c r="F191" s="254"/>
      <c r="G191" s="254"/>
    </row>
    <row r="192" spans="1:7" ht="12.75">
      <c r="A192" s="254"/>
      <c r="B192" s="254"/>
      <c r="C192" s="254"/>
      <c r="D192" s="254"/>
      <c r="E192" s="268"/>
      <c r="F192" s="254"/>
      <c r="G192" s="254"/>
    </row>
    <row r="193" spans="1:7" ht="12.75">
      <c r="A193" s="254"/>
      <c r="B193" s="254"/>
      <c r="C193" s="254"/>
      <c r="D193" s="254"/>
      <c r="E193" s="268"/>
      <c r="F193" s="254"/>
      <c r="G193" s="254"/>
    </row>
    <row r="194" spans="1:7" ht="12.75">
      <c r="A194" s="254"/>
      <c r="B194" s="254"/>
      <c r="C194" s="254"/>
      <c r="D194" s="254"/>
      <c r="E194" s="268"/>
      <c r="F194" s="254"/>
      <c r="G194" s="254"/>
    </row>
    <row r="195" spans="1:7" ht="12.75">
      <c r="A195" s="254"/>
      <c r="B195" s="254"/>
      <c r="C195" s="254"/>
      <c r="D195" s="254"/>
      <c r="E195" s="268"/>
      <c r="F195" s="254"/>
      <c r="G195" s="254"/>
    </row>
  </sheetData>
  <sheetProtection/>
  <mergeCells count="4">
    <mergeCell ref="A1:G1"/>
    <mergeCell ref="A3:B3"/>
    <mergeCell ref="A4:B4"/>
    <mergeCell ref="E4:G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1"/>
  <sheetViews>
    <sheetView view="pageBreakPreview" zoomScaleSheetLayoutView="100" zoomScalePageLayoutView="0" workbookViewId="0" topLeftCell="A13">
      <selection activeCell="H50" sqref="H5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6" width="16.625" style="1" customWidth="1"/>
    <col min="7" max="7" width="15.25390625" style="1" customWidth="1"/>
    <col min="8" max="8" width="10.375" style="1" bestFit="1" customWidth="1"/>
    <col min="9" max="16384" width="9.125" style="1" customWidth="1"/>
  </cols>
  <sheetData>
    <row r="1" spans="1:7" ht="24.75" customHeight="1" thickBot="1">
      <c r="A1" s="91" t="s">
        <v>241</v>
      </c>
      <c r="B1" s="92"/>
      <c r="C1" s="92"/>
      <c r="D1" s="92"/>
      <c r="E1" s="92"/>
      <c r="F1" s="92"/>
      <c r="G1" s="92"/>
    </row>
    <row r="2" spans="1:7" ht="12.75" customHeight="1">
      <c r="A2" s="93" t="s">
        <v>32</v>
      </c>
      <c r="B2" s="94"/>
      <c r="C2" s="95">
        <v>1</v>
      </c>
      <c r="D2" s="95" t="s">
        <v>707</v>
      </c>
      <c r="E2" s="94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99"/>
      <c r="F3" s="101"/>
      <c r="G3" s="102"/>
    </row>
    <row r="4" spans="1:7" ht="12" customHeight="1">
      <c r="A4" s="103" t="s">
        <v>34</v>
      </c>
      <c r="B4" s="99"/>
      <c r="C4" s="100"/>
      <c r="D4" s="100"/>
      <c r="E4" s="99"/>
      <c r="F4" s="101" t="s">
        <v>35</v>
      </c>
      <c r="G4" s="104"/>
    </row>
    <row r="5" spans="1:7" ht="12.75" customHeight="1">
      <c r="A5" s="105" t="s">
        <v>95</v>
      </c>
      <c r="B5" s="106"/>
      <c r="C5" s="107" t="s">
        <v>96</v>
      </c>
      <c r="D5" s="108"/>
      <c r="E5" s="109"/>
      <c r="F5" s="101" t="s">
        <v>36</v>
      </c>
      <c r="G5" s="102"/>
    </row>
    <row r="6" spans="1:15" ht="12.75" customHeight="1">
      <c r="A6" s="103" t="s">
        <v>37</v>
      </c>
      <c r="B6" s="99"/>
      <c r="C6" s="100" t="str">
        <f>Stavba!CisloStavby</f>
        <v>Oprava střechy-objekt F Harcovské koleje TU v Liberci, 17.listopadu 584, Liberec</v>
      </c>
      <c r="D6" s="100"/>
      <c r="E6" s="99"/>
      <c r="F6" s="110" t="s">
        <v>38</v>
      </c>
      <c r="G6" s="111"/>
      <c r="O6" s="112"/>
    </row>
    <row r="7" spans="1:7" ht="12.75" customHeight="1">
      <c r="A7" s="305"/>
      <c r="B7" s="306"/>
      <c r="C7" s="307"/>
      <c r="D7" s="115"/>
      <c r="E7" s="115"/>
      <c r="F7" s="116" t="s">
        <v>39</v>
      </c>
      <c r="G7" s="111"/>
    </row>
    <row r="8" spans="1:9" ht="12.75">
      <c r="A8" s="117" t="s">
        <v>40</v>
      </c>
      <c r="B8" s="101"/>
      <c r="C8" s="346" t="s">
        <v>211</v>
      </c>
      <c r="D8" s="346"/>
      <c r="E8" s="347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48"/>
      <c r="D9" s="348"/>
      <c r="E9" s="349"/>
      <c r="F9" s="101"/>
      <c r="G9" s="122"/>
      <c r="H9" s="123"/>
    </row>
    <row r="10" spans="1:8" ht="12.75">
      <c r="A10" s="117" t="s">
        <v>43</v>
      </c>
      <c r="B10" s="101"/>
      <c r="C10" s="348"/>
      <c r="D10" s="348"/>
      <c r="E10" s="348"/>
      <c r="F10" s="124"/>
      <c r="G10" s="125"/>
      <c r="H10" s="126"/>
    </row>
    <row r="11" spans="1:57" ht="13.5" customHeight="1">
      <c r="A11" s="117" t="s">
        <v>44</v>
      </c>
      <c r="B11" s="101"/>
      <c r="C11" s="348"/>
      <c r="D11" s="348"/>
      <c r="E11" s="348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9"/>
      <c r="C12" s="350"/>
      <c r="D12" s="350"/>
      <c r="E12" s="350"/>
      <c r="F12" s="131" t="s">
        <v>47</v>
      </c>
      <c r="G12" s="304">
        <v>5</v>
      </c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75" customHeight="1">
      <c r="A15" s="142"/>
      <c r="B15" s="143" t="s">
        <v>51</v>
      </c>
      <c r="C15" s="144">
        <f>'SO 01 01 Rek'!E15</f>
        <v>0</v>
      </c>
      <c r="D15" s="145" t="str">
        <f>'SO 01 01 Rek'!A20</f>
        <v>Ztížené výrobní podmínky</v>
      </c>
      <c r="E15" s="146"/>
      <c r="F15" s="147"/>
      <c r="G15" s="144">
        <f>'SO 01 01 Rek'!I20</f>
        <v>0</v>
      </c>
    </row>
    <row r="16" spans="1:7" ht="15.75" customHeight="1">
      <c r="A16" s="142" t="s">
        <v>52</v>
      </c>
      <c r="B16" s="143" t="s">
        <v>53</v>
      </c>
      <c r="C16" s="144">
        <f>'SO 01 01 Rek'!F15</f>
        <v>0</v>
      </c>
      <c r="D16" s="98" t="str">
        <f>'SO 01 01 Rek'!A21</f>
        <v>Oborová přirážka</v>
      </c>
      <c r="E16" s="148"/>
      <c r="F16" s="149"/>
      <c r="G16" s="144">
        <f>'SO 01 01 Rek'!I21</f>
        <v>0</v>
      </c>
    </row>
    <row r="17" spans="1:7" ht="15.75" customHeight="1">
      <c r="A17" s="142" t="s">
        <v>54</v>
      </c>
      <c r="B17" s="143" t="s">
        <v>55</v>
      </c>
      <c r="C17" s="144">
        <f>'SO 01 01 Rek'!H15</f>
        <v>0</v>
      </c>
      <c r="D17" s="98" t="str">
        <f>'SO 01 01 Rek'!A22</f>
        <v>Přesun stavebních kapacit</v>
      </c>
      <c r="E17" s="148"/>
      <c r="F17" s="149"/>
      <c r="G17" s="144">
        <f>'SO 01 01 Rek'!I22</f>
        <v>0</v>
      </c>
    </row>
    <row r="18" spans="1:7" ht="15.75" customHeight="1">
      <c r="A18" s="150" t="s">
        <v>56</v>
      </c>
      <c r="B18" s="151" t="s">
        <v>57</v>
      </c>
      <c r="C18" s="144">
        <f>'SO 01 01 Rek'!G15</f>
        <v>0</v>
      </c>
      <c r="D18" s="98" t="str">
        <f>'SO 01 01 Rek'!A23</f>
        <v>Mimostaveništní doprava</v>
      </c>
      <c r="E18" s="148"/>
      <c r="F18" s="149"/>
      <c r="G18" s="144">
        <f>'SO 01 01 Rek'!I23</f>
        <v>0</v>
      </c>
    </row>
    <row r="19" spans="1:7" ht="15.75" customHeight="1">
      <c r="A19" s="152" t="s">
        <v>58</v>
      </c>
      <c r="B19" s="143"/>
      <c r="C19" s="144">
        <f>SUM(C15:C18)</f>
        <v>0</v>
      </c>
      <c r="D19" s="98" t="str">
        <f>'SO 01 01 Rek'!A24</f>
        <v>Zařízení staveniště</v>
      </c>
      <c r="E19" s="148"/>
      <c r="F19" s="149"/>
      <c r="G19" s="144">
        <f>'SO 01 01 Rek'!I24</f>
        <v>0</v>
      </c>
    </row>
    <row r="20" spans="1:7" ht="15.75" customHeight="1">
      <c r="A20" s="152"/>
      <c r="B20" s="143"/>
      <c r="C20" s="144"/>
      <c r="D20" s="98" t="str">
        <f>'SO 01 01 Rek'!A25</f>
        <v>Provoz investora</v>
      </c>
      <c r="E20" s="148"/>
      <c r="F20" s="149"/>
      <c r="G20" s="144">
        <f>'SO 01 01 Rek'!I25</f>
        <v>0</v>
      </c>
    </row>
    <row r="21" spans="1:7" ht="15.75" customHeight="1">
      <c r="A21" s="152" t="s">
        <v>29</v>
      </c>
      <c r="B21" s="143"/>
      <c r="C21" s="144">
        <f>'SO 01 01 Rek'!I15</f>
        <v>0</v>
      </c>
      <c r="D21" s="98" t="str">
        <f>'SO 01 01 Rek'!A26</f>
        <v>Kompletační činnost (IČD)</v>
      </c>
      <c r="E21" s="148"/>
      <c r="F21" s="149"/>
      <c r="G21" s="144">
        <f>'SO 01 01 Rek'!I26</f>
        <v>0</v>
      </c>
    </row>
    <row r="22" spans="1:7" ht="15.75" customHeight="1">
      <c r="A22" s="153" t="s">
        <v>59</v>
      </c>
      <c r="B22" s="123"/>
      <c r="C22" s="144">
        <f>C19+C21</f>
        <v>0</v>
      </c>
      <c r="D22" s="98" t="str">
        <f>'SO 01 01 Rek'!A27</f>
        <v>Rezerva rozpočtu</v>
      </c>
      <c r="E22" s="148"/>
      <c r="F22" s="149"/>
      <c r="G22" s="144">
        <f>G23-SUM(G15:G21)</f>
        <v>0</v>
      </c>
    </row>
    <row r="23" spans="1:7" ht="15.75" customHeight="1" thickBot="1">
      <c r="A23" s="351" t="s">
        <v>60</v>
      </c>
      <c r="B23" s="352"/>
      <c r="C23" s="154">
        <f>C22+G23</f>
        <v>0</v>
      </c>
      <c r="D23" s="155" t="s">
        <v>61</v>
      </c>
      <c r="E23" s="156"/>
      <c r="F23" s="157"/>
      <c r="G23" s="144">
        <f>'SO 01 01 Rek'!H28</f>
        <v>0</v>
      </c>
    </row>
    <row r="24" spans="1:7" ht="12.75">
      <c r="A24" s="158" t="s">
        <v>62</v>
      </c>
      <c r="B24" s="159"/>
      <c r="C24" s="160"/>
      <c r="D24" s="159" t="s">
        <v>63</v>
      </c>
      <c r="E24" s="159"/>
      <c r="F24" s="161" t="s">
        <v>64</v>
      </c>
      <c r="G24" s="162"/>
    </row>
    <row r="25" spans="1:7" ht="12.75">
      <c r="A25" s="153" t="s">
        <v>65</v>
      </c>
      <c r="B25" s="123"/>
      <c r="C25" s="302" t="s">
        <v>859</v>
      </c>
      <c r="D25" s="123" t="s">
        <v>65</v>
      </c>
      <c r="F25" s="164" t="s">
        <v>65</v>
      </c>
      <c r="G25" s="165"/>
    </row>
    <row r="26" spans="1:7" ht="37.5" customHeight="1">
      <c r="A26" s="153" t="s">
        <v>66</v>
      </c>
      <c r="B26" s="166"/>
      <c r="C26" s="303">
        <v>41368</v>
      </c>
      <c r="D26" s="123" t="s">
        <v>66</v>
      </c>
      <c r="F26" s="164" t="s">
        <v>66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67</v>
      </c>
      <c r="B28" s="123"/>
      <c r="C28" s="163"/>
      <c r="D28" s="164" t="s">
        <v>68</v>
      </c>
      <c r="E28" s="163"/>
      <c r="F28" s="168" t="s">
        <v>68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15</v>
      </c>
      <c r="D30" s="172" t="s">
        <v>69</v>
      </c>
      <c r="E30" s="174"/>
      <c r="F30" s="341">
        <v>0</v>
      </c>
      <c r="G30" s="342"/>
    </row>
    <row r="31" spans="1:7" ht="12.75">
      <c r="A31" s="171" t="s">
        <v>70</v>
      </c>
      <c r="B31" s="172"/>
      <c r="C31" s="173">
        <v>15</v>
      </c>
      <c r="D31" s="172" t="s">
        <v>71</v>
      </c>
      <c r="E31" s="174"/>
      <c r="F31" s="341">
        <f>ROUND(PRODUCT(F30,C31/100),0)</f>
        <v>0</v>
      </c>
      <c r="G31" s="342"/>
    </row>
    <row r="32" spans="1:7" ht="12.75">
      <c r="A32" s="171" t="s">
        <v>11</v>
      </c>
      <c r="B32" s="172"/>
      <c r="C32" s="173">
        <v>21</v>
      </c>
      <c r="D32" s="172" t="s">
        <v>71</v>
      </c>
      <c r="E32" s="174"/>
      <c r="F32" s="341">
        <f>C23</f>
        <v>0</v>
      </c>
      <c r="G32" s="342"/>
    </row>
    <row r="33" spans="1:8" ht="12.75">
      <c r="A33" s="171" t="s">
        <v>70</v>
      </c>
      <c r="B33" s="175"/>
      <c r="C33" s="176">
        <f>C32</f>
        <v>21</v>
      </c>
      <c r="D33" s="172" t="s">
        <v>71</v>
      </c>
      <c r="E33" s="149"/>
      <c r="F33" s="341">
        <f>ROUND(PRODUCT(F32,C33/100),0)</f>
        <v>0</v>
      </c>
      <c r="G33" s="342"/>
      <c r="H33" s="296"/>
    </row>
    <row r="34" spans="1:7" s="180" customFormat="1" ht="19.5" customHeight="1" thickBot="1">
      <c r="A34" s="177" t="s">
        <v>72</v>
      </c>
      <c r="B34" s="178"/>
      <c r="C34" s="178"/>
      <c r="D34" s="178"/>
      <c r="E34" s="179"/>
      <c r="F34" s="343">
        <f>ROUND(SUM(F30:F33),0)</f>
        <v>0</v>
      </c>
      <c r="G34" s="344"/>
    </row>
    <row r="36" spans="1:8" ht="12.75">
      <c r="A36" s="2" t="s">
        <v>73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45" t="s">
        <v>210</v>
      </c>
      <c r="C37" s="345"/>
      <c r="D37" s="345"/>
      <c r="E37" s="345"/>
      <c r="F37" s="345"/>
      <c r="G37" s="345"/>
      <c r="H37" s="1" t="s">
        <v>1</v>
      </c>
    </row>
    <row r="38" spans="1:8" ht="12.75" customHeight="1">
      <c r="A38" s="181"/>
      <c r="B38" s="345"/>
      <c r="C38" s="345"/>
      <c r="D38" s="345"/>
      <c r="E38" s="345"/>
      <c r="F38" s="345"/>
      <c r="G38" s="345"/>
      <c r="H38" s="1" t="s">
        <v>1</v>
      </c>
    </row>
    <row r="39" spans="1:8" ht="12.75">
      <c r="A39" s="181"/>
      <c r="B39" s="345"/>
      <c r="C39" s="345"/>
      <c r="D39" s="345"/>
      <c r="E39" s="345"/>
      <c r="F39" s="345"/>
      <c r="G39" s="345"/>
      <c r="H39" s="1" t="s">
        <v>1</v>
      </c>
    </row>
    <row r="40" spans="1:8" ht="12.75">
      <c r="A40" s="181"/>
      <c r="B40" s="345"/>
      <c r="C40" s="345"/>
      <c r="D40" s="345"/>
      <c r="E40" s="345"/>
      <c r="F40" s="345"/>
      <c r="G40" s="345"/>
      <c r="H40" s="1" t="s">
        <v>1</v>
      </c>
    </row>
    <row r="41" spans="1:8" ht="12.75">
      <c r="A41" s="181"/>
      <c r="B41" s="345"/>
      <c r="C41" s="345"/>
      <c r="D41" s="345"/>
      <c r="E41" s="345"/>
      <c r="F41" s="345"/>
      <c r="G41" s="345"/>
      <c r="H41" s="1" t="s">
        <v>1</v>
      </c>
    </row>
    <row r="42" spans="1:8" ht="12.75">
      <c r="A42" s="181"/>
      <c r="B42" s="345"/>
      <c r="C42" s="345"/>
      <c r="D42" s="345"/>
      <c r="E42" s="345"/>
      <c r="F42" s="345"/>
      <c r="G42" s="345"/>
      <c r="H42" s="1" t="s">
        <v>1</v>
      </c>
    </row>
    <row r="43" spans="1:8" ht="12.75">
      <c r="A43" s="181"/>
      <c r="B43" s="345"/>
      <c r="C43" s="345"/>
      <c r="D43" s="345"/>
      <c r="E43" s="345"/>
      <c r="F43" s="345"/>
      <c r="G43" s="345"/>
      <c r="H43" s="1" t="s">
        <v>1</v>
      </c>
    </row>
    <row r="44" spans="1:8" ht="12.75" customHeight="1">
      <c r="A44" s="181"/>
      <c r="B44" s="345"/>
      <c r="C44" s="345"/>
      <c r="D44" s="345"/>
      <c r="E44" s="345"/>
      <c r="F44" s="345"/>
      <c r="G44" s="345"/>
      <c r="H44" s="1" t="s">
        <v>1</v>
      </c>
    </row>
    <row r="45" spans="1:8" ht="12.75" customHeight="1">
      <c r="A45" s="181"/>
      <c r="B45" s="345"/>
      <c r="C45" s="345"/>
      <c r="D45" s="345"/>
      <c r="E45" s="345"/>
      <c r="F45" s="345"/>
      <c r="G45" s="345"/>
      <c r="H45" s="1" t="s">
        <v>1</v>
      </c>
    </row>
    <row r="46" spans="2:7" ht="12.75">
      <c r="B46" s="340"/>
      <c r="C46" s="340"/>
      <c r="D46" s="340"/>
      <c r="E46" s="340"/>
      <c r="F46" s="340"/>
      <c r="G46" s="340"/>
    </row>
    <row r="47" spans="2:7" ht="12.75">
      <c r="B47" s="340"/>
      <c r="C47" s="340"/>
      <c r="D47" s="340"/>
      <c r="E47" s="340"/>
      <c r="F47" s="340"/>
      <c r="G47" s="340"/>
    </row>
    <row r="48" spans="2:7" ht="12.75">
      <c r="B48" s="340"/>
      <c r="C48" s="340"/>
      <c r="D48" s="340"/>
      <c r="E48" s="340"/>
      <c r="F48" s="340"/>
      <c r="G48" s="340"/>
    </row>
    <row r="49" spans="2:7" ht="12.75">
      <c r="B49" s="340"/>
      <c r="C49" s="340"/>
      <c r="D49" s="340"/>
      <c r="E49" s="340"/>
      <c r="F49" s="340"/>
      <c r="G49" s="340"/>
    </row>
    <row r="50" spans="2:7" ht="12.75">
      <c r="B50" s="340"/>
      <c r="C50" s="340"/>
      <c r="D50" s="340"/>
      <c r="E50" s="340"/>
      <c r="F50" s="340"/>
      <c r="G50" s="340"/>
    </row>
    <row r="51" spans="2:7" ht="12.75">
      <c r="B51" s="340"/>
      <c r="C51" s="340"/>
      <c r="D51" s="340"/>
      <c r="E51" s="340"/>
      <c r="F51" s="340"/>
      <c r="G51" s="340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fitToHeight="1" fitToWidth="1" horizontalDpi="600" verticalDpi="600" orientation="portrait" paperSize="9" scale="9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9"/>
  <sheetViews>
    <sheetView view="pageBreakPreview" zoomScale="115" zoomScaleSheetLayoutView="115" zoomScalePageLayoutView="0" workbookViewId="0" topLeftCell="A1">
      <selection activeCell="H50" sqref="H5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22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53" t="s">
        <v>2</v>
      </c>
      <c r="B1" s="354"/>
      <c r="C1" s="308" t="str">
        <f>Stavba!CisloStavby</f>
        <v>Oprava střechy-objekt F Harcovské koleje TU v Liberci, 17.listopadu 584, Liberec</v>
      </c>
      <c r="D1" s="325"/>
      <c r="E1" s="326"/>
      <c r="F1" s="182"/>
      <c r="G1" s="184" t="s">
        <v>74</v>
      </c>
      <c r="H1" s="185">
        <v>1</v>
      </c>
      <c r="I1" s="186"/>
    </row>
    <row r="2" spans="1:9" ht="13.5" thickBot="1">
      <c r="A2" s="355" t="s">
        <v>75</v>
      </c>
      <c r="B2" s="356"/>
      <c r="C2" s="187" t="s">
        <v>97</v>
      </c>
      <c r="D2" s="188"/>
      <c r="E2" s="189"/>
      <c r="F2" s="188"/>
      <c r="G2" s="357" t="s">
        <v>708</v>
      </c>
      <c r="H2" s="358"/>
      <c r="I2" s="359"/>
    </row>
    <row r="3" ht="13.5" thickTop="1">
      <c r="F3" s="123"/>
    </row>
    <row r="4" spans="1:9" ht="19.5" customHeight="1">
      <c r="A4" s="190" t="s">
        <v>76</v>
      </c>
      <c r="B4" s="191"/>
      <c r="C4" s="191"/>
      <c r="D4" s="191"/>
      <c r="E4" s="192"/>
      <c r="F4" s="191"/>
      <c r="G4" s="191"/>
      <c r="H4" s="191"/>
      <c r="I4" s="191"/>
    </row>
    <row r="5" ht="13.5" thickBot="1"/>
    <row r="6" spans="1:9" s="123" customFormat="1" ht="13.5" thickBot="1">
      <c r="A6" s="193"/>
      <c r="B6" s="194" t="s">
        <v>77</v>
      </c>
      <c r="C6" s="194"/>
      <c r="D6" s="195"/>
      <c r="E6" s="196" t="s">
        <v>25</v>
      </c>
      <c r="F6" s="197" t="s">
        <v>26</v>
      </c>
      <c r="G6" s="197" t="s">
        <v>27</v>
      </c>
      <c r="H6" s="197" t="s">
        <v>28</v>
      </c>
      <c r="I6" s="198" t="s">
        <v>29</v>
      </c>
    </row>
    <row r="7" spans="1:9" s="123" customFormat="1" ht="12.75">
      <c r="A7" s="269" t="str">
        <f>'SO 01 01 Pol'!B7</f>
        <v>96</v>
      </c>
      <c r="B7" s="61" t="str">
        <f>'SO 01 01 Pol'!C7</f>
        <v>Bourání</v>
      </c>
      <c r="D7" s="199"/>
      <c r="E7" s="270">
        <f>'SO 01 01 Pol'!G16</f>
        <v>0</v>
      </c>
      <c r="F7" s="271">
        <v>0</v>
      </c>
      <c r="G7" s="271">
        <v>0</v>
      </c>
      <c r="H7" s="271">
        <v>0</v>
      </c>
      <c r="I7" s="272">
        <v>0</v>
      </c>
    </row>
    <row r="8" spans="1:9" s="123" customFormat="1" ht="12.75">
      <c r="A8" s="269" t="str">
        <f>'SO 01 01 Pol'!B17</f>
        <v>62</v>
      </c>
      <c r="B8" s="61" t="str">
        <f>'SO 01 01 Pol'!C17</f>
        <v>Úpravy povrchů vnější</v>
      </c>
      <c r="D8" s="199"/>
      <c r="E8" s="270">
        <f>'SO 01 01 Pol'!G72</f>
        <v>0</v>
      </c>
      <c r="F8" s="271">
        <v>0</v>
      </c>
      <c r="G8" s="271">
        <v>0</v>
      </c>
      <c r="H8" s="271">
        <v>0</v>
      </c>
      <c r="I8" s="272">
        <v>0</v>
      </c>
    </row>
    <row r="9" spans="1:9" s="123" customFormat="1" ht="12.75">
      <c r="A9" s="269" t="str">
        <f>'SO 01 01 Pol'!B73</f>
        <v>94</v>
      </c>
      <c r="B9" s="61" t="str">
        <f>'SO 01 01 Pol'!C73</f>
        <v>Lešení a stavební výtahy</v>
      </c>
      <c r="D9" s="199"/>
      <c r="E9" s="270">
        <f>'SO 01 01 Pol'!G81</f>
        <v>0</v>
      </c>
      <c r="F9" s="271">
        <f>'SO 01 01 Pol'!AN81</f>
        <v>0</v>
      </c>
      <c r="G9" s="271">
        <f>'SO 01 01 Pol'!AO81</f>
        <v>0</v>
      </c>
      <c r="H9" s="271">
        <f>'SO 01 01 Pol'!AP81</f>
        <v>0</v>
      </c>
      <c r="I9" s="272">
        <f>'SO 01 01 Pol'!AQ81</f>
        <v>0</v>
      </c>
    </row>
    <row r="10" spans="1:9" s="123" customFormat="1" ht="12.75">
      <c r="A10" s="269" t="str">
        <f>'SO 01 01 Pol'!B82</f>
        <v>764</v>
      </c>
      <c r="B10" s="61" t="str">
        <f>'SO 01 01 Pol'!C82</f>
        <v>Konstrukce klempířské</v>
      </c>
      <c r="D10" s="199"/>
      <c r="E10" s="270">
        <f>'SO 01 01 Pol'!AM88</f>
        <v>0</v>
      </c>
      <c r="F10" s="271">
        <f>'SO 01 01 Pol'!AN88</f>
        <v>0</v>
      </c>
      <c r="G10" s="271">
        <f>'SO 01 01 Pol'!AO88</f>
        <v>0</v>
      </c>
      <c r="H10" s="271">
        <f>'SO 01 01 Pol'!AP88</f>
        <v>0</v>
      </c>
      <c r="I10" s="272">
        <f>'SO 01 01 Pol'!AQ88</f>
        <v>0</v>
      </c>
    </row>
    <row r="11" spans="1:9" s="123" customFormat="1" ht="12.75">
      <c r="A11" s="269" t="str">
        <f>'SO 01 01 Pol'!B89</f>
        <v>767</v>
      </c>
      <c r="B11" s="61" t="str">
        <f>'SO 01 01 Pol'!C89</f>
        <v>Konstrukce zámečnické</v>
      </c>
      <c r="D11" s="199"/>
      <c r="E11" s="270">
        <f>'SO 01 01 Pol'!AM93</f>
        <v>0</v>
      </c>
      <c r="F11" s="271">
        <f>'SO 01 01 Pol'!AN93</f>
        <v>0</v>
      </c>
      <c r="G11" s="271">
        <f>'SO 01 01 Pol'!AO93</f>
        <v>0</v>
      </c>
      <c r="H11" s="271">
        <f>'SO 01 01 Pol'!AP93</f>
        <v>0</v>
      </c>
      <c r="I11" s="272">
        <f>'SO 01 01 Pol'!AQ93</f>
        <v>0</v>
      </c>
    </row>
    <row r="12" spans="1:9" s="123" customFormat="1" ht="12.75">
      <c r="A12" s="269" t="str">
        <f>'SO 01 01 Pol'!B94</f>
        <v>799</v>
      </c>
      <c r="B12" s="61" t="str">
        <f>'SO 01 01 Pol'!C94</f>
        <v>Ostatní</v>
      </c>
      <c r="D12" s="199"/>
      <c r="E12" s="270">
        <f>'SO 01 01 Pol'!AM98</f>
        <v>0</v>
      </c>
      <c r="F12" s="271">
        <f>'SO 01 01 Pol'!AN98</f>
        <v>0</v>
      </c>
      <c r="G12" s="271">
        <f>'SO 01 01 Pol'!AO98</f>
        <v>0</v>
      </c>
      <c r="H12" s="271">
        <f>'SO 01 01 Pol'!AP98</f>
        <v>0</v>
      </c>
      <c r="I12" s="272">
        <f>'SO 01 01 Pol'!AQ98</f>
        <v>0</v>
      </c>
    </row>
    <row r="13" spans="1:9" s="123" customFormat="1" ht="12.75">
      <c r="A13" s="269" t="str">
        <f>'SO 01 01 Pol'!B99</f>
        <v>999</v>
      </c>
      <c r="B13" s="61" t="str">
        <f>'SO 01 01 Pol'!C99</f>
        <v>Poplatky za skládky</v>
      </c>
      <c r="D13" s="199"/>
      <c r="E13" s="270">
        <f>'SO 01 01 Pol'!AM104</f>
        <v>0</v>
      </c>
      <c r="F13" s="271">
        <f>'SO 01 01 Pol'!AN104</f>
        <v>0</v>
      </c>
      <c r="G13" s="271">
        <f>'SO 01 01 Pol'!AO104</f>
        <v>0</v>
      </c>
      <c r="H13" s="271">
        <f>'SO 01 01 Pol'!AP104</f>
        <v>0</v>
      </c>
      <c r="I13" s="272">
        <f>'SO 01 01 Pol'!AQ104</f>
        <v>0</v>
      </c>
    </row>
    <row r="14" spans="1:9" s="123" customFormat="1" ht="13.5" thickBot="1">
      <c r="A14" s="269" t="str">
        <f>'SO 01 01 Pol'!B105</f>
        <v>D96</v>
      </c>
      <c r="B14" s="61" t="str">
        <f>'SO 01 01 Pol'!C105</f>
        <v>Přesuny suti a vybouraných hmot</v>
      </c>
      <c r="D14" s="199"/>
      <c r="E14" s="270">
        <f>'SO 01 01 Pol'!AM110</f>
        <v>0</v>
      </c>
      <c r="F14" s="271">
        <f>'SO 01 01 Pol'!AN110</f>
        <v>0</v>
      </c>
      <c r="G14" s="271">
        <f>'SO 01 01 Pol'!AO110</f>
        <v>0</v>
      </c>
      <c r="H14" s="271">
        <f>'SO 01 01 Pol'!AP110</f>
        <v>0</v>
      </c>
      <c r="I14" s="272">
        <f>'SO 01 01 Pol'!AQ110</f>
        <v>0</v>
      </c>
    </row>
    <row r="15" spans="1:9" s="14" customFormat="1" ht="13.5" thickBot="1">
      <c r="A15" s="200"/>
      <c r="B15" s="201" t="s">
        <v>78</v>
      </c>
      <c r="C15" s="201"/>
      <c r="D15" s="202"/>
      <c r="E15" s="203">
        <f>SUM(E7:E14)</f>
        <v>0</v>
      </c>
      <c r="F15" s="204">
        <f>SUM(F7:F14)</f>
        <v>0</v>
      </c>
      <c r="G15" s="204">
        <f>SUM(G7:G14)</f>
        <v>0</v>
      </c>
      <c r="H15" s="204">
        <f>SUM(H7:H14)</f>
        <v>0</v>
      </c>
      <c r="I15" s="205">
        <f>SUM(I7:I14)</f>
        <v>0</v>
      </c>
    </row>
    <row r="16" spans="1:9" ht="12.75">
      <c r="A16" s="123"/>
      <c r="B16" s="123"/>
      <c r="C16" s="123"/>
      <c r="D16" s="123"/>
      <c r="E16" s="123"/>
      <c r="F16" s="123"/>
      <c r="G16" s="123"/>
      <c r="H16" s="123"/>
      <c r="I16" s="123"/>
    </row>
    <row r="17" spans="1:57" ht="19.5" customHeight="1">
      <c r="A17" s="191" t="s">
        <v>79</v>
      </c>
      <c r="B17" s="191"/>
      <c r="C17" s="191"/>
      <c r="D17" s="191"/>
      <c r="E17" s="191"/>
      <c r="F17" s="191"/>
      <c r="G17" s="206"/>
      <c r="H17" s="191"/>
      <c r="I17" s="191"/>
      <c r="BA17" s="129"/>
      <c r="BB17" s="129"/>
      <c r="BC17" s="129"/>
      <c r="BD17" s="129"/>
      <c r="BE17" s="129"/>
    </row>
    <row r="18" ht="13.5" thickBot="1"/>
    <row r="19" spans="1:9" ht="12.75">
      <c r="A19" s="158" t="s">
        <v>80</v>
      </c>
      <c r="B19" s="159"/>
      <c r="C19" s="159"/>
      <c r="D19" s="207"/>
      <c r="E19" s="208" t="s">
        <v>81</v>
      </c>
      <c r="F19" s="209" t="s">
        <v>12</v>
      </c>
      <c r="G19" s="210" t="s">
        <v>82</v>
      </c>
      <c r="H19" s="211"/>
      <c r="I19" s="212" t="s">
        <v>81</v>
      </c>
    </row>
    <row r="20" spans="1:53" ht="12.75">
      <c r="A20" s="152" t="s">
        <v>202</v>
      </c>
      <c r="B20" s="143"/>
      <c r="C20" s="143"/>
      <c r="D20" s="213"/>
      <c r="E20" s="214">
        <v>0</v>
      </c>
      <c r="F20" s="215">
        <v>0</v>
      </c>
      <c r="G20" s="216">
        <f>SUM(E15:I15)</f>
        <v>0</v>
      </c>
      <c r="H20" s="217"/>
      <c r="I20" s="218">
        <f aca="true" t="shared" si="0" ref="I20:I27">E20+F20*G20/100</f>
        <v>0</v>
      </c>
      <c r="BA20" s="1">
        <v>0</v>
      </c>
    </row>
    <row r="21" spans="1:53" ht="12.75">
      <c r="A21" s="152" t="s">
        <v>203</v>
      </c>
      <c r="B21" s="143"/>
      <c r="C21" s="143"/>
      <c r="D21" s="213"/>
      <c r="E21" s="214">
        <v>0</v>
      </c>
      <c r="F21" s="215">
        <v>0</v>
      </c>
      <c r="G21" s="216">
        <f>G20</f>
        <v>0</v>
      </c>
      <c r="H21" s="217"/>
      <c r="I21" s="218">
        <f t="shared" si="0"/>
        <v>0</v>
      </c>
      <c r="BA21" s="1">
        <v>0</v>
      </c>
    </row>
    <row r="22" spans="1:53" ht="12.75">
      <c r="A22" s="152" t="s">
        <v>204</v>
      </c>
      <c r="B22" s="143"/>
      <c r="C22" s="143"/>
      <c r="D22" s="213"/>
      <c r="E22" s="214">
        <v>0</v>
      </c>
      <c r="F22" s="215">
        <v>0</v>
      </c>
      <c r="G22" s="216">
        <f>G20</f>
        <v>0</v>
      </c>
      <c r="H22" s="217"/>
      <c r="I22" s="218">
        <f t="shared" si="0"/>
        <v>0</v>
      </c>
      <c r="BA22" s="1">
        <v>0</v>
      </c>
    </row>
    <row r="23" spans="1:53" ht="12.75">
      <c r="A23" s="152" t="s">
        <v>205</v>
      </c>
      <c r="B23" s="143"/>
      <c r="C23" s="143"/>
      <c r="D23" s="213"/>
      <c r="E23" s="214">
        <v>0</v>
      </c>
      <c r="F23" s="215">
        <v>3</v>
      </c>
      <c r="G23" s="216">
        <f>SUM(E15:I15)</f>
        <v>0</v>
      </c>
      <c r="H23" s="217"/>
      <c r="I23" s="218">
        <f t="shared" si="0"/>
        <v>0</v>
      </c>
      <c r="BA23" s="1">
        <v>0</v>
      </c>
    </row>
    <row r="24" spans="1:53" ht="12.75">
      <c r="A24" s="152" t="s">
        <v>206</v>
      </c>
      <c r="B24" s="143"/>
      <c r="C24" s="143"/>
      <c r="D24" s="213"/>
      <c r="E24" s="214">
        <v>0</v>
      </c>
      <c r="F24" s="215">
        <v>2</v>
      </c>
      <c r="G24" s="216">
        <f>SUM(E15:I15)</f>
        <v>0</v>
      </c>
      <c r="H24" s="217"/>
      <c r="I24" s="218">
        <f t="shared" si="0"/>
        <v>0</v>
      </c>
      <c r="BA24" s="1">
        <v>1</v>
      </c>
    </row>
    <row r="25" spans="1:53" ht="12.75">
      <c r="A25" s="152" t="s">
        <v>207</v>
      </c>
      <c r="B25" s="143"/>
      <c r="C25" s="143"/>
      <c r="D25" s="213"/>
      <c r="E25" s="214">
        <v>0</v>
      </c>
      <c r="F25" s="215">
        <v>0</v>
      </c>
      <c r="G25" s="216">
        <f>G20</f>
        <v>0</v>
      </c>
      <c r="H25" s="217"/>
      <c r="I25" s="218">
        <f t="shared" si="0"/>
        <v>0</v>
      </c>
      <c r="BA25" s="1">
        <v>1</v>
      </c>
    </row>
    <row r="26" spans="1:53" ht="12.75">
      <c r="A26" s="152" t="s">
        <v>208</v>
      </c>
      <c r="B26" s="143"/>
      <c r="C26" s="143"/>
      <c r="D26" s="213"/>
      <c r="E26" s="214">
        <v>0</v>
      </c>
      <c r="F26" s="215">
        <v>0</v>
      </c>
      <c r="G26" s="216">
        <f>G20</f>
        <v>0</v>
      </c>
      <c r="H26" s="217"/>
      <c r="I26" s="218">
        <f t="shared" si="0"/>
        <v>0</v>
      </c>
      <c r="BA26" s="1">
        <v>2</v>
      </c>
    </row>
    <row r="27" spans="1:53" ht="12.75">
      <c r="A27" s="152" t="s">
        <v>209</v>
      </c>
      <c r="B27" s="143"/>
      <c r="C27" s="143"/>
      <c r="D27" s="213"/>
      <c r="E27" s="214">
        <v>0</v>
      </c>
      <c r="F27" s="215">
        <v>5</v>
      </c>
      <c r="G27" s="216">
        <f>SUM(E15:I15)</f>
        <v>0</v>
      </c>
      <c r="H27" s="217"/>
      <c r="I27" s="218">
        <f t="shared" si="0"/>
        <v>0</v>
      </c>
      <c r="BA27" s="1">
        <v>2</v>
      </c>
    </row>
    <row r="28" spans="1:9" ht="13.5" thickBot="1">
      <c r="A28" s="219"/>
      <c r="B28" s="220" t="s">
        <v>83</v>
      </c>
      <c r="C28" s="221"/>
      <c r="D28" s="222"/>
      <c r="E28" s="223"/>
      <c r="F28" s="224"/>
      <c r="G28" s="224"/>
      <c r="H28" s="360">
        <f>SUM(I20:I27)</f>
        <v>0</v>
      </c>
      <c r="I28" s="361"/>
    </row>
    <row r="30" spans="2:9" ht="12.75">
      <c r="B30" s="14"/>
      <c r="F30" s="225"/>
      <c r="G30" s="226"/>
      <c r="H30" s="226"/>
      <c r="I30" s="45"/>
    </row>
    <row r="31" spans="6:9" ht="12.75">
      <c r="F31" s="225"/>
      <c r="G31" s="226"/>
      <c r="H31" s="226"/>
      <c r="I31" s="45"/>
    </row>
    <row r="32" spans="6:9" ht="12.75">
      <c r="F32" s="225"/>
      <c r="G32" s="226"/>
      <c r="H32" s="226"/>
      <c r="I32" s="45"/>
    </row>
    <row r="33" spans="6:9" ht="12.75">
      <c r="F33" s="225"/>
      <c r="G33" s="226"/>
      <c r="H33" s="226"/>
      <c r="I33" s="45"/>
    </row>
    <row r="34" spans="6:9" ht="12.75">
      <c r="F34" s="225"/>
      <c r="G34" s="226"/>
      <c r="H34" s="226"/>
      <c r="I34" s="45"/>
    </row>
    <row r="35" spans="6:9" ht="12.75">
      <c r="F35" s="225"/>
      <c r="G35" s="226"/>
      <c r="H35" s="226"/>
      <c r="I35" s="45"/>
    </row>
    <row r="36" spans="6:9" ht="12.75">
      <c r="F36" s="225"/>
      <c r="G36" s="226"/>
      <c r="H36" s="226"/>
      <c r="I36" s="45"/>
    </row>
    <row r="37" spans="6:9" ht="12.75">
      <c r="F37" s="225"/>
      <c r="G37" s="226"/>
      <c r="H37" s="226"/>
      <c r="I37" s="45"/>
    </row>
    <row r="38" spans="6:9" ht="12.75">
      <c r="F38" s="225"/>
      <c r="G38" s="226"/>
      <c r="H38" s="226"/>
      <c r="I38" s="45"/>
    </row>
    <row r="39" spans="6:9" ht="12.75">
      <c r="F39" s="225"/>
      <c r="G39" s="226"/>
      <c r="H39" s="226"/>
      <c r="I39" s="45"/>
    </row>
    <row r="40" spans="6:9" ht="12.75">
      <c r="F40" s="225"/>
      <c r="G40" s="226"/>
      <c r="H40" s="226"/>
      <c r="I40" s="45"/>
    </row>
    <row r="41" spans="6:9" ht="12.75">
      <c r="F41" s="225"/>
      <c r="G41" s="226"/>
      <c r="H41" s="226"/>
      <c r="I41" s="45"/>
    </row>
    <row r="42" spans="6:9" ht="12.75">
      <c r="F42" s="225"/>
      <c r="G42" s="226"/>
      <c r="H42" s="226"/>
      <c r="I42" s="45"/>
    </row>
    <row r="43" spans="6:9" ht="12.75">
      <c r="F43" s="225"/>
      <c r="G43" s="226"/>
      <c r="H43" s="226"/>
      <c r="I43" s="45"/>
    </row>
    <row r="44" spans="6:9" ht="12.75">
      <c r="F44" s="225"/>
      <c r="G44" s="226"/>
      <c r="H44" s="226"/>
      <c r="I44" s="45"/>
    </row>
    <row r="45" spans="6:9" ht="12.75">
      <c r="F45" s="225"/>
      <c r="G45" s="226"/>
      <c r="H45" s="226"/>
      <c r="I45" s="45"/>
    </row>
    <row r="46" spans="6:9" ht="12.75">
      <c r="F46" s="225"/>
      <c r="G46" s="226"/>
      <c r="H46" s="226"/>
      <c r="I46" s="45"/>
    </row>
    <row r="47" spans="6:9" ht="12.75">
      <c r="F47" s="225"/>
      <c r="G47" s="226"/>
      <c r="H47" s="226"/>
      <c r="I47" s="45"/>
    </row>
    <row r="48" spans="6:9" ht="12.75">
      <c r="F48" s="225"/>
      <c r="G48" s="226"/>
      <c r="H48" s="226"/>
      <c r="I48" s="45"/>
    </row>
    <row r="49" spans="6:9" ht="12.75">
      <c r="F49" s="225"/>
      <c r="G49" s="226"/>
      <c r="H49" s="226"/>
      <c r="I49" s="45"/>
    </row>
    <row r="50" spans="6:9" ht="12.75">
      <c r="F50" s="225"/>
      <c r="G50" s="226"/>
      <c r="H50" s="226"/>
      <c r="I50" s="45"/>
    </row>
    <row r="51" spans="6:9" ht="12.75">
      <c r="F51" s="225"/>
      <c r="G51" s="226"/>
      <c r="H51" s="226"/>
      <c r="I51" s="45"/>
    </row>
    <row r="52" spans="6:9" ht="12.75">
      <c r="F52" s="225"/>
      <c r="G52" s="226"/>
      <c r="H52" s="226"/>
      <c r="I52" s="45"/>
    </row>
    <row r="53" spans="6:9" ht="12.75">
      <c r="F53" s="225"/>
      <c r="G53" s="226"/>
      <c r="H53" s="226"/>
      <c r="I53" s="45"/>
    </row>
    <row r="54" spans="6:9" ht="12.75">
      <c r="F54" s="225"/>
      <c r="G54" s="226"/>
      <c r="H54" s="226"/>
      <c r="I54" s="45"/>
    </row>
    <row r="55" spans="6:9" ht="12.75">
      <c r="F55" s="225"/>
      <c r="G55" s="226"/>
      <c r="H55" s="226"/>
      <c r="I55" s="45"/>
    </row>
    <row r="56" spans="6:9" ht="12.75">
      <c r="F56" s="225"/>
      <c r="G56" s="226"/>
      <c r="H56" s="226"/>
      <c r="I56" s="45"/>
    </row>
    <row r="57" spans="6:9" ht="12.75">
      <c r="F57" s="225"/>
      <c r="G57" s="226"/>
      <c r="H57" s="226"/>
      <c r="I57" s="45"/>
    </row>
    <row r="58" spans="6:9" ht="12.75">
      <c r="F58" s="225"/>
      <c r="G58" s="226"/>
      <c r="H58" s="226"/>
      <c r="I58" s="45"/>
    </row>
    <row r="59" spans="6:9" ht="12.75">
      <c r="F59" s="225"/>
      <c r="G59" s="226"/>
      <c r="H59" s="226"/>
      <c r="I59" s="45"/>
    </row>
    <row r="60" spans="6:9" ht="12.75">
      <c r="F60" s="225"/>
      <c r="G60" s="226"/>
      <c r="H60" s="226"/>
      <c r="I60" s="45"/>
    </row>
    <row r="61" spans="6:9" ht="12.75">
      <c r="F61" s="225"/>
      <c r="G61" s="226"/>
      <c r="H61" s="226"/>
      <c r="I61" s="45"/>
    </row>
    <row r="62" spans="6:9" ht="12.75">
      <c r="F62" s="225"/>
      <c r="G62" s="226"/>
      <c r="H62" s="226"/>
      <c r="I62" s="45"/>
    </row>
    <row r="63" spans="6:9" ht="12.75">
      <c r="F63" s="225"/>
      <c r="G63" s="226"/>
      <c r="H63" s="226"/>
      <c r="I63" s="45"/>
    </row>
    <row r="64" spans="6:9" ht="12.75">
      <c r="F64" s="225"/>
      <c r="G64" s="226"/>
      <c r="H64" s="226"/>
      <c r="I64" s="45"/>
    </row>
    <row r="65" spans="6:9" ht="12.75">
      <c r="F65" s="225"/>
      <c r="G65" s="226"/>
      <c r="H65" s="226"/>
      <c r="I65" s="45"/>
    </row>
    <row r="66" spans="6:9" ht="12.75">
      <c r="F66" s="225"/>
      <c r="G66" s="226"/>
      <c r="H66" s="226"/>
      <c r="I66" s="45"/>
    </row>
    <row r="67" spans="6:9" ht="12.75">
      <c r="F67" s="225"/>
      <c r="G67" s="226"/>
      <c r="H67" s="226"/>
      <c r="I67" s="45"/>
    </row>
    <row r="68" spans="6:9" ht="12.75">
      <c r="F68" s="225"/>
      <c r="G68" s="226"/>
      <c r="H68" s="226"/>
      <c r="I68" s="45"/>
    </row>
    <row r="69" spans="6:9" ht="12.75">
      <c r="F69" s="225"/>
      <c r="G69" s="226"/>
      <c r="H69" s="226"/>
      <c r="I69" s="45"/>
    </row>
    <row r="70" spans="6:9" ht="12.75">
      <c r="F70" s="225"/>
      <c r="G70" s="226"/>
      <c r="H70" s="226"/>
      <c r="I70" s="45"/>
    </row>
    <row r="71" spans="6:9" ht="12.75">
      <c r="F71" s="225"/>
      <c r="G71" s="226"/>
      <c r="H71" s="226"/>
      <c r="I71" s="45"/>
    </row>
    <row r="72" spans="6:9" ht="12.75">
      <c r="F72" s="225"/>
      <c r="G72" s="226"/>
      <c r="H72" s="226"/>
      <c r="I72" s="45"/>
    </row>
    <row r="73" spans="6:9" ht="12.75">
      <c r="F73" s="225"/>
      <c r="G73" s="226"/>
      <c r="H73" s="226"/>
      <c r="I73" s="45"/>
    </row>
    <row r="74" spans="6:9" ht="12.75">
      <c r="F74" s="225"/>
      <c r="G74" s="226"/>
      <c r="H74" s="226"/>
      <c r="I74" s="45"/>
    </row>
    <row r="75" spans="6:9" ht="12.75">
      <c r="F75" s="225"/>
      <c r="G75" s="226"/>
      <c r="H75" s="226"/>
      <c r="I75" s="45"/>
    </row>
    <row r="76" spans="6:9" ht="12.75">
      <c r="F76" s="225"/>
      <c r="G76" s="226"/>
      <c r="H76" s="226"/>
      <c r="I76" s="45"/>
    </row>
    <row r="77" spans="6:9" ht="12.75">
      <c r="F77" s="225"/>
      <c r="G77" s="226"/>
      <c r="H77" s="226"/>
      <c r="I77" s="45"/>
    </row>
    <row r="78" spans="6:9" ht="12.75">
      <c r="F78" s="225"/>
      <c r="G78" s="226"/>
      <c r="H78" s="226"/>
      <c r="I78" s="45"/>
    </row>
    <row r="79" spans="6:9" ht="12.75">
      <c r="F79" s="225"/>
      <c r="G79" s="226"/>
      <c r="H79" s="226"/>
      <c r="I79" s="45"/>
    </row>
  </sheetData>
  <sheetProtection/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fitToHeight="1" fitToWidth="1" horizontalDpi="600" verticalDpi="600" orientation="portrait" paperSize="9" scale="93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78"/>
  <sheetViews>
    <sheetView showGridLines="0" showZeros="0" view="pageBreakPreview" zoomScaleSheetLayoutView="100" zoomScalePageLayoutView="0" workbookViewId="0" topLeftCell="A82">
      <selection activeCell="H50" sqref="H50"/>
    </sheetView>
  </sheetViews>
  <sheetFormatPr defaultColWidth="9.00390625" defaultRowHeight="12.75"/>
  <cols>
    <col min="1" max="1" width="4.375" style="227" customWidth="1"/>
    <col min="2" max="2" width="15.00390625" style="227" customWidth="1"/>
    <col min="3" max="3" width="50.00390625" style="227" customWidth="1"/>
    <col min="4" max="4" width="5.625" style="227" customWidth="1"/>
    <col min="5" max="5" width="8.625" style="235" customWidth="1"/>
    <col min="6" max="6" width="9.875" style="227" customWidth="1"/>
    <col min="7" max="7" width="13.875" style="227" customWidth="1"/>
    <col min="8" max="16384" width="9.125" style="227" customWidth="1"/>
  </cols>
  <sheetData>
    <row r="1" spans="1:7" ht="15.75">
      <c r="A1" s="362" t="s">
        <v>240</v>
      </c>
      <c r="B1" s="362"/>
      <c r="C1" s="362"/>
      <c r="D1" s="362"/>
      <c r="E1" s="362"/>
      <c r="F1" s="362"/>
      <c r="G1" s="362"/>
    </row>
    <row r="2" spans="2:7" ht="14.25" customHeight="1" thickBot="1">
      <c r="B2" s="228"/>
      <c r="C2" s="229"/>
      <c r="D2" s="229"/>
      <c r="E2" s="230"/>
      <c r="F2" s="229"/>
      <c r="G2" s="229"/>
    </row>
    <row r="3" spans="1:7" ht="13.5" thickTop="1">
      <c r="A3" s="353" t="s">
        <v>2</v>
      </c>
      <c r="B3" s="354"/>
      <c r="C3" s="308" t="str">
        <f>Stavba!CisloStavby</f>
        <v>Oprava střechy-objekt F Harcovské koleje TU v Liberci, 17.listopadu 584, Liberec</v>
      </c>
      <c r="D3" s="182"/>
      <c r="E3" s="231" t="s">
        <v>84</v>
      </c>
      <c r="F3" s="232">
        <f>'SO 01 01 Rek'!H1</f>
        <v>1</v>
      </c>
      <c r="G3" s="233"/>
    </row>
    <row r="4" spans="1:7" ht="13.5" thickBot="1">
      <c r="A4" s="363" t="s">
        <v>75</v>
      </c>
      <c r="B4" s="356"/>
      <c r="C4" s="187" t="s">
        <v>97</v>
      </c>
      <c r="D4" s="188"/>
      <c r="E4" s="364" t="s">
        <v>708</v>
      </c>
      <c r="F4" s="365"/>
      <c r="G4" s="366"/>
    </row>
    <row r="5" spans="1:7" ht="13.5" thickTop="1">
      <c r="A5" s="234"/>
      <c r="G5" s="236"/>
    </row>
    <row r="6" spans="1:7" ht="27" customHeight="1">
      <c r="A6" s="237" t="s">
        <v>85</v>
      </c>
      <c r="B6" s="238" t="s">
        <v>86</v>
      </c>
      <c r="C6" s="238" t="s">
        <v>87</v>
      </c>
      <c r="D6" s="238" t="s">
        <v>88</v>
      </c>
      <c r="E6" s="239" t="s">
        <v>89</v>
      </c>
      <c r="F6" s="238" t="s">
        <v>90</v>
      </c>
      <c r="G6" s="240" t="s">
        <v>91</v>
      </c>
    </row>
    <row r="7" spans="1:7" ht="12.75">
      <c r="A7" s="241" t="s">
        <v>92</v>
      </c>
      <c r="B7" s="242" t="s">
        <v>130</v>
      </c>
      <c r="C7" s="243" t="s">
        <v>463</v>
      </c>
      <c r="D7" s="244"/>
      <c r="E7" s="245"/>
      <c r="F7" s="245"/>
      <c r="G7" s="246"/>
    </row>
    <row r="8" spans="1:69" ht="22.5">
      <c r="A8" s="248" t="s">
        <v>374</v>
      </c>
      <c r="B8" s="249" t="s">
        <v>657</v>
      </c>
      <c r="C8" s="250" t="s">
        <v>656</v>
      </c>
      <c r="D8" s="251" t="s">
        <v>98</v>
      </c>
      <c r="E8" s="252">
        <v>124.01999999999998</v>
      </c>
      <c r="F8" s="252"/>
      <c r="G8" s="253">
        <f>E8*F8</f>
        <v>0</v>
      </c>
      <c r="BP8" s="247"/>
      <c r="BQ8" s="247"/>
    </row>
    <row r="9" spans="1:69" ht="12.75">
      <c r="A9" s="248"/>
      <c r="B9" s="249"/>
      <c r="C9" s="312" t="s">
        <v>723</v>
      </c>
      <c r="D9" s="251"/>
      <c r="E9" s="252"/>
      <c r="F9" s="252"/>
      <c r="G9" s="253"/>
      <c r="BP9" s="247"/>
      <c r="BQ9" s="247"/>
    </row>
    <row r="10" spans="1:69" ht="22.5">
      <c r="A10" s="248" t="s">
        <v>375</v>
      </c>
      <c r="B10" s="249" t="s">
        <v>657</v>
      </c>
      <c r="C10" s="250" t="s">
        <v>655</v>
      </c>
      <c r="D10" s="251" t="s">
        <v>98</v>
      </c>
      <c r="E10" s="252">
        <v>138.60000000000002</v>
      </c>
      <c r="F10" s="252"/>
      <c r="G10" s="253">
        <f>E10*F10</f>
        <v>0</v>
      </c>
      <c r="BP10" s="247"/>
      <c r="BQ10" s="247"/>
    </row>
    <row r="11" spans="1:69" ht="12.75">
      <c r="A11" s="248"/>
      <c r="B11" s="249"/>
      <c r="C11" s="312" t="s">
        <v>724</v>
      </c>
      <c r="D11" s="251"/>
      <c r="E11" s="252"/>
      <c r="F11" s="252"/>
      <c r="G11" s="253"/>
      <c r="BP11" s="247"/>
      <c r="BQ11" s="247"/>
    </row>
    <row r="12" spans="1:69" ht="12.75">
      <c r="A12" s="248" t="s">
        <v>376</v>
      </c>
      <c r="B12" s="249" t="s">
        <v>654</v>
      </c>
      <c r="C12" s="250" t="s">
        <v>653</v>
      </c>
      <c r="D12" s="251" t="s">
        <v>98</v>
      </c>
      <c r="E12" s="252">
        <v>41.339999999999996</v>
      </c>
      <c r="F12" s="252"/>
      <c r="G12" s="253">
        <f>E12*F12</f>
        <v>0</v>
      </c>
      <c r="BP12" s="247"/>
      <c r="BQ12" s="247"/>
    </row>
    <row r="13" spans="1:69" ht="12.75">
      <c r="A13" s="248"/>
      <c r="B13" s="249"/>
      <c r="C13" s="309" t="s">
        <v>722</v>
      </c>
      <c r="D13" s="310"/>
      <c r="E13" s="311"/>
      <c r="F13" s="252"/>
      <c r="G13" s="253"/>
      <c r="BP13" s="247"/>
      <c r="BQ13" s="247"/>
    </row>
    <row r="14" spans="1:69" ht="22.5">
      <c r="A14" s="248" t="s">
        <v>377</v>
      </c>
      <c r="B14" s="249"/>
      <c r="C14" s="250" t="s">
        <v>660</v>
      </c>
      <c r="D14" s="251" t="s">
        <v>98</v>
      </c>
      <c r="E14" s="252">
        <v>30.86</v>
      </c>
      <c r="F14" s="252"/>
      <c r="G14" s="253">
        <f>E14*F14</f>
        <v>0</v>
      </c>
      <c r="BP14" s="247"/>
      <c r="BQ14" s="247"/>
    </row>
    <row r="15" spans="1:69" ht="12.75">
      <c r="A15" s="248"/>
      <c r="B15" s="249"/>
      <c r="C15" s="309" t="s">
        <v>725</v>
      </c>
      <c r="D15" s="251"/>
      <c r="E15" s="327">
        <v>30.863</v>
      </c>
      <c r="F15" s="252"/>
      <c r="G15" s="253"/>
      <c r="BP15" s="247"/>
      <c r="BQ15" s="247"/>
    </row>
    <row r="16" spans="1:46" ht="12.75">
      <c r="A16" s="255"/>
      <c r="B16" s="256" t="s">
        <v>94</v>
      </c>
      <c r="C16" s="257" t="str">
        <f>C7</f>
        <v>Bourání</v>
      </c>
      <c r="D16" s="258"/>
      <c r="E16" s="259"/>
      <c r="F16" s="260"/>
      <c r="G16" s="261">
        <f>SUM(G7:G15)</f>
        <v>0</v>
      </c>
      <c r="AP16" s="262">
        <f>SUM(AP7:AP15)</f>
        <v>0</v>
      </c>
      <c r="AQ16" s="262">
        <f>SUM(AQ7:AQ15)</f>
        <v>0</v>
      </c>
      <c r="AR16" s="262">
        <f>SUM(AR7:AR15)</f>
        <v>0</v>
      </c>
      <c r="AS16" s="262">
        <f>SUM(AS7:AS15)</f>
        <v>0</v>
      </c>
      <c r="AT16" s="262">
        <f>SUM(AT7:AT15)</f>
        <v>0</v>
      </c>
    </row>
    <row r="17" spans="1:7" ht="12.75">
      <c r="A17" s="241" t="s">
        <v>92</v>
      </c>
      <c r="B17" s="242" t="s">
        <v>102</v>
      </c>
      <c r="C17" s="243" t="s">
        <v>103</v>
      </c>
      <c r="D17" s="244"/>
      <c r="E17" s="245"/>
      <c r="F17" s="245"/>
      <c r="G17" s="246"/>
    </row>
    <row r="18" spans="1:66" ht="12.75">
      <c r="A18" s="248" t="s">
        <v>378</v>
      </c>
      <c r="B18" s="249" t="s">
        <v>114</v>
      </c>
      <c r="C18" s="250" t="s">
        <v>115</v>
      </c>
      <c r="D18" s="288" t="s">
        <v>98</v>
      </c>
      <c r="E18" s="274">
        <v>443.9999999999999</v>
      </c>
      <c r="F18" s="252"/>
      <c r="G18" s="253">
        <f>E18*F18</f>
        <v>0</v>
      </c>
      <c r="AL18" s="227">
        <v>1</v>
      </c>
      <c r="AM18" s="227">
        <f>IF(AL18=1,G18,0)</f>
        <v>0</v>
      </c>
      <c r="AN18" s="227">
        <f>IF(AL18=2,G18,0)</f>
        <v>0</v>
      </c>
      <c r="AO18" s="227">
        <f>IF(AL18=3,G18,0)</f>
        <v>0</v>
      </c>
      <c r="AP18" s="227">
        <f>IF(AL18=4,G18,0)</f>
        <v>0</v>
      </c>
      <c r="AQ18" s="227">
        <f>IF(AL18=5,G18,0)</f>
        <v>0</v>
      </c>
      <c r="BM18" s="247">
        <v>1</v>
      </c>
      <c r="BN18" s="247">
        <v>1</v>
      </c>
    </row>
    <row r="19" spans="1:66" ht="12.75">
      <c r="A19" s="248"/>
      <c r="B19" s="249"/>
      <c r="C19" s="309" t="s">
        <v>716</v>
      </c>
      <c r="D19" s="310" t="s">
        <v>98</v>
      </c>
      <c r="E19" s="311">
        <v>198.23999999999998</v>
      </c>
      <c r="F19" s="252"/>
      <c r="G19" s="253"/>
      <c r="BM19" s="247"/>
      <c r="BN19" s="247"/>
    </row>
    <row r="20" spans="1:66" ht="12.75">
      <c r="A20" s="248"/>
      <c r="B20" s="249"/>
      <c r="C20" s="309" t="s">
        <v>717</v>
      </c>
      <c r="D20" s="310" t="s">
        <v>98</v>
      </c>
      <c r="E20" s="311">
        <v>21.6</v>
      </c>
      <c r="F20" s="252"/>
      <c r="G20" s="253"/>
      <c r="BM20" s="247"/>
      <c r="BN20" s="247"/>
    </row>
    <row r="21" spans="1:66" ht="12.75">
      <c r="A21" s="248"/>
      <c r="B21" s="249"/>
      <c r="C21" s="309" t="s">
        <v>718</v>
      </c>
      <c r="D21" s="310" t="s">
        <v>98</v>
      </c>
      <c r="E21" s="311">
        <v>216.47999999999996</v>
      </c>
      <c r="F21" s="252"/>
      <c r="G21" s="253"/>
      <c r="BM21" s="247"/>
      <c r="BN21" s="247"/>
    </row>
    <row r="22" spans="1:66" ht="12.75">
      <c r="A22" s="248"/>
      <c r="B22" s="249"/>
      <c r="C22" s="309" t="s">
        <v>719</v>
      </c>
      <c r="D22" s="310" t="s">
        <v>98</v>
      </c>
      <c r="E22" s="311">
        <v>6.6</v>
      </c>
      <c r="F22" s="252"/>
      <c r="G22" s="253"/>
      <c r="BM22" s="247"/>
      <c r="BN22" s="247"/>
    </row>
    <row r="23" spans="1:66" ht="12.75">
      <c r="A23" s="248"/>
      <c r="B23" s="249"/>
      <c r="C23" s="309" t="s">
        <v>720</v>
      </c>
      <c r="D23" s="310" t="s">
        <v>98</v>
      </c>
      <c r="E23" s="311">
        <v>1.2800000000000002</v>
      </c>
      <c r="F23" s="252"/>
      <c r="G23" s="253"/>
      <c r="BM23" s="247"/>
      <c r="BN23" s="247"/>
    </row>
    <row r="24" spans="1:66" ht="12.75">
      <c r="A24" s="248" t="s">
        <v>379</v>
      </c>
      <c r="B24" s="249" t="s">
        <v>658</v>
      </c>
      <c r="C24" s="250" t="s">
        <v>659</v>
      </c>
      <c r="D24" s="288" t="s">
        <v>98</v>
      </c>
      <c r="E24" s="274">
        <v>12.402</v>
      </c>
      <c r="F24" s="252"/>
      <c r="G24" s="253">
        <f>E24*F24</f>
        <v>0</v>
      </c>
      <c r="BM24" s="247"/>
      <c r="BN24" s="247"/>
    </row>
    <row r="25" spans="1:66" ht="12.75">
      <c r="A25" s="248"/>
      <c r="B25" s="249"/>
      <c r="C25" s="309" t="s">
        <v>721</v>
      </c>
      <c r="D25" s="310"/>
      <c r="E25" s="311">
        <v>11.76</v>
      </c>
      <c r="F25" s="252"/>
      <c r="G25" s="253"/>
      <c r="BM25" s="247"/>
      <c r="BN25" s="247"/>
    </row>
    <row r="26" spans="1:66" ht="33.75">
      <c r="A26" s="248" t="s">
        <v>380</v>
      </c>
      <c r="B26" s="249"/>
      <c r="C26" s="250" t="s">
        <v>661</v>
      </c>
      <c r="D26" s="288" t="s">
        <v>98</v>
      </c>
      <c r="E26" s="274">
        <v>30.86</v>
      </c>
      <c r="F26" s="252"/>
      <c r="G26" s="253">
        <f>E26*F26</f>
        <v>0</v>
      </c>
      <c r="BM26" s="247"/>
      <c r="BN26" s="247"/>
    </row>
    <row r="27" spans="1:66" ht="12.75">
      <c r="A27" s="248"/>
      <c r="B27" s="249"/>
      <c r="C27" s="309" t="s">
        <v>725</v>
      </c>
      <c r="D27" s="251"/>
      <c r="E27" s="316">
        <v>30.863</v>
      </c>
      <c r="F27" s="252"/>
      <c r="G27" s="253"/>
      <c r="BM27" s="247"/>
      <c r="BN27" s="247"/>
    </row>
    <row r="28" spans="1:66" ht="22.5">
      <c r="A28" s="248" t="s">
        <v>381</v>
      </c>
      <c r="B28" s="249" t="s">
        <v>105</v>
      </c>
      <c r="C28" s="250" t="s">
        <v>687</v>
      </c>
      <c r="D28" s="288" t="s">
        <v>98</v>
      </c>
      <c r="E28" s="274">
        <v>22.199999999999996</v>
      </c>
      <c r="F28" s="252"/>
      <c r="G28" s="253">
        <f>E28*F28</f>
        <v>0</v>
      </c>
      <c r="AL28" s="227">
        <v>1</v>
      </c>
      <c r="AM28" s="227">
        <f>IF(AL28=1,G28,0)</f>
        <v>0</v>
      </c>
      <c r="AN28" s="227">
        <f>IF(AL28=2,G28,0)</f>
        <v>0</v>
      </c>
      <c r="AO28" s="227">
        <f>IF(AL28=3,G28,0)</f>
        <v>0</v>
      </c>
      <c r="AP28" s="227">
        <f>IF(AL28=4,G28,0)</f>
        <v>0</v>
      </c>
      <c r="AQ28" s="227">
        <f>IF(AL28=5,G28,0)</f>
        <v>0</v>
      </c>
      <c r="BM28" s="247">
        <v>1</v>
      </c>
      <c r="BN28" s="247">
        <v>1</v>
      </c>
    </row>
    <row r="29" spans="1:66" ht="12.75">
      <c r="A29" s="248"/>
      <c r="B29" s="249"/>
      <c r="C29" s="309" t="s">
        <v>727</v>
      </c>
      <c r="D29" s="288"/>
      <c r="E29" s="274"/>
      <c r="F29" s="252"/>
      <c r="G29" s="253"/>
      <c r="BM29" s="247"/>
      <c r="BN29" s="247"/>
    </row>
    <row r="30" spans="1:66" ht="12.75">
      <c r="A30" s="248" t="s">
        <v>382</v>
      </c>
      <c r="B30" s="249"/>
      <c r="C30" s="250" t="s">
        <v>672</v>
      </c>
      <c r="D30" s="288" t="s">
        <v>129</v>
      </c>
      <c r="E30" s="252">
        <v>312</v>
      </c>
      <c r="F30" s="252"/>
      <c r="G30" s="253">
        <f>E30*F30</f>
        <v>0</v>
      </c>
      <c r="BM30" s="247"/>
      <c r="BN30" s="247"/>
    </row>
    <row r="31" spans="1:66" ht="12.75">
      <c r="A31" s="248"/>
      <c r="B31" s="249"/>
      <c r="C31" s="309" t="s">
        <v>726</v>
      </c>
      <c r="D31" s="288"/>
      <c r="E31" s="274"/>
      <c r="F31" s="252"/>
      <c r="G31" s="253"/>
      <c r="BM31" s="247"/>
      <c r="BN31" s="247"/>
    </row>
    <row r="32" spans="1:66" ht="13.5" customHeight="1">
      <c r="A32" s="248" t="s">
        <v>383</v>
      </c>
      <c r="B32" s="249" t="s">
        <v>663</v>
      </c>
      <c r="C32" s="250" t="s">
        <v>662</v>
      </c>
      <c r="D32" s="288" t="s">
        <v>98</v>
      </c>
      <c r="E32" s="274">
        <v>11.06</v>
      </c>
      <c r="F32" s="274"/>
      <c r="G32" s="253">
        <f>E32*F32</f>
        <v>0</v>
      </c>
      <c r="AL32" s="227">
        <v>1</v>
      </c>
      <c r="AM32" s="227">
        <f>IF(AL32=1,G32,0)</f>
        <v>0</v>
      </c>
      <c r="AN32" s="227">
        <f>IF(AL32=2,G32,0)</f>
        <v>0</v>
      </c>
      <c r="AO32" s="227">
        <f>IF(AL32=3,G32,0)</f>
        <v>0</v>
      </c>
      <c r="AP32" s="227">
        <f>IF(AL32=4,G32,0)</f>
        <v>0</v>
      </c>
      <c r="AQ32" s="227">
        <f>IF(AL32=5,G32,0)</f>
        <v>0</v>
      </c>
      <c r="BM32" s="247">
        <v>1</v>
      </c>
      <c r="BN32" s="247">
        <v>1</v>
      </c>
    </row>
    <row r="33" spans="1:66" ht="13.5" customHeight="1">
      <c r="A33" s="248"/>
      <c r="B33" s="249"/>
      <c r="C33" s="317" t="s">
        <v>729</v>
      </c>
      <c r="D33" s="288"/>
      <c r="E33" s="274"/>
      <c r="F33" s="274"/>
      <c r="G33" s="253"/>
      <c r="BM33" s="247"/>
      <c r="BN33" s="247"/>
    </row>
    <row r="34" spans="1:66" ht="12.75">
      <c r="A34" s="248" t="s">
        <v>384</v>
      </c>
      <c r="B34" s="249" t="s">
        <v>106</v>
      </c>
      <c r="C34" s="250" t="s">
        <v>664</v>
      </c>
      <c r="D34" s="288" t="s">
        <v>98</v>
      </c>
      <c r="E34" s="274">
        <v>10.56</v>
      </c>
      <c r="F34" s="274"/>
      <c r="G34" s="253">
        <f>E34*F34</f>
        <v>0</v>
      </c>
      <c r="AL34" s="227">
        <v>1</v>
      </c>
      <c r="AM34" s="227">
        <f>IF(AL34=1,G34,0)</f>
        <v>0</v>
      </c>
      <c r="AN34" s="227">
        <f>IF(AL34=2,G34,0)</f>
        <v>0</v>
      </c>
      <c r="AO34" s="227">
        <f>IF(AL34=3,G34,0)</f>
        <v>0</v>
      </c>
      <c r="AP34" s="227">
        <f>IF(AL34=4,G34,0)</f>
        <v>0</v>
      </c>
      <c r="AQ34" s="227">
        <f>IF(AL34=5,G34,0)</f>
        <v>0</v>
      </c>
      <c r="BM34" s="247">
        <v>1</v>
      </c>
      <c r="BN34" s="247">
        <v>1</v>
      </c>
    </row>
    <row r="35" spans="1:66" ht="12.75">
      <c r="A35" s="248"/>
      <c r="B35" s="249"/>
      <c r="C35" s="317" t="s">
        <v>728</v>
      </c>
      <c r="D35" s="288"/>
      <c r="E35" s="274"/>
      <c r="F35" s="274"/>
      <c r="G35" s="253"/>
      <c r="BM35" s="247"/>
      <c r="BN35" s="247"/>
    </row>
    <row r="36" spans="1:66" ht="33.75">
      <c r="A36" s="248" t="s">
        <v>385</v>
      </c>
      <c r="B36" s="249" t="s">
        <v>681</v>
      </c>
      <c r="C36" s="250" t="s">
        <v>680</v>
      </c>
      <c r="D36" s="288" t="s">
        <v>98</v>
      </c>
      <c r="E36" s="274">
        <v>6.28</v>
      </c>
      <c r="F36" s="274"/>
      <c r="G36" s="253">
        <f>E36*F36</f>
        <v>0</v>
      </c>
      <c r="BM36" s="247"/>
      <c r="BN36" s="247"/>
    </row>
    <row r="37" spans="1:66" ht="12.75">
      <c r="A37" s="248"/>
      <c r="B37" s="249"/>
      <c r="C37" s="317" t="s">
        <v>728</v>
      </c>
      <c r="D37" s="288"/>
      <c r="E37" s="274"/>
      <c r="F37" s="274"/>
      <c r="G37" s="253"/>
      <c r="BM37" s="247"/>
      <c r="BN37" s="247"/>
    </row>
    <row r="38" spans="1:66" ht="22.5">
      <c r="A38" s="248" t="s">
        <v>386</v>
      </c>
      <c r="B38" s="249" t="s">
        <v>107</v>
      </c>
      <c r="C38" s="250" t="s">
        <v>682</v>
      </c>
      <c r="D38" s="288" t="s">
        <v>98</v>
      </c>
      <c r="E38" s="274">
        <v>7.520000000000001</v>
      </c>
      <c r="F38" s="252"/>
      <c r="G38" s="253">
        <f>E38*F38</f>
        <v>0</v>
      </c>
      <c r="AL38" s="227">
        <v>1</v>
      </c>
      <c r="AM38" s="227">
        <f>IF(AL38=1,G38,0)</f>
        <v>0</v>
      </c>
      <c r="AN38" s="227">
        <f>IF(AL38=2,G38,0)</f>
        <v>0</v>
      </c>
      <c r="AO38" s="227">
        <f>IF(AL38=3,G38,0)</f>
        <v>0</v>
      </c>
      <c r="AP38" s="227">
        <f>IF(AL38=4,G38,0)</f>
        <v>0</v>
      </c>
      <c r="AQ38" s="227">
        <f>IF(AL38=5,G38,0)</f>
        <v>0</v>
      </c>
      <c r="BM38" s="247">
        <v>1</v>
      </c>
      <c r="BN38" s="247">
        <v>1</v>
      </c>
    </row>
    <row r="39" spans="1:66" ht="12.75">
      <c r="A39" s="248"/>
      <c r="B39" s="249"/>
      <c r="C39" s="317" t="s">
        <v>848</v>
      </c>
      <c r="D39" s="288"/>
      <c r="E39" s="274"/>
      <c r="F39" s="252"/>
      <c r="G39" s="253"/>
      <c r="BM39" s="247"/>
      <c r="BN39" s="247"/>
    </row>
    <row r="40" spans="1:66" ht="12.75">
      <c r="A40" s="248" t="s">
        <v>387</v>
      </c>
      <c r="B40" s="249" t="s">
        <v>108</v>
      </c>
      <c r="C40" s="250" t="s">
        <v>242</v>
      </c>
      <c r="D40" s="288" t="s">
        <v>98</v>
      </c>
      <c r="E40" s="274">
        <v>194.95</v>
      </c>
      <c r="F40" s="252"/>
      <c r="G40" s="253">
        <f>E40*F40</f>
        <v>0</v>
      </c>
      <c r="AL40" s="227">
        <v>1</v>
      </c>
      <c r="AM40" s="227">
        <f>IF(AL40=1,G40,0)</f>
        <v>0</v>
      </c>
      <c r="AN40" s="227">
        <f>IF(AL40=2,G40,0)</f>
        <v>0</v>
      </c>
      <c r="AO40" s="227">
        <f>IF(AL40=3,G40,0)</f>
        <v>0</v>
      </c>
      <c r="AP40" s="227">
        <f>IF(AL40=4,G40,0)</f>
        <v>0</v>
      </c>
      <c r="AQ40" s="227">
        <f>IF(AL40=5,G40,0)</f>
        <v>0</v>
      </c>
      <c r="BM40" s="247">
        <v>1</v>
      </c>
      <c r="BN40" s="247">
        <v>1</v>
      </c>
    </row>
    <row r="41" spans="1:66" ht="12.75">
      <c r="A41" s="248"/>
      <c r="B41" s="249"/>
      <c r="C41" s="317" t="s">
        <v>730</v>
      </c>
      <c r="D41" s="288"/>
      <c r="E41" s="274"/>
      <c r="F41" s="252"/>
      <c r="G41" s="253"/>
      <c r="BM41" s="247"/>
      <c r="BN41" s="247"/>
    </row>
    <row r="42" spans="1:66" ht="22.5">
      <c r="A42" s="248" t="s">
        <v>388</v>
      </c>
      <c r="B42" s="249" t="s">
        <v>116</v>
      </c>
      <c r="C42" s="287" t="s">
        <v>243</v>
      </c>
      <c r="D42" s="288" t="s">
        <v>99</v>
      </c>
      <c r="E42" s="274">
        <v>17.841</v>
      </c>
      <c r="F42" s="274"/>
      <c r="G42" s="278">
        <f>E42*F42</f>
        <v>0</v>
      </c>
      <c r="AL42" s="227">
        <v>1</v>
      </c>
      <c r="AM42" s="227">
        <f>IF(AL42=1,G42,0)</f>
        <v>0</v>
      </c>
      <c r="AN42" s="227">
        <f>IF(AL42=2,G42,0)</f>
        <v>0</v>
      </c>
      <c r="AO42" s="227">
        <f>IF(AL42=3,G42,0)</f>
        <v>0</v>
      </c>
      <c r="AP42" s="227">
        <f>IF(AL42=4,G42,0)</f>
        <v>0</v>
      </c>
      <c r="AQ42" s="227">
        <f>IF(AL42=5,G42,0)</f>
        <v>0</v>
      </c>
      <c r="BM42" s="247">
        <v>3</v>
      </c>
      <c r="BN42" s="247">
        <v>1</v>
      </c>
    </row>
    <row r="43" spans="1:66" ht="12.75">
      <c r="A43" s="248"/>
      <c r="B43" s="249"/>
      <c r="C43" s="317" t="s">
        <v>731</v>
      </c>
      <c r="D43" s="288"/>
      <c r="E43" s="274"/>
      <c r="F43" s="274"/>
      <c r="G43" s="278"/>
      <c r="BM43" s="247"/>
      <c r="BN43" s="247"/>
    </row>
    <row r="44" spans="1:66" ht="25.5">
      <c r="A44" s="248" t="s">
        <v>389</v>
      </c>
      <c r="B44" s="249" t="s">
        <v>667</v>
      </c>
      <c r="C44" s="250" t="s">
        <v>665</v>
      </c>
      <c r="D44" s="288" t="s">
        <v>98</v>
      </c>
      <c r="E44" s="274">
        <v>198.23999999999998</v>
      </c>
      <c r="F44" s="274"/>
      <c r="G44" s="253">
        <f>E44*F44</f>
        <v>0</v>
      </c>
      <c r="AL44" s="227">
        <v>1</v>
      </c>
      <c r="AM44" s="227">
        <f>IF(AL44=1,G44,0)</f>
        <v>0</v>
      </c>
      <c r="AN44" s="227">
        <f>IF(AL44=2,G44,0)</f>
        <v>0</v>
      </c>
      <c r="AO44" s="227">
        <f>IF(AL44=3,G44,0)</f>
        <v>0</v>
      </c>
      <c r="AP44" s="227">
        <f>IF(AL44=4,G44,0)</f>
        <v>0</v>
      </c>
      <c r="AQ44" s="227">
        <f>IF(AL44=5,G44,0)</f>
        <v>0</v>
      </c>
      <c r="BM44" s="247">
        <v>1</v>
      </c>
      <c r="BN44" s="247">
        <v>1</v>
      </c>
    </row>
    <row r="45" spans="1:66" ht="12.75">
      <c r="A45" s="248"/>
      <c r="B45" s="249"/>
      <c r="C45" s="317" t="s">
        <v>732</v>
      </c>
      <c r="D45" s="288"/>
      <c r="E45" s="274"/>
      <c r="F45" s="274"/>
      <c r="G45" s="253"/>
      <c r="BM45" s="247"/>
      <c r="BN45" s="247"/>
    </row>
    <row r="46" spans="1:66" ht="25.5">
      <c r="A46" s="248" t="s">
        <v>390</v>
      </c>
      <c r="B46" s="249" t="s">
        <v>671</v>
      </c>
      <c r="C46" s="250" t="s">
        <v>683</v>
      </c>
      <c r="D46" s="288" t="s">
        <v>98</v>
      </c>
      <c r="E46" s="274">
        <v>21.6</v>
      </c>
      <c r="F46" s="274"/>
      <c r="G46" s="253">
        <f>E46*F46</f>
        <v>0</v>
      </c>
      <c r="BM46" s="247"/>
      <c r="BN46" s="247"/>
    </row>
    <row r="47" spans="1:66" ht="12.75">
      <c r="A47" s="248"/>
      <c r="B47" s="249"/>
      <c r="C47" s="317" t="s">
        <v>733</v>
      </c>
      <c r="D47" s="288"/>
      <c r="E47" s="274"/>
      <c r="F47" s="274"/>
      <c r="G47" s="253"/>
      <c r="BM47" s="247"/>
      <c r="BN47" s="247"/>
    </row>
    <row r="48" spans="1:66" ht="25.5">
      <c r="A48" s="248" t="s">
        <v>391</v>
      </c>
      <c r="B48" s="249" t="s">
        <v>671</v>
      </c>
      <c r="C48" s="250" t="s">
        <v>684</v>
      </c>
      <c r="D48" s="288" t="s">
        <v>98</v>
      </c>
      <c r="E48" s="274">
        <v>216.47999999999996</v>
      </c>
      <c r="F48" s="274"/>
      <c r="G48" s="253">
        <f>E48*F48</f>
        <v>0</v>
      </c>
      <c r="BM48" s="247"/>
      <c r="BN48" s="247"/>
    </row>
    <row r="49" spans="1:66" ht="12.75">
      <c r="A49" s="248"/>
      <c r="B49" s="249"/>
      <c r="C49" s="317" t="s">
        <v>734</v>
      </c>
      <c r="D49" s="288"/>
      <c r="E49" s="274"/>
      <c r="F49" s="274"/>
      <c r="G49" s="253"/>
      <c r="BM49" s="247"/>
      <c r="BN49" s="247"/>
    </row>
    <row r="50" spans="1:66" ht="25.5">
      <c r="A50" s="248" t="s">
        <v>392</v>
      </c>
      <c r="B50" s="249" t="s">
        <v>668</v>
      </c>
      <c r="C50" s="250" t="s">
        <v>666</v>
      </c>
      <c r="D50" s="288" t="s">
        <v>98</v>
      </c>
      <c r="E50" s="274">
        <v>6.3999999999999995</v>
      </c>
      <c r="F50" s="252"/>
      <c r="G50" s="253">
        <f>E50*F50</f>
        <v>0</v>
      </c>
      <c r="AL50" s="227">
        <v>1</v>
      </c>
      <c r="AM50" s="227">
        <f>IF(AL50=1,G50,0)</f>
        <v>0</v>
      </c>
      <c r="AN50" s="227">
        <f>IF(AL50=2,G50,0)</f>
        <v>0</v>
      </c>
      <c r="AO50" s="227">
        <f>IF(AL50=3,G50,0)</f>
        <v>0</v>
      </c>
      <c r="AP50" s="227">
        <f>IF(AL50=4,G50,0)</f>
        <v>0</v>
      </c>
      <c r="AQ50" s="227">
        <f>IF(AL50=5,G50,0)</f>
        <v>0</v>
      </c>
      <c r="BM50" s="247">
        <v>1</v>
      </c>
      <c r="BN50" s="247">
        <v>1</v>
      </c>
    </row>
    <row r="51" spans="1:66" ht="12.75">
      <c r="A51" s="248"/>
      <c r="B51" s="249"/>
      <c r="C51" s="317" t="s">
        <v>735</v>
      </c>
      <c r="D51" s="288"/>
      <c r="E51" s="274"/>
      <c r="F51" s="252"/>
      <c r="G51" s="253"/>
      <c r="BM51" s="247"/>
      <c r="BN51" s="247"/>
    </row>
    <row r="52" spans="1:66" ht="22.5">
      <c r="A52" s="248" t="s">
        <v>393</v>
      </c>
      <c r="B52" s="249" t="s">
        <v>689</v>
      </c>
      <c r="C52" s="250" t="s">
        <v>850</v>
      </c>
      <c r="D52" s="288" t="s">
        <v>98</v>
      </c>
      <c r="E52" s="274">
        <v>1.2800000000000002</v>
      </c>
      <c r="F52" s="252"/>
      <c r="G52" s="253">
        <f>E52*F52</f>
        <v>0</v>
      </c>
      <c r="BM52" s="247"/>
      <c r="BN52" s="247"/>
    </row>
    <row r="53" spans="1:66" ht="12.75">
      <c r="A53" s="248"/>
      <c r="B53" s="249"/>
      <c r="C53" s="317" t="s">
        <v>736</v>
      </c>
      <c r="D53" s="288"/>
      <c r="E53" s="274"/>
      <c r="F53" s="252"/>
      <c r="G53" s="253"/>
      <c r="BM53" s="247"/>
      <c r="BN53" s="247"/>
    </row>
    <row r="54" spans="1:66" ht="13.5" customHeight="1">
      <c r="A54" s="248" t="s">
        <v>394</v>
      </c>
      <c r="B54" s="249" t="s">
        <v>109</v>
      </c>
      <c r="C54" s="287" t="s">
        <v>110</v>
      </c>
      <c r="D54" s="288" t="s">
        <v>100</v>
      </c>
      <c r="E54" s="274">
        <v>55.199999999999996</v>
      </c>
      <c r="F54" s="252"/>
      <c r="G54" s="253">
        <f>E54*F54</f>
        <v>0</v>
      </c>
      <c r="AL54" s="227">
        <v>1</v>
      </c>
      <c r="AM54" s="227">
        <f>IF(AL54=1,G54,0)</f>
        <v>0</v>
      </c>
      <c r="AN54" s="227">
        <f>IF(AL54=2,G54,0)</f>
        <v>0</v>
      </c>
      <c r="AO54" s="227">
        <f>IF(AL54=3,G54,0)</f>
        <v>0</v>
      </c>
      <c r="AP54" s="227">
        <f>IF(AL54=4,G54,0)</f>
        <v>0</v>
      </c>
      <c r="AQ54" s="227">
        <f>IF(AL54=5,G54,0)</f>
        <v>0</v>
      </c>
      <c r="BM54" s="247">
        <v>1</v>
      </c>
      <c r="BN54" s="247">
        <v>1</v>
      </c>
    </row>
    <row r="55" spans="1:66" ht="13.5" customHeight="1">
      <c r="A55" s="248"/>
      <c r="B55" s="249"/>
      <c r="C55" s="317" t="s">
        <v>737</v>
      </c>
      <c r="D55" s="288"/>
      <c r="E55" s="274"/>
      <c r="F55" s="252"/>
      <c r="G55" s="253"/>
      <c r="BM55" s="247"/>
      <c r="BN55" s="247"/>
    </row>
    <row r="56" spans="1:66" ht="24" customHeight="1">
      <c r="A56" s="248" t="s">
        <v>395</v>
      </c>
      <c r="B56" s="249" t="s">
        <v>669</v>
      </c>
      <c r="C56" s="250" t="s">
        <v>670</v>
      </c>
      <c r="D56" s="288" t="s">
        <v>100</v>
      </c>
      <c r="E56" s="274">
        <v>83</v>
      </c>
      <c r="F56" s="252"/>
      <c r="G56" s="253">
        <f>E56*F56</f>
        <v>0</v>
      </c>
      <c r="AL56" s="227">
        <v>1</v>
      </c>
      <c r="AM56" s="227">
        <f>IF(AL56=1,G56,0)</f>
        <v>0</v>
      </c>
      <c r="AN56" s="227">
        <f>IF(AL56=2,G56,0)</f>
        <v>0</v>
      </c>
      <c r="AO56" s="227">
        <f>IF(AL56=3,G56,0)</f>
        <v>0</v>
      </c>
      <c r="AP56" s="227">
        <f>IF(AL56=4,G56,0)</f>
        <v>0</v>
      </c>
      <c r="AQ56" s="227">
        <f>IF(AL56=5,G56,0)</f>
        <v>0</v>
      </c>
      <c r="BM56" s="247">
        <v>1</v>
      </c>
      <c r="BN56" s="247">
        <v>1</v>
      </c>
    </row>
    <row r="57" spans="1:66" ht="24" customHeight="1">
      <c r="A57" s="248"/>
      <c r="B57" s="249"/>
      <c r="C57" s="317" t="s">
        <v>849</v>
      </c>
      <c r="D57" s="288"/>
      <c r="E57" s="274"/>
      <c r="F57" s="252"/>
      <c r="G57" s="253"/>
      <c r="BM57" s="247"/>
      <c r="BN57" s="247"/>
    </row>
    <row r="58" spans="1:66" ht="12.75">
      <c r="A58" s="248" t="s">
        <v>396</v>
      </c>
      <c r="B58" s="249" t="s">
        <v>117</v>
      </c>
      <c r="C58" s="250" t="s">
        <v>118</v>
      </c>
      <c r="D58" s="288" t="s">
        <v>100</v>
      </c>
      <c r="E58" s="274">
        <v>145.2</v>
      </c>
      <c r="F58" s="252"/>
      <c r="G58" s="253">
        <f>E58*F58</f>
        <v>0</v>
      </c>
      <c r="AL58" s="227">
        <v>1</v>
      </c>
      <c r="AM58" s="227">
        <f>IF(AL58=1,G58,0)</f>
        <v>0</v>
      </c>
      <c r="AN58" s="227">
        <f>IF(AL58=2,G58,0)</f>
        <v>0</v>
      </c>
      <c r="AO58" s="227">
        <f>IF(AL58=3,G58,0)</f>
        <v>0</v>
      </c>
      <c r="AP58" s="227">
        <f>IF(AL58=4,G58,0)</f>
        <v>0</v>
      </c>
      <c r="AQ58" s="227">
        <f>IF(AL58=5,G58,0)</f>
        <v>0</v>
      </c>
      <c r="BM58" s="247">
        <v>3</v>
      </c>
      <c r="BN58" s="247">
        <v>1</v>
      </c>
    </row>
    <row r="59" spans="1:66" ht="12.75">
      <c r="A59" s="248"/>
      <c r="B59" s="249"/>
      <c r="C59" s="317" t="s">
        <v>738</v>
      </c>
      <c r="D59" s="288"/>
      <c r="E59" s="274"/>
      <c r="F59" s="252"/>
      <c r="G59" s="253"/>
      <c r="BM59" s="247"/>
      <c r="BN59" s="247"/>
    </row>
    <row r="60" spans="1:66" ht="12.75">
      <c r="A60" s="248" t="s">
        <v>397</v>
      </c>
      <c r="B60" s="249" t="s">
        <v>111</v>
      </c>
      <c r="C60" s="250" t="s">
        <v>678</v>
      </c>
      <c r="D60" s="288" t="s">
        <v>100</v>
      </c>
      <c r="E60" s="274">
        <v>6.4</v>
      </c>
      <c r="F60" s="252"/>
      <c r="G60" s="253">
        <f>E60*F60</f>
        <v>0</v>
      </c>
      <c r="AL60" s="227">
        <v>1</v>
      </c>
      <c r="AM60" s="227">
        <f>IF(AL60=1,G60,0)</f>
        <v>0</v>
      </c>
      <c r="AN60" s="227">
        <f>IF(AL60=2,G60,0)</f>
        <v>0</v>
      </c>
      <c r="AO60" s="227">
        <f>IF(AL60=3,G60,0)</f>
        <v>0</v>
      </c>
      <c r="AP60" s="227">
        <f>IF(AL60=4,G60,0)</f>
        <v>0</v>
      </c>
      <c r="AQ60" s="227">
        <f>IF(AL60=5,G60,0)</f>
        <v>0</v>
      </c>
      <c r="BM60" s="247">
        <v>1</v>
      </c>
      <c r="BN60" s="247">
        <v>1</v>
      </c>
    </row>
    <row r="61" spans="1:66" ht="12.75">
      <c r="A61" s="248"/>
      <c r="B61" s="249"/>
      <c r="C61" s="317" t="s">
        <v>739</v>
      </c>
      <c r="D61" s="288"/>
      <c r="E61" s="274"/>
      <c r="F61" s="252"/>
      <c r="G61" s="253"/>
      <c r="BM61" s="247"/>
      <c r="BN61" s="247"/>
    </row>
    <row r="62" spans="1:66" ht="12.75">
      <c r="A62" s="248" t="s">
        <v>398</v>
      </c>
      <c r="B62" s="249" t="s">
        <v>112</v>
      </c>
      <c r="C62" s="250" t="s">
        <v>113</v>
      </c>
      <c r="D62" s="288" t="s">
        <v>100</v>
      </c>
      <c r="E62" s="274">
        <v>26.4</v>
      </c>
      <c r="F62" s="252"/>
      <c r="G62" s="253">
        <f>E62*F62</f>
        <v>0</v>
      </c>
      <c r="AL62" s="227">
        <v>1</v>
      </c>
      <c r="AM62" s="227">
        <f>IF(AL62=1,G62,0)</f>
        <v>0</v>
      </c>
      <c r="AN62" s="227">
        <f>IF(AL62=2,G62,0)</f>
        <v>0</v>
      </c>
      <c r="AO62" s="227">
        <f>IF(AL62=3,G62,0)</f>
        <v>0</v>
      </c>
      <c r="AP62" s="227">
        <f>IF(AL62=4,G62,0)</f>
        <v>0</v>
      </c>
      <c r="AQ62" s="227">
        <f>IF(AL62=5,G62,0)</f>
        <v>0</v>
      </c>
      <c r="BM62" s="247">
        <v>1</v>
      </c>
      <c r="BN62" s="247">
        <v>1</v>
      </c>
    </row>
    <row r="63" spans="1:66" ht="12.75">
      <c r="A63" s="248"/>
      <c r="B63" s="249"/>
      <c r="C63" s="317" t="s">
        <v>740</v>
      </c>
      <c r="D63" s="288"/>
      <c r="E63" s="274"/>
      <c r="F63" s="252"/>
      <c r="G63" s="253"/>
      <c r="BM63" s="247"/>
      <c r="BN63" s="247"/>
    </row>
    <row r="64" spans="1:66" ht="12.75">
      <c r="A64" s="248" t="s">
        <v>399</v>
      </c>
      <c r="B64" s="249" t="s">
        <v>674</v>
      </c>
      <c r="C64" s="250" t="s">
        <v>673</v>
      </c>
      <c r="D64" s="288" t="s">
        <v>100</v>
      </c>
      <c r="E64" s="274">
        <v>10</v>
      </c>
      <c r="F64" s="252"/>
      <c r="G64" s="253">
        <f>E64*F64</f>
        <v>0</v>
      </c>
      <c r="BM64" s="247"/>
      <c r="BN64" s="247"/>
    </row>
    <row r="65" spans="1:66" ht="12.75">
      <c r="A65" s="248"/>
      <c r="B65" s="249"/>
      <c r="C65" s="317" t="s">
        <v>741</v>
      </c>
      <c r="D65" s="288"/>
      <c r="E65" s="274"/>
      <c r="F65" s="252"/>
      <c r="G65" s="253"/>
      <c r="BM65" s="247"/>
      <c r="BN65" s="247"/>
    </row>
    <row r="66" spans="1:66" ht="12.75">
      <c r="A66" s="248" t="s">
        <v>400</v>
      </c>
      <c r="B66" s="249" t="s">
        <v>676</v>
      </c>
      <c r="C66" s="250" t="s">
        <v>675</v>
      </c>
      <c r="D66" s="288" t="s">
        <v>100</v>
      </c>
      <c r="E66" s="274">
        <v>6.4</v>
      </c>
      <c r="F66" s="252"/>
      <c r="G66" s="253">
        <f>E66*F66</f>
        <v>0</v>
      </c>
      <c r="BM66" s="247"/>
      <c r="BN66" s="247"/>
    </row>
    <row r="67" spans="1:66" ht="12.75">
      <c r="A67" s="248"/>
      <c r="B67" s="249"/>
      <c r="C67" s="317" t="s">
        <v>742</v>
      </c>
      <c r="D67" s="288"/>
      <c r="E67" s="274"/>
      <c r="F67" s="252"/>
      <c r="G67" s="253"/>
      <c r="BM67" s="247"/>
      <c r="BN67" s="247"/>
    </row>
    <row r="68" spans="1:66" ht="12.75">
      <c r="A68" s="248" t="s">
        <v>401</v>
      </c>
      <c r="B68" s="249" t="s">
        <v>685</v>
      </c>
      <c r="C68" s="250" t="s">
        <v>686</v>
      </c>
      <c r="D68" s="288" t="s">
        <v>276</v>
      </c>
      <c r="E68" s="274">
        <v>1</v>
      </c>
      <c r="F68" s="252"/>
      <c r="G68" s="253">
        <f>E68*F68</f>
        <v>0</v>
      </c>
      <c r="AL68" s="227">
        <v>1</v>
      </c>
      <c r="AM68" s="227">
        <f>IF(AL68=1,G68,0)</f>
        <v>0</v>
      </c>
      <c r="AN68" s="227">
        <f>IF(AL68=2,G68,0)</f>
        <v>0</v>
      </c>
      <c r="AO68" s="227">
        <f>IF(AL68=3,G68,0)</f>
        <v>0</v>
      </c>
      <c r="AP68" s="227">
        <f>IF(AL68=4,G68,0)</f>
        <v>0</v>
      </c>
      <c r="AQ68" s="227">
        <f>IF(AL68=5,G68,0)</f>
        <v>0</v>
      </c>
      <c r="BM68" s="247">
        <v>1</v>
      </c>
      <c r="BN68" s="247">
        <v>7</v>
      </c>
    </row>
    <row r="69" spans="1:66" ht="22.5">
      <c r="A69" s="248" t="s">
        <v>402</v>
      </c>
      <c r="B69" s="249"/>
      <c r="C69" s="250" t="s">
        <v>679</v>
      </c>
      <c r="D69" s="288" t="s">
        <v>276</v>
      </c>
      <c r="E69" s="274">
        <v>1</v>
      </c>
      <c r="F69" s="252"/>
      <c r="G69" s="253">
        <f>E69*F69</f>
        <v>0</v>
      </c>
      <c r="BM69" s="247"/>
      <c r="BN69" s="247"/>
    </row>
    <row r="70" spans="1:66" ht="12.75">
      <c r="A70" s="248" t="s">
        <v>403</v>
      </c>
      <c r="B70" s="249"/>
      <c r="C70" s="250" t="s">
        <v>677</v>
      </c>
      <c r="D70" s="288" t="s">
        <v>276</v>
      </c>
      <c r="E70" s="274">
        <v>1</v>
      </c>
      <c r="F70" s="252"/>
      <c r="G70" s="253">
        <f>E70*F70</f>
        <v>0</v>
      </c>
      <c r="BM70" s="247"/>
      <c r="BN70" s="247"/>
    </row>
    <row r="71" spans="1:66" ht="12.75">
      <c r="A71" s="248" t="s">
        <v>404</v>
      </c>
      <c r="B71" s="249"/>
      <c r="C71" s="250" t="s">
        <v>688</v>
      </c>
      <c r="D71" s="288" t="s">
        <v>101</v>
      </c>
      <c r="E71" s="274">
        <v>8.46</v>
      </c>
      <c r="F71" s="252"/>
      <c r="G71" s="253">
        <f>E71*F71</f>
        <v>0</v>
      </c>
      <c r="BM71" s="247"/>
      <c r="BN71" s="247"/>
    </row>
    <row r="72" spans="1:43" ht="12.75">
      <c r="A72" s="255"/>
      <c r="B72" s="256" t="s">
        <v>94</v>
      </c>
      <c r="C72" s="257" t="s">
        <v>104</v>
      </c>
      <c r="D72" s="258"/>
      <c r="E72" s="259"/>
      <c r="F72" s="260"/>
      <c r="G72" s="261">
        <f>SUM(G17:G71)</f>
        <v>0</v>
      </c>
      <c r="AM72" s="262">
        <f>SUM(AM17:AM71)</f>
        <v>0</v>
      </c>
      <c r="AN72" s="262">
        <f>SUM(AN17:AN71)</f>
        <v>0</v>
      </c>
      <c r="AO72" s="262">
        <f>SUM(AO17:AO71)</f>
        <v>0</v>
      </c>
      <c r="AP72" s="262">
        <f>SUM(AP17:AP71)</f>
        <v>0</v>
      </c>
      <c r="AQ72" s="262">
        <f>SUM(AQ17:AQ71)</f>
        <v>0</v>
      </c>
    </row>
    <row r="73" spans="1:7" ht="12.75">
      <c r="A73" s="241" t="s">
        <v>92</v>
      </c>
      <c r="B73" s="242" t="s">
        <v>122</v>
      </c>
      <c r="C73" s="243" t="s">
        <v>123</v>
      </c>
      <c r="D73" s="244"/>
      <c r="E73" s="245"/>
      <c r="F73" s="245"/>
      <c r="G73" s="246"/>
    </row>
    <row r="74" spans="1:66" ht="12.75">
      <c r="A74" s="248" t="s">
        <v>405</v>
      </c>
      <c r="B74" s="249" t="s">
        <v>125</v>
      </c>
      <c r="C74" s="250" t="s">
        <v>690</v>
      </c>
      <c r="D74" s="251"/>
      <c r="E74" s="274"/>
      <c r="F74" s="252"/>
      <c r="G74" s="253">
        <f>E74*F74</f>
        <v>0</v>
      </c>
      <c r="AL74" s="227">
        <v>1</v>
      </c>
      <c r="AM74" s="227">
        <f>IF(AL74=1,G74,0)</f>
        <v>0</v>
      </c>
      <c r="AN74" s="227">
        <f>IF(AL74=2,G74,0)</f>
        <v>0</v>
      </c>
      <c r="AO74" s="227">
        <f>IF(AL74=3,G74,0)</f>
        <v>0</v>
      </c>
      <c r="AP74" s="227">
        <f>IF(AL74=4,G74,0)</f>
        <v>0</v>
      </c>
      <c r="AQ74" s="227">
        <f>IF(AL74=5,G74,0)</f>
        <v>0</v>
      </c>
      <c r="BM74" s="247">
        <v>1</v>
      </c>
      <c r="BN74" s="247">
        <v>1</v>
      </c>
    </row>
    <row r="75" spans="1:66" ht="12.75">
      <c r="A75" s="248" t="s">
        <v>406</v>
      </c>
      <c r="B75" s="249" t="s">
        <v>605</v>
      </c>
      <c r="C75" s="250" t="s">
        <v>691</v>
      </c>
      <c r="D75" s="251" t="s">
        <v>98</v>
      </c>
      <c r="E75" s="274">
        <v>106.6</v>
      </c>
      <c r="F75" s="252"/>
      <c r="G75" s="253">
        <f>E75*F75</f>
        <v>0</v>
      </c>
      <c r="BM75" s="247"/>
      <c r="BN75" s="247"/>
    </row>
    <row r="76" spans="1:66" ht="12.75">
      <c r="A76" s="248"/>
      <c r="B76" s="249"/>
      <c r="C76" s="317" t="s">
        <v>791</v>
      </c>
      <c r="D76" s="251"/>
      <c r="E76" s="274"/>
      <c r="F76" s="252"/>
      <c r="G76" s="253"/>
      <c r="BM76" s="247"/>
      <c r="BN76" s="247"/>
    </row>
    <row r="77" spans="1:66" ht="12.75">
      <c r="A77" s="248" t="s">
        <v>407</v>
      </c>
      <c r="B77" s="249"/>
      <c r="C77" s="250" t="s">
        <v>696</v>
      </c>
      <c r="D77" s="251" t="s">
        <v>98</v>
      </c>
      <c r="E77" s="274">
        <v>106.6</v>
      </c>
      <c r="F77" s="252"/>
      <c r="G77" s="253">
        <f>E77*F77</f>
        <v>0</v>
      </c>
      <c r="BM77" s="247"/>
      <c r="BN77" s="247"/>
    </row>
    <row r="78" spans="1:66" ht="12.75">
      <c r="A78" s="248"/>
      <c r="B78" s="249"/>
      <c r="C78" s="317" t="s">
        <v>791</v>
      </c>
      <c r="D78" s="251"/>
      <c r="E78" s="274"/>
      <c r="F78" s="252"/>
      <c r="G78" s="253"/>
      <c r="BM78" s="247"/>
      <c r="BN78" s="247"/>
    </row>
    <row r="79" spans="1:66" ht="12.75">
      <c r="A79" s="248" t="s">
        <v>408</v>
      </c>
      <c r="B79" s="249" t="s">
        <v>694</v>
      </c>
      <c r="C79" s="250" t="s">
        <v>693</v>
      </c>
      <c r="D79" s="251" t="s">
        <v>276</v>
      </c>
      <c r="E79" s="274">
        <v>1</v>
      </c>
      <c r="F79" s="252"/>
      <c r="G79" s="253">
        <f>E79*F79</f>
        <v>0</v>
      </c>
      <c r="BM79" s="247"/>
      <c r="BN79" s="247"/>
    </row>
    <row r="80" spans="1:66" ht="12.75">
      <c r="A80" s="248" t="s">
        <v>409</v>
      </c>
      <c r="B80" s="249" t="s">
        <v>695</v>
      </c>
      <c r="C80" s="250" t="s">
        <v>692</v>
      </c>
      <c r="D80" s="251" t="s">
        <v>276</v>
      </c>
      <c r="E80" s="274">
        <v>1</v>
      </c>
      <c r="F80" s="252"/>
      <c r="G80" s="253">
        <f>E80*F80</f>
        <v>0</v>
      </c>
      <c r="BM80" s="247"/>
      <c r="BN80" s="247"/>
    </row>
    <row r="81" spans="1:43" ht="12.75">
      <c r="A81" s="255"/>
      <c r="B81" s="256" t="s">
        <v>94</v>
      </c>
      <c r="C81" s="257" t="s">
        <v>124</v>
      </c>
      <c r="D81" s="258"/>
      <c r="E81" s="259"/>
      <c r="F81" s="260"/>
      <c r="G81" s="261">
        <f>SUM(G73:G80)</f>
        <v>0</v>
      </c>
      <c r="AM81" s="262">
        <f>SUM(AM73:AM80)</f>
        <v>0</v>
      </c>
      <c r="AN81" s="262">
        <f>SUM(AN73:AN80)</f>
        <v>0</v>
      </c>
      <c r="AO81" s="262">
        <f>SUM(AO73:AO80)</f>
        <v>0</v>
      </c>
      <c r="AP81" s="262">
        <f>SUM(AP73:AP80)</f>
        <v>0</v>
      </c>
      <c r="AQ81" s="262">
        <f>SUM(AQ73:AQ80)</f>
        <v>0</v>
      </c>
    </row>
    <row r="82" spans="1:7" ht="12.75">
      <c r="A82" s="241" t="s">
        <v>92</v>
      </c>
      <c r="B82" s="242" t="s">
        <v>165</v>
      </c>
      <c r="C82" s="243" t="s">
        <v>166</v>
      </c>
      <c r="D82" s="244"/>
      <c r="E82" s="245"/>
      <c r="F82" s="245"/>
      <c r="G82" s="246"/>
    </row>
    <row r="83" spans="1:66" ht="26.25" customHeight="1">
      <c r="A83" s="289" t="s">
        <v>413</v>
      </c>
      <c r="B83" s="290" t="s">
        <v>698</v>
      </c>
      <c r="C83" s="287" t="s">
        <v>699</v>
      </c>
      <c r="D83" s="288" t="s">
        <v>100</v>
      </c>
      <c r="E83" s="274">
        <v>6.4</v>
      </c>
      <c r="F83" s="274"/>
      <c r="G83" s="278">
        <f>E83*F83</f>
        <v>0</v>
      </c>
      <c r="AL83" s="227">
        <v>2</v>
      </c>
      <c r="AM83" s="227">
        <f>IF(AL83=1,G83,0)</f>
        <v>0</v>
      </c>
      <c r="AN83" s="227">
        <f>IF(AL83=2,G83,0)</f>
        <v>0</v>
      </c>
      <c r="AO83" s="227">
        <f>IF(AL83=3,G83,0)</f>
        <v>0</v>
      </c>
      <c r="AP83" s="227">
        <f>IF(AL83=4,G83,0)</f>
        <v>0</v>
      </c>
      <c r="AQ83" s="227">
        <f>IF(AL83=5,G83,0)</f>
        <v>0</v>
      </c>
      <c r="BM83" s="247">
        <v>1</v>
      </c>
      <c r="BN83" s="247">
        <v>7</v>
      </c>
    </row>
    <row r="84" spans="1:66" ht="26.25" customHeight="1">
      <c r="A84" s="289"/>
      <c r="B84" s="290"/>
      <c r="C84" s="317" t="s">
        <v>742</v>
      </c>
      <c r="D84" s="288"/>
      <c r="E84" s="274"/>
      <c r="F84" s="274"/>
      <c r="G84" s="278"/>
      <c r="BM84" s="247"/>
      <c r="BN84" s="247"/>
    </row>
    <row r="85" spans="1:66" ht="12.75">
      <c r="A85" s="289" t="s">
        <v>414</v>
      </c>
      <c r="B85" s="290" t="s">
        <v>169</v>
      </c>
      <c r="C85" s="287" t="s">
        <v>697</v>
      </c>
      <c r="D85" s="288" t="s">
        <v>129</v>
      </c>
      <c r="E85" s="274">
        <v>32</v>
      </c>
      <c r="F85" s="274"/>
      <c r="G85" s="278">
        <f>E85*F85</f>
        <v>0</v>
      </c>
      <c r="AL85" s="227">
        <v>2</v>
      </c>
      <c r="AM85" s="227">
        <f>IF(AL85=1,G85,0)</f>
        <v>0</v>
      </c>
      <c r="AN85" s="227">
        <f>IF(AL85=2,G85,0)</f>
        <v>0</v>
      </c>
      <c r="AO85" s="227">
        <f>IF(AL85=3,G85,0)</f>
        <v>0</v>
      </c>
      <c r="AP85" s="227">
        <f>IF(AL85=4,G85,0)</f>
        <v>0</v>
      </c>
      <c r="AQ85" s="227">
        <f>IF(AL85=5,G85,0)</f>
        <v>0</v>
      </c>
      <c r="BM85" s="247">
        <v>1</v>
      </c>
      <c r="BN85" s="247">
        <v>7</v>
      </c>
    </row>
    <row r="86" spans="1:66" ht="12.75">
      <c r="A86" s="289"/>
      <c r="B86" s="290"/>
      <c r="C86" s="317" t="s">
        <v>743</v>
      </c>
      <c r="D86" s="288"/>
      <c r="E86" s="274"/>
      <c r="F86" s="274"/>
      <c r="G86" s="278"/>
      <c r="BM86" s="247"/>
      <c r="BN86" s="247"/>
    </row>
    <row r="87" spans="1:66" ht="12.75">
      <c r="A87" s="289" t="s">
        <v>415</v>
      </c>
      <c r="B87" s="290" t="s">
        <v>170</v>
      </c>
      <c r="C87" s="287" t="s">
        <v>171</v>
      </c>
      <c r="D87" s="288" t="s">
        <v>101</v>
      </c>
      <c r="E87" s="274">
        <v>0.01</v>
      </c>
      <c r="F87" s="274"/>
      <c r="G87" s="278">
        <f>E87*F87</f>
        <v>0</v>
      </c>
      <c r="AL87" s="227">
        <v>2</v>
      </c>
      <c r="AM87" s="227">
        <f>IF(AL87=1,G87,0)</f>
        <v>0</v>
      </c>
      <c r="AN87" s="227">
        <f>IF(AL87=2,G87,0)</f>
        <v>0</v>
      </c>
      <c r="AO87" s="227">
        <f>IF(AL87=3,G87,0)</f>
        <v>0</v>
      </c>
      <c r="AP87" s="227">
        <f>IF(AL87=4,G87,0)</f>
        <v>0</v>
      </c>
      <c r="AQ87" s="227">
        <f>IF(AL87=5,G87,0)</f>
        <v>0</v>
      </c>
      <c r="BM87" s="247">
        <v>7</v>
      </c>
      <c r="BN87" s="247">
        <v>1001</v>
      </c>
    </row>
    <row r="88" spans="1:43" ht="12.75">
      <c r="A88" s="255"/>
      <c r="B88" s="256" t="s">
        <v>94</v>
      </c>
      <c r="C88" s="257" t="s">
        <v>167</v>
      </c>
      <c r="D88" s="258"/>
      <c r="E88" s="259"/>
      <c r="F88" s="260"/>
      <c r="G88" s="261">
        <f>SUM(G82:G87)</f>
        <v>0</v>
      </c>
      <c r="AM88" s="262">
        <f>SUM(AM82:AM87)</f>
        <v>0</v>
      </c>
      <c r="AN88" s="262">
        <f>SUM(AN82:AN87)</f>
        <v>0</v>
      </c>
      <c r="AO88" s="262">
        <f>SUM(AO82:AO87)</f>
        <v>0</v>
      </c>
      <c r="AP88" s="262">
        <f>SUM(AP82:AP87)</f>
        <v>0</v>
      </c>
      <c r="AQ88" s="262">
        <f>SUM(AQ82:AQ87)</f>
        <v>0</v>
      </c>
    </row>
    <row r="89" spans="1:7" ht="12.75">
      <c r="A89" s="241" t="s">
        <v>92</v>
      </c>
      <c r="B89" s="242" t="s">
        <v>172</v>
      </c>
      <c r="C89" s="243" t="s">
        <v>173</v>
      </c>
      <c r="D89" s="244"/>
      <c r="E89" s="245"/>
      <c r="F89" s="245"/>
      <c r="G89" s="246"/>
    </row>
    <row r="90" spans="1:66" ht="36" customHeight="1">
      <c r="A90" s="289" t="s">
        <v>416</v>
      </c>
      <c r="B90" s="290" t="s">
        <v>175</v>
      </c>
      <c r="C90" s="287" t="s">
        <v>700</v>
      </c>
      <c r="D90" s="288" t="s">
        <v>93</v>
      </c>
      <c r="E90" s="274">
        <v>2</v>
      </c>
      <c r="F90" s="274"/>
      <c r="G90" s="278">
        <f>E90*F90</f>
        <v>0</v>
      </c>
      <c r="AL90" s="227">
        <v>2</v>
      </c>
      <c r="AM90" s="227">
        <f>IF(AL90=1,G90,0)</f>
        <v>0</v>
      </c>
      <c r="AN90" s="227">
        <f>IF(AL90=2,G90,0)</f>
        <v>0</v>
      </c>
      <c r="AO90" s="227">
        <f>IF(AL90=3,G90,0)</f>
        <v>0</v>
      </c>
      <c r="AP90" s="227">
        <f>IF(AL90=4,G90,0)</f>
        <v>0</v>
      </c>
      <c r="AQ90" s="227">
        <f>IF(AL90=5,G90,0)</f>
        <v>0</v>
      </c>
      <c r="BM90" s="247">
        <v>12</v>
      </c>
      <c r="BN90" s="247">
        <v>0</v>
      </c>
    </row>
    <row r="91" spans="1:66" ht="33.75">
      <c r="A91" s="289" t="s">
        <v>417</v>
      </c>
      <c r="B91" s="290" t="s">
        <v>176</v>
      </c>
      <c r="C91" s="287" t="s">
        <v>701</v>
      </c>
      <c r="D91" s="288" t="s">
        <v>129</v>
      </c>
      <c r="E91" s="274">
        <v>4</v>
      </c>
      <c r="F91" s="274"/>
      <c r="G91" s="278">
        <f>E91*F91</f>
        <v>0</v>
      </c>
      <c r="AL91" s="227">
        <v>2</v>
      </c>
      <c r="AM91" s="227">
        <f>IF(AL91=1,G91,0)</f>
        <v>0</v>
      </c>
      <c r="AN91" s="227">
        <f>IF(AL91=2,G91,0)</f>
        <v>0</v>
      </c>
      <c r="AO91" s="227">
        <f>IF(AL91=3,G91,0)</f>
        <v>0</v>
      </c>
      <c r="AP91" s="227">
        <f>IF(AL91=4,G91,0)</f>
        <v>0</v>
      </c>
      <c r="AQ91" s="227">
        <f>IF(AL91=5,G91,0)</f>
        <v>0</v>
      </c>
      <c r="BM91" s="247">
        <v>12</v>
      </c>
      <c r="BN91" s="247">
        <v>0</v>
      </c>
    </row>
    <row r="92" spans="1:66" ht="12.75">
      <c r="A92" s="289" t="s">
        <v>418</v>
      </c>
      <c r="B92" s="290" t="s">
        <v>177</v>
      </c>
      <c r="C92" s="287" t="s">
        <v>244</v>
      </c>
      <c r="D92" s="288" t="s">
        <v>12</v>
      </c>
      <c r="E92" s="274">
        <v>2.1</v>
      </c>
      <c r="F92" s="274"/>
      <c r="G92" s="278">
        <f>E92*F92</f>
        <v>0</v>
      </c>
      <c r="AL92" s="227">
        <v>2</v>
      </c>
      <c r="AM92" s="227">
        <f>IF(AL92=1,G92,0)</f>
        <v>0</v>
      </c>
      <c r="AN92" s="227">
        <f>IF(AL92=2,G92,0)</f>
        <v>0</v>
      </c>
      <c r="AO92" s="227">
        <f>IF(AL92=3,G92,0)</f>
        <v>0</v>
      </c>
      <c r="AP92" s="227">
        <f>IF(AL92=4,G92,0)</f>
        <v>0</v>
      </c>
      <c r="AQ92" s="227">
        <f>IF(AL92=5,G92,0)</f>
        <v>0</v>
      </c>
      <c r="BM92" s="247">
        <v>7</v>
      </c>
      <c r="BN92" s="247">
        <v>1002</v>
      </c>
    </row>
    <row r="93" spans="1:43" ht="12.75">
      <c r="A93" s="255"/>
      <c r="B93" s="256" t="s">
        <v>94</v>
      </c>
      <c r="C93" s="257" t="s">
        <v>174</v>
      </c>
      <c r="D93" s="258"/>
      <c r="E93" s="259"/>
      <c r="F93" s="260"/>
      <c r="G93" s="261">
        <f>SUM(G89:G92)</f>
        <v>0</v>
      </c>
      <c r="AM93" s="262">
        <f>SUM(AM89:AM92)</f>
        <v>0</v>
      </c>
      <c r="AN93" s="262">
        <f>SUM(AN89:AN92)</f>
        <v>0</v>
      </c>
      <c r="AO93" s="262">
        <f>SUM(AO89:AO92)</f>
        <v>0</v>
      </c>
      <c r="AP93" s="262">
        <f>SUM(AP89:AP92)</f>
        <v>0</v>
      </c>
      <c r="AQ93" s="262">
        <f>SUM(AQ89:AQ92)</f>
        <v>0</v>
      </c>
    </row>
    <row r="94" spans="1:7" ht="12.75">
      <c r="A94" s="241" t="s">
        <v>92</v>
      </c>
      <c r="B94" s="242" t="s">
        <v>178</v>
      </c>
      <c r="C94" s="243" t="s">
        <v>179</v>
      </c>
      <c r="D94" s="244"/>
      <c r="E94" s="245"/>
      <c r="F94" s="245"/>
      <c r="G94" s="246"/>
    </row>
    <row r="95" spans="1:66" ht="12.75" customHeight="1">
      <c r="A95" s="248" t="s">
        <v>419</v>
      </c>
      <c r="B95" s="249" t="s">
        <v>181</v>
      </c>
      <c r="C95" s="250" t="s">
        <v>182</v>
      </c>
      <c r="D95" s="251" t="s">
        <v>162</v>
      </c>
      <c r="E95" s="252">
        <v>1</v>
      </c>
      <c r="F95" s="252"/>
      <c r="G95" s="253">
        <f>E95*F95</f>
        <v>0</v>
      </c>
      <c r="AL95" s="227">
        <v>2</v>
      </c>
      <c r="AM95" s="227">
        <f>IF(AL95=1,G95,0)</f>
        <v>0</v>
      </c>
      <c r="AN95" s="227">
        <f>IF(AL95=2,G95,0)</f>
        <v>0</v>
      </c>
      <c r="AO95" s="227">
        <f>IF(AL95=3,G95,0)</f>
        <v>0</v>
      </c>
      <c r="AP95" s="227">
        <f>IF(AL95=4,G95,0)</f>
        <v>0</v>
      </c>
      <c r="AQ95" s="227">
        <f>IF(AL95=5,G95,0)</f>
        <v>0</v>
      </c>
      <c r="BM95" s="247">
        <v>12</v>
      </c>
      <c r="BN95" s="247">
        <v>0</v>
      </c>
    </row>
    <row r="96" spans="1:66" ht="12.75">
      <c r="A96" s="248" t="s">
        <v>420</v>
      </c>
      <c r="B96" s="249" t="s">
        <v>183</v>
      </c>
      <c r="C96" s="250" t="s">
        <v>702</v>
      </c>
      <c r="D96" s="251" t="s">
        <v>162</v>
      </c>
      <c r="E96" s="252">
        <v>1</v>
      </c>
      <c r="F96" s="274"/>
      <c r="G96" s="253">
        <f>E96*F96</f>
        <v>0</v>
      </c>
      <c r="AL96" s="227">
        <v>2</v>
      </c>
      <c r="AM96" s="227">
        <f>IF(AL96=1,G96,0)</f>
        <v>0</v>
      </c>
      <c r="AN96" s="227">
        <f>IF(AL96=2,G96,0)</f>
        <v>0</v>
      </c>
      <c r="AO96" s="227">
        <f>IF(AL96=3,G96,0)</f>
        <v>0</v>
      </c>
      <c r="AP96" s="227">
        <f>IF(AL96=4,G96,0)</f>
        <v>0</v>
      </c>
      <c r="AQ96" s="227">
        <f>IF(AL96=5,G96,0)</f>
        <v>0</v>
      </c>
      <c r="BM96" s="247">
        <v>12</v>
      </c>
      <c r="BN96" s="247">
        <v>0</v>
      </c>
    </row>
    <row r="97" spans="1:66" ht="22.5">
      <c r="A97" s="248" t="s">
        <v>421</v>
      </c>
      <c r="B97" s="249" t="s">
        <v>184</v>
      </c>
      <c r="C97" s="250" t="s">
        <v>185</v>
      </c>
      <c r="D97" s="251" t="s">
        <v>162</v>
      </c>
      <c r="E97" s="252">
        <v>1</v>
      </c>
      <c r="F97" s="252"/>
      <c r="G97" s="253">
        <f>E97*F97</f>
        <v>0</v>
      </c>
      <c r="AL97" s="227">
        <v>2</v>
      </c>
      <c r="AM97" s="227">
        <f>IF(AL97=1,G97,0)</f>
        <v>0</v>
      </c>
      <c r="AN97" s="227">
        <f>IF(AL97=2,G97,0)</f>
        <v>0</v>
      </c>
      <c r="AO97" s="227">
        <f>IF(AL97=3,G97,0)</f>
        <v>0</v>
      </c>
      <c r="AP97" s="227">
        <f>IF(AL97=4,G97,0)</f>
        <v>0</v>
      </c>
      <c r="AQ97" s="227">
        <f>IF(AL97=5,G97,0)</f>
        <v>0</v>
      </c>
      <c r="BM97" s="247">
        <v>12</v>
      </c>
      <c r="BN97" s="247">
        <v>0</v>
      </c>
    </row>
    <row r="98" spans="1:43" ht="12.75">
      <c r="A98" s="255"/>
      <c r="B98" s="256" t="s">
        <v>94</v>
      </c>
      <c r="C98" s="257" t="s">
        <v>180</v>
      </c>
      <c r="D98" s="258"/>
      <c r="E98" s="259"/>
      <c r="F98" s="260"/>
      <c r="G98" s="261">
        <f>SUM(G94:G97)</f>
        <v>0</v>
      </c>
      <c r="AM98" s="262">
        <f>SUM(AM94:AM97)</f>
        <v>0</v>
      </c>
      <c r="AN98" s="262">
        <f>SUM(AN94:AN97)</f>
        <v>0</v>
      </c>
      <c r="AO98" s="262">
        <f>SUM(AO94:AO97)</f>
        <v>0</v>
      </c>
      <c r="AP98" s="262">
        <f>SUM(AP94:AP97)</f>
        <v>0</v>
      </c>
      <c r="AQ98" s="262">
        <f>SUM(AQ94:AQ97)</f>
        <v>0</v>
      </c>
    </row>
    <row r="99" spans="1:7" ht="12.75">
      <c r="A99" s="241" t="s">
        <v>92</v>
      </c>
      <c r="B99" s="242" t="s">
        <v>186</v>
      </c>
      <c r="C99" s="243" t="s">
        <v>187</v>
      </c>
      <c r="D99" s="244"/>
      <c r="E99" s="245"/>
      <c r="F99" s="245"/>
      <c r="G99" s="246"/>
    </row>
    <row r="100" spans="1:66" ht="12.75">
      <c r="A100" s="248" t="s">
        <v>422</v>
      </c>
      <c r="B100" s="249" t="s">
        <v>537</v>
      </c>
      <c r="C100" s="250" t="s">
        <v>704</v>
      </c>
      <c r="D100" s="251" t="s">
        <v>465</v>
      </c>
      <c r="E100" s="252">
        <v>1</v>
      </c>
      <c r="F100" s="252"/>
      <c r="G100" s="253">
        <f>E100*F100</f>
        <v>0</v>
      </c>
      <c r="AL100" s="227">
        <v>1</v>
      </c>
      <c r="AM100" s="227">
        <f>IF(AL100=1,G100,0)</f>
        <v>0</v>
      </c>
      <c r="AN100" s="227">
        <f>IF(AL100=2,G100,0)</f>
        <v>0</v>
      </c>
      <c r="AO100" s="227">
        <f>IF(AL100=3,G100,0)</f>
        <v>0</v>
      </c>
      <c r="AP100" s="227">
        <f>IF(AL100=4,G100,0)</f>
        <v>0</v>
      </c>
      <c r="AQ100" s="227">
        <f>IF(AL100=5,G100,0)</f>
        <v>0</v>
      </c>
      <c r="BM100" s="247">
        <v>12</v>
      </c>
      <c r="BN100" s="247">
        <v>0</v>
      </c>
    </row>
    <row r="101" spans="1:66" ht="12.75">
      <c r="A101" s="248" t="s">
        <v>423</v>
      </c>
      <c r="B101" s="249" t="s">
        <v>189</v>
      </c>
      <c r="C101" s="250" t="s">
        <v>703</v>
      </c>
      <c r="D101" s="251" t="s">
        <v>465</v>
      </c>
      <c r="E101" s="252">
        <v>1</v>
      </c>
      <c r="F101" s="252"/>
      <c r="G101" s="253">
        <f>E101*F101</f>
        <v>0</v>
      </c>
      <c r="AL101" s="227">
        <v>1</v>
      </c>
      <c r="AM101" s="227">
        <f>IF(AL101=1,G101,0)</f>
        <v>0</v>
      </c>
      <c r="AN101" s="227">
        <f>IF(AL101=2,G101,0)</f>
        <v>0</v>
      </c>
      <c r="AO101" s="227">
        <f>IF(AL101=3,G101,0)</f>
        <v>0</v>
      </c>
      <c r="AP101" s="227">
        <f>IF(AL101=4,G101,0)</f>
        <v>0</v>
      </c>
      <c r="AQ101" s="227">
        <f>IF(AL101=5,G101,0)</f>
        <v>0</v>
      </c>
      <c r="BM101" s="247">
        <v>12</v>
      </c>
      <c r="BN101" s="247">
        <v>0</v>
      </c>
    </row>
    <row r="102" spans="1:66" ht="12.75">
      <c r="A102" s="248" t="s">
        <v>424</v>
      </c>
      <c r="B102" s="249" t="s">
        <v>190</v>
      </c>
      <c r="C102" s="250" t="s">
        <v>706</v>
      </c>
      <c r="D102" s="251" t="s">
        <v>465</v>
      </c>
      <c r="E102" s="252">
        <v>2</v>
      </c>
      <c r="F102" s="252"/>
      <c r="G102" s="253">
        <f>E102*F102</f>
        <v>0</v>
      </c>
      <c r="AL102" s="227">
        <v>1</v>
      </c>
      <c r="AM102" s="227">
        <f>IF(AL102=1,G102,0)</f>
        <v>0</v>
      </c>
      <c r="AN102" s="227">
        <f>IF(AL102=2,G102,0)</f>
        <v>0</v>
      </c>
      <c r="AO102" s="227">
        <f>IF(AL102=3,G102,0)</f>
        <v>0</v>
      </c>
      <c r="AP102" s="227">
        <f>IF(AL102=4,G102,0)</f>
        <v>0</v>
      </c>
      <c r="AQ102" s="227">
        <f>IF(AL102=5,G102,0)</f>
        <v>0</v>
      </c>
      <c r="BM102" s="247">
        <v>12</v>
      </c>
      <c r="BN102" s="247">
        <v>0</v>
      </c>
    </row>
    <row r="103" spans="1:66" ht="12.75">
      <c r="A103" s="248" t="s">
        <v>425</v>
      </c>
      <c r="B103" s="249" t="s">
        <v>539</v>
      </c>
      <c r="C103" s="250" t="s">
        <v>705</v>
      </c>
      <c r="D103" s="251" t="s">
        <v>465</v>
      </c>
      <c r="E103" s="252">
        <v>2</v>
      </c>
      <c r="F103" s="252"/>
      <c r="G103" s="253">
        <f>E103*F103</f>
        <v>0</v>
      </c>
      <c r="AL103" s="227">
        <v>1</v>
      </c>
      <c r="AM103" s="227">
        <f>IF(AL103=1,G103,0)</f>
        <v>0</v>
      </c>
      <c r="AN103" s="227">
        <f>IF(AL103=2,G103,0)</f>
        <v>0</v>
      </c>
      <c r="AO103" s="227">
        <f>IF(AL103=3,G103,0)</f>
        <v>0</v>
      </c>
      <c r="AP103" s="227">
        <f>IF(AL103=4,G103,0)</f>
        <v>0</v>
      </c>
      <c r="AQ103" s="227">
        <f>IF(AL103=5,G103,0)</f>
        <v>0</v>
      </c>
      <c r="BM103" s="247">
        <v>12</v>
      </c>
      <c r="BN103" s="247">
        <v>0</v>
      </c>
    </row>
    <row r="104" spans="1:43" ht="12.75">
      <c r="A104" s="255"/>
      <c r="B104" s="256" t="s">
        <v>94</v>
      </c>
      <c r="C104" s="257" t="s">
        <v>188</v>
      </c>
      <c r="D104" s="258"/>
      <c r="E104" s="259"/>
      <c r="F104" s="260"/>
      <c r="G104" s="261">
        <f>SUM(G99:G103)</f>
        <v>0</v>
      </c>
      <c r="AM104" s="262">
        <f>SUM(AM99:AM103)</f>
        <v>0</v>
      </c>
      <c r="AN104" s="262">
        <f>SUM(AN99:AN103)</f>
        <v>0</v>
      </c>
      <c r="AO104" s="262">
        <f>SUM(AO99:AO103)</f>
        <v>0</v>
      </c>
      <c r="AP104" s="262">
        <f>SUM(AP99:AP103)</f>
        <v>0</v>
      </c>
      <c r="AQ104" s="262">
        <f>SUM(AQ99:AQ103)</f>
        <v>0</v>
      </c>
    </row>
    <row r="105" spans="1:7" ht="12.75">
      <c r="A105" s="241" t="s">
        <v>92</v>
      </c>
      <c r="B105" s="242" t="s">
        <v>191</v>
      </c>
      <c r="C105" s="243" t="s">
        <v>192</v>
      </c>
      <c r="D105" s="244"/>
      <c r="E105" s="291"/>
      <c r="F105" s="291"/>
      <c r="G105" s="292"/>
    </row>
    <row r="106" spans="1:66" ht="12.75">
      <c r="A106" s="248" t="s">
        <v>426</v>
      </c>
      <c r="B106" s="249" t="s">
        <v>194</v>
      </c>
      <c r="C106" s="250" t="s">
        <v>195</v>
      </c>
      <c r="D106" s="251" t="s">
        <v>101</v>
      </c>
      <c r="E106" s="274">
        <v>18.07</v>
      </c>
      <c r="F106" s="252"/>
      <c r="G106" s="278">
        <f>E106*F106</f>
        <v>0</v>
      </c>
      <c r="AL106" s="227">
        <v>1</v>
      </c>
      <c r="AM106" s="227">
        <f>IF(AL106=1,G106,0)</f>
        <v>0</v>
      </c>
      <c r="AN106" s="227">
        <f>IF(AL106=2,G106,0)</f>
        <v>0</v>
      </c>
      <c r="AO106" s="227">
        <f>IF(AL106=3,G106,0)</f>
        <v>0</v>
      </c>
      <c r="AP106" s="227">
        <f>IF(AL106=4,G106,0)</f>
        <v>0</v>
      </c>
      <c r="AQ106" s="227">
        <f>IF(AL106=5,G106,0)</f>
        <v>0</v>
      </c>
      <c r="BM106" s="247">
        <v>8</v>
      </c>
      <c r="BN106" s="247">
        <v>0</v>
      </c>
    </row>
    <row r="107" spans="1:66" ht="12.75">
      <c r="A107" s="248" t="s">
        <v>427</v>
      </c>
      <c r="B107" s="249" t="s">
        <v>196</v>
      </c>
      <c r="C107" s="250" t="s">
        <v>245</v>
      </c>
      <c r="D107" s="251" t="s">
        <v>101</v>
      </c>
      <c r="E107" s="274">
        <v>108.42</v>
      </c>
      <c r="F107" s="252"/>
      <c r="G107" s="278">
        <f>E107*F107</f>
        <v>0</v>
      </c>
      <c r="AL107" s="227">
        <v>1</v>
      </c>
      <c r="AM107" s="227">
        <f>IF(AL107=1,G107,0)</f>
        <v>0</v>
      </c>
      <c r="AN107" s="227">
        <f>IF(AL107=2,G107,0)</f>
        <v>0</v>
      </c>
      <c r="AO107" s="227">
        <f>IF(AL107=3,G107,0)</f>
        <v>0</v>
      </c>
      <c r="AP107" s="227">
        <f>IF(AL107=4,G107,0)</f>
        <v>0</v>
      </c>
      <c r="AQ107" s="227">
        <f>IF(AL107=5,G107,0)</f>
        <v>0</v>
      </c>
      <c r="BM107" s="247">
        <v>8</v>
      </c>
      <c r="BN107" s="247">
        <v>0</v>
      </c>
    </row>
    <row r="108" spans="1:66" ht="12.75">
      <c r="A108" s="248" t="s">
        <v>428</v>
      </c>
      <c r="B108" s="249" t="s">
        <v>199</v>
      </c>
      <c r="C108" s="250" t="s">
        <v>246</v>
      </c>
      <c r="D108" s="251" t="s">
        <v>101</v>
      </c>
      <c r="E108" s="274">
        <v>18.07</v>
      </c>
      <c r="F108" s="252"/>
      <c r="G108" s="278">
        <f>E108*F108</f>
        <v>0</v>
      </c>
      <c r="AL108" s="227">
        <v>1</v>
      </c>
      <c r="AM108" s="227">
        <f>IF(AL108=1,G108,0)</f>
        <v>0</v>
      </c>
      <c r="AN108" s="227">
        <f>IF(AL108=2,G108,0)</f>
        <v>0</v>
      </c>
      <c r="AO108" s="227">
        <f>IF(AL108=3,G108,0)</f>
        <v>0</v>
      </c>
      <c r="AP108" s="227">
        <f>IF(AL108=4,G108,0)</f>
        <v>0</v>
      </c>
      <c r="AQ108" s="227">
        <f>IF(AL108=5,G108,0)</f>
        <v>0</v>
      </c>
      <c r="BM108" s="247">
        <v>8</v>
      </c>
      <c r="BN108" s="247">
        <v>0</v>
      </c>
    </row>
    <row r="109" spans="1:66" ht="12.75">
      <c r="A109" s="248" t="s">
        <v>429</v>
      </c>
      <c r="B109" s="249" t="s">
        <v>200</v>
      </c>
      <c r="C109" s="250" t="s">
        <v>247</v>
      </c>
      <c r="D109" s="251" t="s">
        <v>101</v>
      </c>
      <c r="E109" s="274">
        <v>126.49000000000001</v>
      </c>
      <c r="F109" s="252"/>
      <c r="G109" s="278">
        <f>E109*F109</f>
        <v>0</v>
      </c>
      <c r="AL109" s="227">
        <v>1</v>
      </c>
      <c r="AM109" s="227">
        <f>IF(AL109=1,G109,0)</f>
        <v>0</v>
      </c>
      <c r="AN109" s="227">
        <f>IF(AL109=2,G109,0)</f>
        <v>0</v>
      </c>
      <c r="AO109" s="227">
        <f>IF(AL109=3,G109,0)</f>
        <v>0</v>
      </c>
      <c r="AP109" s="227">
        <f>IF(AL109=4,G109,0)</f>
        <v>0</v>
      </c>
      <c r="AQ109" s="227">
        <f>IF(AL109=5,G109,0)</f>
        <v>0</v>
      </c>
      <c r="BM109" s="247">
        <v>8</v>
      </c>
      <c r="BN109" s="247">
        <v>0</v>
      </c>
    </row>
    <row r="110" spans="1:43" ht="12.75">
      <c r="A110" s="255"/>
      <c r="B110" s="256" t="s">
        <v>94</v>
      </c>
      <c r="C110" s="257" t="s">
        <v>193</v>
      </c>
      <c r="D110" s="258"/>
      <c r="E110" s="259"/>
      <c r="F110" s="260"/>
      <c r="G110" s="261">
        <f>SUM(G105:G109)</f>
        <v>0</v>
      </c>
      <c r="AM110" s="262">
        <f>SUM(AM105:AM109)</f>
        <v>0</v>
      </c>
      <c r="AN110" s="262">
        <f>SUM(AN105:AN109)</f>
        <v>0</v>
      </c>
      <c r="AO110" s="262">
        <f>SUM(AO105:AO109)</f>
        <v>0</v>
      </c>
      <c r="AP110" s="262">
        <f>SUM(AP105:AP109)</f>
        <v>0</v>
      </c>
      <c r="AQ110" s="262">
        <f>SUM(AQ105:AQ109)</f>
        <v>0</v>
      </c>
    </row>
    <row r="111" spans="5:7" ht="12.75">
      <c r="E111" s="227"/>
      <c r="G111" s="281">
        <f>SUM(G7:G110)/2</f>
        <v>0</v>
      </c>
    </row>
    <row r="112" spans="1:5" ht="12.75">
      <c r="A112" s="275"/>
      <c r="B112" s="276"/>
      <c r="C112" s="277"/>
      <c r="E112" s="227"/>
    </row>
    <row r="113" spans="1:5" ht="12.75">
      <c r="A113" s="275"/>
      <c r="B113" s="276"/>
      <c r="C113" s="277"/>
      <c r="E113" s="227"/>
    </row>
    <row r="114" spans="1:5" ht="12.75">
      <c r="A114" s="275"/>
      <c r="B114" s="276"/>
      <c r="C114" s="277"/>
      <c r="E114" s="227"/>
    </row>
    <row r="115" spans="1:5" ht="12.75">
      <c r="A115" s="275"/>
      <c r="B115" s="276"/>
      <c r="C115" s="277"/>
      <c r="E115" s="227"/>
    </row>
    <row r="116" spans="1:5" ht="12.75">
      <c r="A116" s="275"/>
      <c r="B116" s="276"/>
      <c r="C116" s="277"/>
      <c r="E116" s="227"/>
    </row>
    <row r="117" spans="1:5" ht="12.75">
      <c r="A117" s="275"/>
      <c r="B117" s="276"/>
      <c r="C117" s="277"/>
      <c r="E117" s="227"/>
    </row>
    <row r="118" ht="12.75">
      <c r="E118" s="227"/>
    </row>
    <row r="119" ht="12.75">
      <c r="E119" s="227"/>
    </row>
    <row r="120" ht="12.75">
      <c r="E120" s="227"/>
    </row>
    <row r="121" ht="12.75">
      <c r="E121" s="227"/>
    </row>
    <row r="122" ht="12.75">
      <c r="E122" s="227"/>
    </row>
    <row r="123" ht="12.75">
      <c r="E123" s="227"/>
    </row>
    <row r="124" ht="12.75">
      <c r="E124" s="227"/>
    </row>
    <row r="125" ht="12.75">
      <c r="E125" s="227"/>
    </row>
    <row r="126" ht="12.75">
      <c r="E126" s="227"/>
    </row>
    <row r="127" ht="12.75">
      <c r="E127" s="227"/>
    </row>
    <row r="128" ht="12.75">
      <c r="E128" s="227"/>
    </row>
    <row r="129" spans="1:7" ht="12.75">
      <c r="A129" s="254"/>
      <c r="B129" s="254"/>
      <c r="C129" s="254"/>
      <c r="D129" s="254"/>
      <c r="E129" s="254"/>
      <c r="F129" s="254"/>
      <c r="G129" s="254"/>
    </row>
    <row r="130" spans="1:7" ht="12.75">
      <c r="A130" s="254"/>
      <c r="B130" s="254"/>
      <c r="C130" s="254"/>
      <c r="D130" s="254"/>
      <c r="E130" s="254"/>
      <c r="F130" s="254"/>
      <c r="G130" s="254"/>
    </row>
    <row r="131" spans="1:7" ht="12.75">
      <c r="A131" s="254"/>
      <c r="B131" s="254"/>
      <c r="C131" s="254"/>
      <c r="D131" s="254"/>
      <c r="E131" s="254"/>
      <c r="F131" s="254"/>
      <c r="G131" s="254"/>
    </row>
    <row r="132" spans="1:7" ht="12.75">
      <c r="A132" s="254"/>
      <c r="B132" s="254"/>
      <c r="C132" s="254"/>
      <c r="D132" s="254"/>
      <c r="E132" s="254"/>
      <c r="F132" s="254"/>
      <c r="G132" s="254"/>
    </row>
    <row r="133" ht="12.75">
      <c r="E133" s="227"/>
    </row>
    <row r="134" ht="12.75">
      <c r="E134" s="227"/>
    </row>
    <row r="135" ht="12.75">
      <c r="E135" s="227"/>
    </row>
    <row r="136" ht="12.75">
      <c r="E136" s="227"/>
    </row>
    <row r="137" ht="12.75">
      <c r="E137" s="227"/>
    </row>
    <row r="138" ht="12.75">
      <c r="E138" s="227"/>
    </row>
    <row r="139" ht="12.75">
      <c r="E139" s="227"/>
    </row>
    <row r="140" ht="12.75">
      <c r="E140" s="227"/>
    </row>
    <row r="141" ht="12.75">
      <c r="E141" s="227"/>
    </row>
    <row r="142" ht="12.75">
      <c r="E142" s="227"/>
    </row>
    <row r="143" ht="12.75">
      <c r="E143" s="227"/>
    </row>
    <row r="144" ht="12.75">
      <c r="E144" s="227"/>
    </row>
    <row r="145" ht="12.75">
      <c r="E145" s="227"/>
    </row>
    <row r="146" ht="12.75">
      <c r="E146" s="227"/>
    </row>
    <row r="147" ht="12.75">
      <c r="E147" s="227"/>
    </row>
    <row r="148" ht="12.75">
      <c r="E148" s="227"/>
    </row>
    <row r="149" ht="12.75">
      <c r="E149" s="227"/>
    </row>
    <row r="150" ht="12.75">
      <c r="E150" s="227"/>
    </row>
    <row r="151" ht="12.75">
      <c r="E151" s="227"/>
    </row>
    <row r="152" ht="12.75">
      <c r="E152" s="227"/>
    </row>
    <row r="153" ht="12.75">
      <c r="E153" s="227"/>
    </row>
    <row r="154" ht="12.75">
      <c r="E154" s="227"/>
    </row>
    <row r="155" ht="12.75">
      <c r="E155" s="227"/>
    </row>
    <row r="156" ht="12.75">
      <c r="E156" s="227"/>
    </row>
    <row r="157" ht="12.75">
      <c r="E157" s="227"/>
    </row>
    <row r="158" ht="12.75">
      <c r="E158" s="227"/>
    </row>
    <row r="159" ht="12.75">
      <c r="E159" s="227"/>
    </row>
    <row r="160" ht="12.75">
      <c r="E160" s="227"/>
    </row>
    <row r="161" ht="12.75">
      <c r="E161" s="227"/>
    </row>
    <row r="162" ht="12.75">
      <c r="E162" s="227"/>
    </row>
    <row r="163" ht="12.75">
      <c r="E163" s="227"/>
    </row>
    <row r="164" spans="1:2" ht="12.75">
      <c r="A164" s="263"/>
      <c r="B164" s="263"/>
    </row>
    <row r="165" spans="1:7" ht="12.75">
      <c r="A165" s="254"/>
      <c r="B165" s="254"/>
      <c r="C165" s="264"/>
      <c r="D165" s="264"/>
      <c r="E165" s="265"/>
      <c r="F165" s="264"/>
      <c r="G165" s="266"/>
    </row>
    <row r="166" spans="1:7" ht="12.75">
      <c r="A166" s="267"/>
      <c r="B166" s="267"/>
      <c r="C166" s="254"/>
      <c r="D166" s="254"/>
      <c r="E166" s="268"/>
      <c r="F166" s="254"/>
      <c r="G166" s="254"/>
    </row>
    <row r="167" spans="1:7" ht="12.75">
      <c r="A167" s="254"/>
      <c r="B167" s="254"/>
      <c r="C167" s="254"/>
      <c r="D167" s="254"/>
      <c r="E167" s="268"/>
      <c r="F167" s="254"/>
      <c r="G167" s="254"/>
    </row>
    <row r="168" spans="1:7" ht="12.75">
      <c r="A168" s="254"/>
      <c r="B168" s="254"/>
      <c r="C168" s="254"/>
      <c r="D168" s="254"/>
      <c r="E168" s="268"/>
      <c r="F168" s="254"/>
      <c r="G168" s="254"/>
    </row>
    <row r="169" spans="1:7" ht="12.75">
      <c r="A169" s="254"/>
      <c r="B169" s="254"/>
      <c r="C169" s="254"/>
      <c r="D169" s="254"/>
      <c r="E169" s="268"/>
      <c r="F169" s="254"/>
      <c r="G169" s="254"/>
    </row>
    <row r="170" spans="1:7" ht="12.75">
      <c r="A170" s="254"/>
      <c r="B170" s="254"/>
      <c r="C170" s="254"/>
      <c r="D170" s="254"/>
      <c r="E170" s="268"/>
      <c r="F170" s="254"/>
      <c r="G170" s="254"/>
    </row>
    <row r="171" spans="1:7" ht="12.75">
      <c r="A171" s="254"/>
      <c r="B171" s="254"/>
      <c r="C171" s="254"/>
      <c r="D171" s="254"/>
      <c r="E171" s="268"/>
      <c r="F171" s="254"/>
      <c r="G171" s="254"/>
    </row>
    <row r="172" spans="1:7" ht="12.75">
      <c r="A172" s="254"/>
      <c r="B172" s="254"/>
      <c r="C172" s="254"/>
      <c r="D172" s="254"/>
      <c r="E172" s="268"/>
      <c r="F172" s="254"/>
      <c r="G172" s="254"/>
    </row>
    <row r="173" spans="1:7" ht="12.75">
      <c r="A173" s="254"/>
      <c r="B173" s="254"/>
      <c r="C173" s="254"/>
      <c r="D173" s="254"/>
      <c r="E173" s="268"/>
      <c r="F173" s="254"/>
      <c r="G173" s="254"/>
    </row>
    <row r="174" spans="1:7" ht="12.75">
      <c r="A174" s="254"/>
      <c r="B174" s="254"/>
      <c r="C174" s="254"/>
      <c r="D174" s="254"/>
      <c r="E174" s="268"/>
      <c r="F174" s="254"/>
      <c r="G174" s="254"/>
    </row>
    <row r="175" spans="1:7" ht="12.75">
      <c r="A175" s="254"/>
      <c r="B175" s="254"/>
      <c r="C175" s="254"/>
      <c r="D175" s="254"/>
      <c r="E175" s="268"/>
      <c r="F175" s="254"/>
      <c r="G175" s="254"/>
    </row>
    <row r="176" spans="1:7" ht="12.75">
      <c r="A176" s="254"/>
      <c r="B176" s="254"/>
      <c r="C176" s="254"/>
      <c r="D176" s="254"/>
      <c r="E176" s="268"/>
      <c r="F176" s="254"/>
      <c r="G176" s="254"/>
    </row>
    <row r="177" spans="1:7" ht="12.75">
      <c r="A177" s="254"/>
      <c r="B177" s="254"/>
      <c r="C177" s="254"/>
      <c r="D177" s="254"/>
      <c r="E177" s="268"/>
      <c r="F177" s="254"/>
      <c r="G177" s="254"/>
    </row>
    <row r="178" spans="1:7" ht="12.75">
      <c r="A178" s="254"/>
      <c r="B178" s="254"/>
      <c r="C178" s="254"/>
      <c r="D178" s="254"/>
      <c r="E178" s="268"/>
      <c r="F178" s="254"/>
      <c r="G178" s="25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fitToHeight="0" fitToWidth="1" horizontalDpi="600" verticalDpi="600" orientation="portrait" paperSize="9" scale="88" r:id="rId1"/>
  <headerFooter alignWithMargins="0">
    <oddFooter>&amp;L&amp;9Zpracováno programem &amp;"Arial CE,Tučné"BUILDpower,  © RTS, a.s.&amp;R&amp;"Arial,Obyčejné"Strana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1"/>
  <sheetViews>
    <sheetView view="pageBreakPreview" zoomScaleSheetLayoutView="100" zoomScalePageLayoutView="0" workbookViewId="0" topLeftCell="A16">
      <selection activeCell="H50" sqref="H5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4.625" style="1" customWidth="1"/>
    <col min="5" max="5" width="16.75390625" style="1" customWidth="1"/>
    <col min="6" max="6" width="16.625" style="1" customWidth="1"/>
    <col min="7" max="7" width="15.25390625" style="1" customWidth="1"/>
    <col min="8" max="8" width="9.375" style="1" bestFit="1" customWidth="1"/>
    <col min="9" max="16384" width="9.125" style="1" customWidth="1"/>
  </cols>
  <sheetData>
    <row r="1" spans="1:7" ht="24.75" customHeight="1" thickBot="1">
      <c r="A1" s="91" t="s">
        <v>241</v>
      </c>
      <c r="B1" s="92"/>
      <c r="C1" s="92"/>
      <c r="D1" s="92"/>
      <c r="E1" s="92"/>
      <c r="F1" s="92"/>
      <c r="G1" s="92"/>
    </row>
    <row r="2" spans="1:7" ht="12.75" customHeight="1">
      <c r="A2" s="93" t="s">
        <v>32</v>
      </c>
      <c r="B2" s="94"/>
      <c r="C2" s="95">
        <v>2</v>
      </c>
      <c r="D2" s="95" t="s">
        <v>120</v>
      </c>
      <c r="E2" s="94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99"/>
      <c r="F3" s="101"/>
      <c r="G3" s="102"/>
    </row>
    <row r="4" spans="1:7" ht="12" customHeight="1">
      <c r="A4" s="103" t="s">
        <v>34</v>
      </c>
      <c r="B4" s="99"/>
      <c r="C4" s="100"/>
      <c r="D4" s="100"/>
      <c r="E4" s="99"/>
      <c r="F4" s="101" t="s">
        <v>35</v>
      </c>
      <c r="G4" s="104"/>
    </row>
    <row r="5" spans="1:7" ht="12.75" customHeight="1">
      <c r="A5" s="105" t="s">
        <v>95</v>
      </c>
      <c r="B5" s="106"/>
      <c r="C5" s="107" t="s">
        <v>96</v>
      </c>
      <c r="D5" s="108"/>
      <c r="E5" s="109"/>
      <c r="F5" s="101" t="s">
        <v>36</v>
      </c>
      <c r="G5" s="102"/>
    </row>
    <row r="6" spans="1:15" ht="12.75" customHeight="1">
      <c r="A6" s="103" t="s">
        <v>37</v>
      </c>
      <c r="B6" s="99"/>
      <c r="C6" s="100" t="str">
        <f>Stavba!CisloStavby</f>
        <v>Oprava střechy-objekt F Harcovské koleje TU v Liberci, 17.listopadu 584, Liberec</v>
      </c>
      <c r="D6" s="100"/>
      <c r="E6" s="99"/>
      <c r="F6" s="110" t="s">
        <v>38</v>
      </c>
      <c r="G6" s="111"/>
      <c r="O6" s="112"/>
    </row>
    <row r="7" spans="1:7" ht="12.75" customHeight="1">
      <c r="A7" s="305"/>
      <c r="B7" s="306"/>
      <c r="C7" s="307"/>
      <c r="D7" s="115"/>
      <c r="E7" s="115"/>
      <c r="F7" s="116" t="s">
        <v>39</v>
      </c>
      <c r="G7" s="111"/>
    </row>
    <row r="8" spans="1:9" ht="12.75">
      <c r="A8" s="117" t="s">
        <v>40</v>
      </c>
      <c r="B8" s="101"/>
      <c r="C8" s="346" t="s">
        <v>211</v>
      </c>
      <c r="D8" s="346"/>
      <c r="E8" s="347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48"/>
      <c r="D9" s="348"/>
      <c r="E9" s="349"/>
      <c r="F9" s="101"/>
      <c r="G9" s="122"/>
      <c r="H9" s="123"/>
    </row>
    <row r="10" spans="1:8" ht="12.75">
      <c r="A10" s="117" t="s">
        <v>43</v>
      </c>
      <c r="B10" s="101"/>
      <c r="C10" s="348"/>
      <c r="D10" s="348"/>
      <c r="E10" s="348"/>
      <c r="F10" s="124"/>
      <c r="G10" s="125"/>
      <c r="H10" s="126"/>
    </row>
    <row r="11" spans="1:57" ht="13.5" customHeight="1">
      <c r="A11" s="117" t="s">
        <v>44</v>
      </c>
      <c r="B11" s="101"/>
      <c r="C11" s="348"/>
      <c r="D11" s="348"/>
      <c r="E11" s="348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9"/>
      <c r="C12" s="350"/>
      <c r="D12" s="350"/>
      <c r="E12" s="350"/>
      <c r="F12" s="131" t="s">
        <v>47</v>
      </c>
      <c r="G12" s="304">
        <v>3</v>
      </c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75" customHeight="1">
      <c r="A15" s="142"/>
      <c r="B15" s="143" t="s">
        <v>51</v>
      </c>
      <c r="C15" s="144">
        <f>'SO 01 02 Rek'!E15</f>
        <v>0</v>
      </c>
      <c r="D15" s="145" t="str">
        <f>'SO 01 02 Rek'!A20</f>
        <v>Ztížené výrobní podmínky</v>
      </c>
      <c r="E15" s="146"/>
      <c r="F15" s="147"/>
      <c r="G15" s="144">
        <f>'SO 01 02 Rek'!I20</f>
        <v>0</v>
      </c>
    </row>
    <row r="16" spans="1:7" ht="15.75" customHeight="1">
      <c r="A16" s="142" t="s">
        <v>52</v>
      </c>
      <c r="B16" s="143" t="s">
        <v>53</v>
      </c>
      <c r="C16" s="144">
        <f>'SO 01 02 Rek'!F15</f>
        <v>0</v>
      </c>
      <c r="D16" s="98" t="str">
        <f>'SO 01 02 Rek'!A21</f>
        <v>Oborová přirážka</v>
      </c>
      <c r="E16" s="148"/>
      <c r="F16" s="149"/>
      <c r="G16" s="144">
        <f>'SO 01 02 Rek'!I21</f>
        <v>0</v>
      </c>
    </row>
    <row r="17" spans="1:7" ht="15.75" customHeight="1">
      <c r="A17" s="142" t="s">
        <v>54</v>
      </c>
      <c r="B17" s="143" t="s">
        <v>55</v>
      </c>
      <c r="C17" s="144">
        <f>'SO 01 02 Rek'!H15</f>
        <v>0</v>
      </c>
      <c r="D17" s="98" t="str">
        <f>'SO 01 02 Rek'!A22</f>
        <v>Přesun stavebních kapacit</v>
      </c>
      <c r="E17" s="148"/>
      <c r="F17" s="149"/>
      <c r="G17" s="144">
        <f>'SO 01 02 Rek'!I22</f>
        <v>0</v>
      </c>
    </row>
    <row r="18" spans="1:7" ht="15.75" customHeight="1">
      <c r="A18" s="150" t="s">
        <v>56</v>
      </c>
      <c r="B18" s="151" t="s">
        <v>57</v>
      </c>
      <c r="C18" s="144">
        <f>'SO 01 02 Rek'!G15</f>
        <v>0</v>
      </c>
      <c r="D18" s="98" t="str">
        <f>'SO 01 02 Rek'!A23</f>
        <v>Mimostaveništní doprava</v>
      </c>
      <c r="E18" s="148"/>
      <c r="F18" s="149"/>
      <c r="G18" s="144">
        <f>'SO 01 02 Rek'!I23</f>
        <v>0</v>
      </c>
    </row>
    <row r="19" spans="1:7" ht="15.75" customHeight="1">
      <c r="A19" s="152" t="s">
        <v>58</v>
      </c>
      <c r="B19" s="143"/>
      <c r="C19" s="144">
        <f>SUM(C15:C18)</f>
        <v>0</v>
      </c>
      <c r="D19" s="98" t="str">
        <f>'SO 01 02 Rek'!A24</f>
        <v>Zařízení staveniště</v>
      </c>
      <c r="E19" s="148"/>
      <c r="F19" s="149"/>
      <c r="G19" s="144">
        <f>'SO 01 02 Rek'!I24</f>
        <v>0</v>
      </c>
    </row>
    <row r="20" spans="1:7" ht="15.75" customHeight="1">
      <c r="A20" s="152"/>
      <c r="B20" s="143"/>
      <c r="C20" s="144"/>
      <c r="D20" s="98" t="str">
        <f>'SO 01 02 Rek'!A25</f>
        <v>Provoz investora</v>
      </c>
      <c r="E20" s="148"/>
      <c r="F20" s="149"/>
      <c r="G20" s="144">
        <f>'SO 01 02 Rek'!I25</f>
        <v>0</v>
      </c>
    </row>
    <row r="21" spans="1:7" ht="15.75" customHeight="1">
      <c r="A21" s="152" t="s">
        <v>29</v>
      </c>
      <c r="B21" s="143"/>
      <c r="C21" s="144">
        <f>'SO 01 02 Rek'!I15</f>
        <v>0</v>
      </c>
      <c r="D21" s="98" t="str">
        <f>'SO 01 02 Rek'!A26</f>
        <v>Kompletační činnost (IČD)</v>
      </c>
      <c r="E21" s="148"/>
      <c r="F21" s="149"/>
      <c r="G21" s="144">
        <f>'SO 01 02 Rek'!I26</f>
        <v>0</v>
      </c>
    </row>
    <row r="22" spans="1:7" ht="15.75" customHeight="1">
      <c r="A22" s="153" t="s">
        <v>59</v>
      </c>
      <c r="B22" s="123"/>
      <c r="C22" s="144">
        <f>C19+C21</f>
        <v>0</v>
      </c>
      <c r="D22" s="98" t="str">
        <f>'SO 01 02 Rek'!A27</f>
        <v>Rezerva rozpočtu</v>
      </c>
      <c r="E22" s="148"/>
      <c r="F22" s="149"/>
      <c r="G22" s="144">
        <f>G23-SUM(G15:G21)</f>
        <v>0</v>
      </c>
    </row>
    <row r="23" spans="1:7" ht="15.75" customHeight="1" thickBot="1">
      <c r="A23" s="351" t="s">
        <v>60</v>
      </c>
      <c r="B23" s="352"/>
      <c r="C23" s="154">
        <f>C22+G23</f>
        <v>0</v>
      </c>
      <c r="D23" s="155" t="s">
        <v>61</v>
      </c>
      <c r="E23" s="156"/>
      <c r="F23" s="157"/>
      <c r="G23" s="144">
        <f>'SO 01 02 Rek'!H28</f>
        <v>0</v>
      </c>
    </row>
    <row r="24" spans="1:7" ht="12.75">
      <c r="A24" s="158" t="s">
        <v>62</v>
      </c>
      <c r="B24" s="159"/>
      <c r="C24" s="160"/>
      <c r="D24" s="159" t="s">
        <v>63</v>
      </c>
      <c r="E24" s="159"/>
      <c r="F24" s="161" t="s">
        <v>64</v>
      </c>
      <c r="G24" s="162"/>
    </row>
    <row r="25" spans="1:7" ht="12.75">
      <c r="A25" s="153" t="s">
        <v>65</v>
      </c>
      <c r="B25" s="123"/>
      <c r="C25" s="302" t="s">
        <v>859</v>
      </c>
      <c r="D25" s="123" t="s">
        <v>65</v>
      </c>
      <c r="F25" s="164" t="s">
        <v>65</v>
      </c>
      <c r="G25" s="165"/>
    </row>
    <row r="26" spans="1:7" ht="37.5" customHeight="1">
      <c r="A26" s="153" t="s">
        <v>66</v>
      </c>
      <c r="B26" s="166"/>
      <c r="C26" s="273">
        <v>41368</v>
      </c>
      <c r="D26" s="123" t="s">
        <v>66</v>
      </c>
      <c r="F26" s="164" t="s">
        <v>66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67</v>
      </c>
      <c r="B28" s="123"/>
      <c r="C28" s="163"/>
      <c r="D28" s="164" t="s">
        <v>68</v>
      </c>
      <c r="E28" s="163"/>
      <c r="F28" s="168" t="s">
        <v>68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324">
        <v>15</v>
      </c>
      <c r="D30" s="172" t="s">
        <v>69</v>
      </c>
      <c r="E30" s="174"/>
      <c r="F30" s="341">
        <v>0</v>
      </c>
      <c r="G30" s="342"/>
    </row>
    <row r="31" spans="1:7" ht="12.75">
      <c r="A31" s="171" t="s">
        <v>70</v>
      </c>
      <c r="B31" s="172"/>
      <c r="C31" s="324">
        <v>15</v>
      </c>
      <c r="D31" s="172" t="s">
        <v>71</v>
      </c>
      <c r="E31" s="174"/>
      <c r="F31" s="341">
        <f>ROUND(PRODUCT(F30,C31/100),0)</f>
        <v>0</v>
      </c>
      <c r="G31" s="342"/>
    </row>
    <row r="32" spans="1:7" ht="12.75">
      <c r="A32" s="171" t="s">
        <v>11</v>
      </c>
      <c r="B32" s="172"/>
      <c r="C32" s="173">
        <v>21</v>
      </c>
      <c r="D32" s="172" t="s">
        <v>71</v>
      </c>
      <c r="E32" s="174"/>
      <c r="F32" s="341">
        <f>C23</f>
        <v>0</v>
      </c>
      <c r="G32" s="342"/>
    </row>
    <row r="33" spans="1:8" ht="12.75">
      <c r="A33" s="171" t="s">
        <v>70</v>
      </c>
      <c r="B33" s="175"/>
      <c r="C33" s="176">
        <f>C32</f>
        <v>21</v>
      </c>
      <c r="D33" s="172" t="s">
        <v>71</v>
      </c>
      <c r="E33" s="149"/>
      <c r="F33" s="341">
        <f>ROUND(PRODUCT(F32,C33/100),0)</f>
        <v>0</v>
      </c>
      <c r="G33" s="342"/>
      <c r="H33" s="296"/>
    </row>
    <row r="34" spans="1:7" s="180" customFormat="1" ht="19.5" customHeight="1" thickBot="1">
      <c r="A34" s="177" t="s">
        <v>72</v>
      </c>
      <c r="B34" s="178"/>
      <c r="C34" s="178"/>
      <c r="D34" s="178"/>
      <c r="E34" s="179"/>
      <c r="F34" s="343">
        <f>ROUND(SUM(F30:F33),0)</f>
        <v>0</v>
      </c>
      <c r="G34" s="344"/>
    </row>
    <row r="36" spans="1:8" ht="12.75">
      <c r="A36" s="2" t="s">
        <v>73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45" t="s">
        <v>210</v>
      </c>
      <c r="C37" s="345"/>
      <c r="D37" s="345"/>
      <c r="E37" s="345"/>
      <c r="F37" s="345"/>
      <c r="G37" s="345"/>
      <c r="H37" s="1" t="s">
        <v>1</v>
      </c>
    </row>
    <row r="38" spans="1:8" ht="12.75" customHeight="1">
      <c r="A38" s="181"/>
      <c r="B38" s="345"/>
      <c r="C38" s="345"/>
      <c r="D38" s="345"/>
      <c r="E38" s="345"/>
      <c r="F38" s="345"/>
      <c r="G38" s="345"/>
      <c r="H38" s="1" t="s">
        <v>1</v>
      </c>
    </row>
    <row r="39" spans="1:8" ht="12.75">
      <c r="A39" s="181"/>
      <c r="B39" s="345"/>
      <c r="C39" s="345"/>
      <c r="D39" s="345"/>
      <c r="E39" s="345"/>
      <c r="F39" s="345"/>
      <c r="G39" s="345"/>
      <c r="H39" s="1" t="s">
        <v>1</v>
      </c>
    </row>
    <row r="40" spans="1:8" ht="12.75">
      <c r="A40" s="181"/>
      <c r="B40" s="345"/>
      <c r="C40" s="345"/>
      <c r="D40" s="345"/>
      <c r="E40" s="345"/>
      <c r="F40" s="345"/>
      <c r="G40" s="345"/>
      <c r="H40" s="1" t="s">
        <v>1</v>
      </c>
    </row>
    <row r="41" spans="1:8" ht="12.75">
      <c r="A41" s="181"/>
      <c r="B41" s="345"/>
      <c r="C41" s="345"/>
      <c r="D41" s="345"/>
      <c r="E41" s="345"/>
      <c r="F41" s="345"/>
      <c r="G41" s="345"/>
      <c r="H41" s="1" t="s">
        <v>1</v>
      </c>
    </row>
    <row r="42" spans="1:8" ht="12.75">
      <c r="A42" s="181"/>
      <c r="B42" s="345"/>
      <c r="C42" s="345"/>
      <c r="D42" s="345"/>
      <c r="E42" s="345"/>
      <c r="F42" s="345"/>
      <c r="G42" s="345"/>
      <c r="H42" s="1" t="s">
        <v>1</v>
      </c>
    </row>
    <row r="43" spans="1:8" ht="12.75">
      <c r="A43" s="181"/>
      <c r="B43" s="345"/>
      <c r="C43" s="345"/>
      <c r="D43" s="345"/>
      <c r="E43" s="345"/>
      <c r="F43" s="345"/>
      <c r="G43" s="345"/>
      <c r="H43" s="1" t="s">
        <v>1</v>
      </c>
    </row>
    <row r="44" spans="1:8" ht="12.75" customHeight="1">
      <c r="A44" s="181"/>
      <c r="B44" s="345"/>
      <c r="C44" s="345"/>
      <c r="D44" s="345"/>
      <c r="E44" s="345"/>
      <c r="F44" s="345"/>
      <c r="G44" s="345"/>
      <c r="H44" s="1" t="s">
        <v>1</v>
      </c>
    </row>
    <row r="45" spans="1:8" ht="12.75" customHeight="1">
      <c r="A45" s="181"/>
      <c r="B45" s="345"/>
      <c r="C45" s="345"/>
      <c r="D45" s="345"/>
      <c r="E45" s="345"/>
      <c r="F45" s="345"/>
      <c r="G45" s="345"/>
      <c r="H45" s="1" t="s">
        <v>1</v>
      </c>
    </row>
    <row r="46" spans="2:7" ht="12.75">
      <c r="B46" s="340"/>
      <c r="C46" s="340"/>
      <c r="D46" s="340"/>
      <c r="E46" s="340"/>
      <c r="F46" s="340"/>
      <c r="G46" s="340"/>
    </row>
    <row r="47" spans="2:7" ht="12.75">
      <c r="B47" s="340"/>
      <c r="C47" s="340"/>
      <c r="D47" s="340"/>
      <c r="E47" s="340"/>
      <c r="F47" s="340"/>
      <c r="G47" s="340"/>
    </row>
    <row r="48" spans="2:7" ht="12.75">
      <c r="B48" s="340"/>
      <c r="C48" s="340"/>
      <c r="D48" s="340"/>
      <c r="E48" s="340"/>
      <c r="F48" s="340"/>
      <c r="G48" s="340"/>
    </row>
    <row r="49" spans="2:7" ht="12.75">
      <c r="B49" s="340"/>
      <c r="C49" s="340"/>
      <c r="D49" s="340"/>
      <c r="E49" s="340"/>
      <c r="F49" s="340"/>
      <c r="G49" s="340"/>
    </row>
    <row r="50" spans="2:7" ht="12.75">
      <c r="B50" s="340"/>
      <c r="C50" s="340"/>
      <c r="D50" s="340"/>
      <c r="E50" s="340"/>
      <c r="F50" s="340"/>
      <c r="G50" s="340"/>
    </row>
    <row r="51" spans="2:7" ht="12.75">
      <c r="B51" s="340"/>
      <c r="C51" s="340"/>
      <c r="D51" s="340"/>
      <c r="E51" s="340"/>
      <c r="F51" s="340"/>
      <c r="G51" s="340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fitToHeight="1" fitToWidth="1" horizontalDpi="600" verticalDpi="600" orientation="portrait" paperSize="9" scale="98" r:id="rId1"/>
  <headerFooter alignWithMargins="0">
    <oddFooter>&amp;L&amp;9Zpracováno programem &amp;"Arial CE,Tučné"BUILDpower,  © RTS, a.s.&amp;R&amp;"Arial,Obyčejné"Strana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9"/>
  <sheetViews>
    <sheetView view="pageBreakPreview" zoomScaleSheetLayoutView="100" zoomScalePageLayoutView="0" workbookViewId="0" topLeftCell="A1">
      <selection activeCell="H50" sqref="H5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22.62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53" t="s">
        <v>2</v>
      </c>
      <c r="B1" s="354"/>
      <c r="C1" s="308" t="str">
        <f>Stavba!CisloStavby</f>
        <v>Oprava střechy-objekt F Harcovské koleje TU v Liberci, 17.listopadu 584, Liberec</v>
      </c>
      <c r="D1" s="182"/>
      <c r="E1" s="183"/>
      <c r="F1" s="182"/>
      <c r="G1" s="184" t="s">
        <v>74</v>
      </c>
      <c r="H1" s="185">
        <v>2</v>
      </c>
      <c r="I1" s="186"/>
    </row>
    <row r="2" spans="1:9" ht="13.5" thickBot="1">
      <c r="A2" s="355" t="s">
        <v>75</v>
      </c>
      <c r="B2" s="356"/>
      <c r="C2" s="187" t="s">
        <v>97</v>
      </c>
      <c r="D2" s="188"/>
      <c r="E2" s="189"/>
      <c r="F2" s="188"/>
      <c r="G2" s="367" t="s">
        <v>120</v>
      </c>
      <c r="H2" s="368"/>
      <c r="I2" s="369"/>
    </row>
    <row r="3" ht="13.5" thickTop="1">
      <c r="F3" s="123"/>
    </row>
    <row r="4" spans="1:9" ht="19.5" customHeight="1">
      <c r="A4" s="190" t="s">
        <v>76</v>
      </c>
      <c r="B4" s="191"/>
      <c r="C4" s="191"/>
      <c r="D4" s="191"/>
      <c r="E4" s="192"/>
      <c r="F4" s="191"/>
      <c r="G4" s="191"/>
      <c r="H4" s="191"/>
      <c r="I4" s="191"/>
    </row>
    <row r="5" ht="13.5" thickBot="1"/>
    <row r="6" spans="1:9" s="123" customFormat="1" ht="13.5" thickBot="1">
      <c r="A6" s="193"/>
      <c r="B6" s="194" t="s">
        <v>77</v>
      </c>
      <c r="C6" s="194"/>
      <c r="D6" s="195"/>
      <c r="E6" s="196" t="s">
        <v>25</v>
      </c>
      <c r="F6" s="197" t="s">
        <v>26</v>
      </c>
      <c r="G6" s="197" t="s">
        <v>27</v>
      </c>
      <c r="H6" s="197" t="s">
        <v>28</v>
      </c>
      <c r="I6" s="198" t="s">
        <v>29</v>
      </c>
    </row>
    <row r="7" spans="1:9" s="123" customFormat="1" ht="12.75">
      <c r="A7" s="269" t="str">
        <f>'SO 01 02 Pol'!B7</f>
        <v>61</v>
      </c>
      <c r="B7" s="61" t="str">
        <f>'SO 01 02 Pol'!C7</f>
        <v>Upravy povrchů vnitřní</v>
      </c>
      <c r="D7" s="199"/>
      <c r="E7" s="270">
        <f>'SO 01 02 Pol'!AR12</f>
        <v>0</v>
      </c>
      <c r="F7" s="271">
        <f>'SO 01 02 Pol'!AS12</f>
        <v>0</v>
      </c>
      <c r="G7" s="271">
        <f>'SO 01 02 Pol'!AT12</f>
        <v>0</v>
      </c>
      <c r="H7" s="271">
        <f>'SO 01 02 Pol'!AU12</f>
        <v>0</v>
      </c>
      <c r="I7" s="272">
        <f>'SO 01 02 Pol'!AV12</f>
        <v>0</v>
      </c>
    </row>
    <row r="8" spans="1:9" s="123" customFormat="1" ht="12.75">
      <c r="A8" s="269" t="str">
        <f>'SO 01 02 Pol'!B13</f>
        <v>64</v>
      </c>
      <c r="B8" s="61" t="str">
        <f>'SO 01 02 Pol'!C13</f>
        <v>Výplně otvorů</v>
      </c>
      <c r="D8" s="199"/>
      <c r="E8" s="270">
        <v>0</v>
      </c>
      <c r="F8" s="271">
        <f>'SO 01 02 Pol'!G45</f>
        <v>0</v>
      </c>
      <c r="G8" s="271">
        <f>'SO 01 02 Pol'!AT20</f>
        <v>0</v>
      </c>
      <c r="H8" s="271">
        <f>'SO 01 02 Pol'!AU20</f>
        <v>0</v>
      </c>
      <c r="I8" s="272">
        <f>'SO 01 02 Pol'!AV20</f>
        <v>0</v>
      </c>
    </row>
    <row r="9" spans="1:9" s="123" customFormat="1" ht="12.75">
      <c r="A9" s="269" t="str">
        <f>'SO 01 02 Pol'!B21</f>
        <v>95</v>
      </c>
      <c r="B9" s="61" t="str">
        <f>'SO 01 02 Pol'!C21</f>
        <v>Dokončovací konstrukce na pozemních stavbách</v>
      </c>
      <c r="D9" s="199"/>
      <c r="E9" s="270">
        <f>'SO 01 02 Pol'!AR24</f>
        <v>0</v>
      </c>
      <c r="F9" s="271">
        <f>'SO 01 02 Pol'!AS24</f>
        <v>0</v>
      </c>
      <c r="G9" s="271">
        <f>'SO 01 02 Pol'!AT24</f>
        <v>0</v>
      </c>
      <c r="H9" s="271">
        <f>'SO 01 02 Pol'!AU24</f>
        <v>0</v>
      </c>
      <c r="I9" s="272">
        <f>'SO 01 02 Pol'!AV24</f>
        <v>0</v>
      </c>
    </row>
    <row r="10" spans="1:9" s="123" customFormat="1" ht="12.75">
      <c r="A10" s="269" t="str">
        <f>'SO 01 02 Pol'!B25</f>
        <v>96</v>
      </c>
      <c r="B10" s="61" t="str">
        <f>'SO 01 02 Pol'!C25</f>
        <v>Bourání konstrukcí</v>
      </c>
      <c r="D10" s="199"/>
      <c r="E10" s="270">
        <f>'SO 01 02 Pol'!AR27</f>
        <v>0</v>
      </c>
      <c r="F10" s="271">
        <f>'SO 01 02 Pol'!AS27</f>
        <v>0</v>
      </c>
      <c r="G10" s="271">
        <f>'SO 01 02 Pol'!AT27</f>
        <v>0</v>
      </c>
      <c r="H10" s="271">
        <f>'SO 01 02 Pol'!AU27</f>
        <v>0</v>
      </c>
      <c r="I10" s="272">
        <f>'SO 01 02 Pol'!AV27</f>
        <v>0</v>
      </c>
    </row>
    <row r="11" spans="1:9" s="123" customFormat="1" ht="12.75">
      <c r="A11" s="269" t="str">
        <f>'SO 01 02 Pol'!B28</f>
        <v>99</v>
      </c>
      <c r="B11" s="61" t="str">
        <f>'SO 01 02 Pol'!C28</f>
        <v>Staveništní přesun hmot</v>
      </c>
      <c r="D11" s="199"/>
      <c r="E11" s="270">
        <f>'SO 01 02 Pol'!AR30</f>
        <v>0</v>
      </c>
      <c r="F11" s="271">
        <f>'SO 01 02 Pol'!AS30</f>
        <v>0</v>
      </c>
      <c r="G11" s="271">
        <f>'SO 01 02 Pol'!AT30</f>
        <v>0</v>
      </c>
      <c r="H11" s="271">
        <f>'SO 01 02 Pol'!AU30</f>
        <v>0</v>
      </c>
      <c r="I11" s="272">
        <f>'SO 01 02 Pol'!AV30</f>
        <v>0</v>
      </c>
    </row>
    <row r="12" spans="1:9" s="123" customFormat="1" ht="12.75">
      <c r="A12" s="269" t="str">
        <f>'SO 01 02 Pol'!B31</f>
        <v>784</v>
      </c>
      <c r="B12" s="61" t="str">
        <f>'SO 01 02 Pol'!C31</f>
        <v>Malby</v>
      </c>
      <c r="D12" s="199"/>
      <c r="E12" s="270">
        <f>'SO 01 02 Pol'!AR34</f>
        <v>0</v>
      </c>
      <c r="F12" s="271">
        <f>'SO 01 02 Pol'!AS34</f>
        <v>0</v>
      </c>
      <c r="G12" s="271">
        <f>'SO 01 02 Pol'!AT34</f>
        <v>0</v>
      </c>
      <c r="H12" s="271">
        <f>'SO 01 02 Pol'!AU34</f>
        <v>0</v>
      </c>
      <c r="I12" s="272">
        <f>'SO 01 02 Pol'!AV34</f>
        <v>0</v>
      </c>
    </row>
    <row r="13" spans="1:9" s="123" customFormat="1" ht="12.75">
      <c r="A13" s="269" t="str">
        <f>'SO 01 02 Pol'!B35</f>
        <v>999</v>
      </c>
      <c r="B13" s="61" t="str">
        <f>'SO 01 02 Pol'!C35</f>
        <v>Poplatky za skládky</v>
      </c>
      <c r="D13" s="199"/>
      <c r="E13" s="270">
        <f>'SO 01 02 Pol'!AR38</f>
        <v>0</v>
      </c>
      <c r="F13" s="271">
        <f>'SO 01 02 Pol'!AS38</f>
        <v>0</v>
      </c>
      <c r="G13" s="271">
        <f>'SO 01 02 Pol'!AT38</f>
        <v>0</v>
      </c>
      <c r="H13" s="271">
        <f>'SO 01 02 Pol'!AU38</f>
        <v>0</v>
      </c>
      <c r="I13" s="272">
        <f>'SO 01 02 Pol'!AV38</f>
        <v>0</v>
      </c>
    </row>
    <row r="14" spans="1:9" s="123" customFormat="1" ht="13.5" thickBot="1">
      <c r="A14" s="269" t="str">
        <f>'SO 01 02 Pol'!B39</f>
        <v>D96</v>
      </c>
      <c r="B14" s="61" t="str">
        <f>'SO 01 02 Pol'!C39</f>
        <v>Přesuny suti a vybouraných hmot</v>
      </c>
      <c r="D14" s="199"/>
      <c r="E14" s="270">
        <f>'SO 01 02 Pol'!AR44</f>
        <v>0</v>
      </c>
      <c r="F14" s="271">
        <f>'SO 01 02 Pol'!AS44</f>
        <v>0</v>
      </c>
      <c r="G14" s="271">
        <f>'SO 01 02 Pol'!AT44</f>
        <v>0</v>
      </c>
      <c r="H14" s="271">
        <f>'SO 01 02 Pol'!AU44</f>
        <v>0</v>
      </c>
      <c r="I14" s="272">
        <f>'SO 01 02 Pol'!AV44</f>
        <v>0</v>
      </c>
    </row>
    <row r="15" spans="1:9" s="14" customFormat="1" ht="13.5" thickBot="1">
      <c r="A15" s="200"/>
      <c r="B15" s="201" t="s">
        <v>78</v>
      </c>
      <c r="C15" s="201"/>
      <c r="D15" s="202"/>
      <c r="E15" s="203">
        <f>SUM(E7:E14)</f>
        <v>0</v>
      </c>
      <c r="F15" s="204">
        <f>SUM(F7:F14)</f>
        <v>0</v>
      </c>
      <c r="G15" s="204">
        <f>SUM(G7:G14)</f>
        <v>0</v>
      </c>
      <c r="H15" s="204">
        <f>SUM(H7:H14)</f>
        <v>0</v>
      </c>
      <c r="I15" s="205">
        <f>SUM(I7:I14)</f>
        <v>0</v>
      </c>
    </row>
    <row r="16" spans="1:9" ht="12.75">
      <c r="A16" s="123"/>
      <c r="B16" s="123"/>
      <c r="C16" s="123"/>
      <c r="D16" s="123"/>
      <c r="E16" s="123"/>
      <c r="F16" s="123"/>
      <c r="G16" s="123"/>
      <c r="H16" s="123"/>
      <c r="I16" s="123"/>
    </row>
    <row r="17" spans="1:57" ht="19.5" customHeight="1">
      <c r="A17" s="191" t="s">
        <v>79</v>
      </c>
      <c r="B17" s="191"/>
      <c r="C17" s="191"/>
      <c r="D17" s="191"/>
      <c r="E17" s="191"/>
      <c r="F17" s="191"/>
      <c r="G17" s="206"/>
      <c r="H17" s="191"/>
      <c r="I17" s="191"/>
      <c r="BA17" s="129"/>
      <c r="BB17" s="129"/>
      <c r="BC17" s="129"/>
      <c r="BD17" s="129"/>
      <c r="BE17" s="129"/>
    </row>
    <row r="18" ht="13.5" thickBot="1"/>
    <row r="19" spans="1:9" ht="12.75">
      <c r="A19" s="158" t="s">
        <v>80</v>
      </c>
      <c r="B19" s="159"/>
      <c r="C19" s="159"/>
      <c r="D19" s="207"/>
      <c r="E19" s="208" t="s">
        <v>81</v>
      </c>
      <c r="F19" s="209" t="s">
        <v>12</v>
      </c>
      <c r="G19" s="210" t="s">
        <v>82</v>
      </c>
      <c r="H19" s="211"/>
      <c r="I19" s="212" t="s">
        <v>81</v>
      </c>
    </row>
    <row r="20" spans="1:53" ht="12.75">
      <c r="A20" s="152" t="s">
        <v>202</v>
      </c>
      <c r="B20" s="143"/>
      <c r="C20" s="143"/>
      <c r="D20" s="213"/>
      <c r="E20" s="214">
        <v>0</v>
      </c>
      <c r="F20" s="215">
        <v>0</v>
      </c>
      <c r="G20" s="216">
        <f>SUM(E15:I15)</f>
        <v>0</v>
      </c>
      <c r="H20" s="217"/>
      <c r="I20" s="218">
        <f aca="true" t="shared" si="0" ref="I20:I27">E20+F20*G20/100</f>
        <v>0</v>
      </c>
      <c r="BA20" s="1">
        <v>0</v>
      </c>
    </row>
    <row r="21" spans="1:53" ht="12.75">
      <c r="A21" s="152" t="s">
        <v>203</v>
      </c>
      <c r="B21" s="143"/>
      <c r="C21" s="143"/>
      <c r="D21" s="213"/>
      <c r="E21" s="214">
        <v>0</v>
      </c>
      <c r="F21" s="215">
        <v>0</v>
      </c>
      <c r="G21" s="216">
        <f>SUM(E15:I15)</f>
        <v>0</v>
      </c>
      <c r="H21" s="217"/>
      <c r="I21" s="218">
        <f t="shared" si="0"/>
        <v>0</v>
      </c>
      <c r="BA21" s="1">
        <v>0</v>
      </c>
    </row>
    <row r="22" spans="1:53" ht="12.75">
      <c r="A22" s="152" t="s">
        <v>204</v>
      </c>
      <c r="B22" s="143"/>
      <c r="C22" s="143"/>
      <c r="D22" s="213"/>
      <c r="E22" s="214">
        <v>0</v>
      </c>
      <c r="F22" s="215">
        <v>0</v>
      </c>
      <c r="G22" s="216">
        <f>SUM(E15:I15)</f>
        <v>0</v>
      </c>
      <c r="H22" s="217"/>
      <c r="I22" s="218">
        <f t="shared" si="0"/>
        <v>0</v>
      </c>
      <c r="BA22" s="1">
        <v>0</v>
      </c>
    </row>
    <row r="23" spans="1:53" ht="12.75">
      <c r="A23" s="152" t="s">
        <v>205</v>
      </c>
      <c r="B23" s="143"/>
      <c r="C23" s="143"/>
      <c r="D23" s="213"/>
      <c r="E23" s="214">
        <v>0</v>
      </c>
      <c r="F23" s="215">
        <v>3</v>
      </c>
      <c r="G23" s="216">
        <f>SUM(E15:I15)</f>
        <v>0</v>
      </c>
      <c r="H23" s="217"/>
      <c r="I23" s="218">
        <f t="shared" si="0"/>
        <v>0</v>
      </c>
      <c r="BA23" s="1">
        <v>0</v>
      </c>
    </row>
    <row r="24" spans="1:53" ht="12.75">
      <c r="A24" s="152" t="s">
        <v>206</v>
      </c>
      <c r="B24" s="143"/>
      <c r="C24" s="143"/>
      <c r="D24" s="213"/>
      <c r="E24" s="214">
        <v>0</v>
      </c>
      <c r="F24" s="215">
        <v>2</v>
      </c>
      <c r="G24" s="216">
        <f>SUM(E15:I15)</f>
        <v>0</v>
      </c>
      <c r="H24" s="217"/>
      <c r="I24" s="218">
        <f t="shared" si="0"/>
        <v>0</v>
      </c>
      <c r="BA24" s="1">
        <v>1</v>
      </c>
    </row>
    <row r="25" spans="1:53" ht="12.75">
      <c r="A25" s="152" t="s">
        <v>207</v>
      </c>
      <c r="B25" s="143"/>
      <c r="C25" s="143"/>
      <c r="D25" s="213"/>
      <c r="E25" s="214">
        <v>0</v>
      </c>
      <c r="F25" s="215">
        <v>0</v>
      </c>
      <c r="G25" s="216">
        <f>SUM(E15:I15)</f>
        <v>0</v>
      </c>
      <c r="H25" s="217"/>
      <c r="I25" s="218">
        <f t="shared" si="0"/>
        <v>0</v>
      </c>
      <c r="BA25" s="1">
        <v>1</v>
      </c>
    </row>
    <row r="26" spans="1:53" ht="12.75">
      <c r="A26" s="152" t="s">
        <v>208</v>
      </c>
      <c r="B26" s="143"/>
      <c r="C26" s="143"/>
      <c r="D26" s="213"/>
      <c r="E26" s="214">
        <v>0</v>
      </c>
      <c r="F26" s="215">
        <v>0</v>
      </c>
      <c r="G26" s="216">
        <f>SUM(E15:I15)</f>
        <v>0</v>
      </c>
      <c r="H26" s="217"/>
      <c r="I26" s="218">
        <f t="shared" si="0"/>
        <v>0</v>
      </c>
      <c r="BA26" s="1">
        <v>2</v>
      </c>
    </row>
    <row r="27" spans="1:53" ht="12.75">
      <c r="A27" s="152" t="s">
        <v>209</v>
      </c>
      <c r="B27" s="143"/>
      <c r="C27" s="143"/>
      <c r="D27" s="213"/>
      <c r="E27" s="214">
        <v>0</v>
      </c>
      <c r="F27" s="215">
        <v>5</v>
      </c>
      <c r="G27" s="216">
        <f>SUM(E15:I15)</f>
        <v>0</v>
      </c>
      <c r="H27" s="217"/>
      <c r="I27" s="218">
        <f t="shared" si="0"/>
        <v>0</v>
      </c>
      <c r="BA27" s="1">
        <v>2</v>
      </c>
    </row>
    <row r="28" spans="1:9" ht="13.5" thickBot="1">
      <c r="A28" s="219"/>
      <c r="B28" s="220" t="s">
        <v>83</v>
      </c>
      <c r="C28" s="221"/>
      <c r="D28" s="222"/>
      <c r="E28" s="223"/>
      <c r="F28" s="224"/>
      <c r="G28" s="224"/>
      <c r="H28" s="360">
        <f>SUM(I20:I27)</f>
        <v>0</v>
      </c>
      <c r="I28" s="361"/>
    </row>
    <row r="30" spans="2:9" ht="12.75">
      <c r="B30" s="14"/>
      <c r="F30" s="225"/>
      <c r="G30" s="226"/>
      <c r="H30" s="226"/>
      <c r="I30" s="45"/>
    </row>
    <row r="31" spans="6:9" ht="12.75">
      <c r="F31" s="225"/>
      <c r="G31" s="226"/>
      <c r="H31" s="226"/>
      <c r="I31" s="45"/>
    </row>
    <row r="32" spans="6:9" ht="12.75">
      <c r="F32" s="225"/>
      <c r="G32" s="226"/>
      <c r="H32" s="226"/>
      <c r="I32" s="45"/>
    </row>
    <row r="33" spans="6:9" ht="12.75">
      <c r="F33" s="225"/>
      <c r="G33" s="226"/>
      <c r="H33" s="226"/>
      <c r="I33" s="45"/>
    </row>
    <row r="34" spans="6:9" ht="12.75">
      <c r="F34" s="225"/>
      <c r="G34" s="226"/>
      <c r="H34" s="226"/>
      <c r="I34" s="45"/>
    </row>
    <row r="35" spans="6:9" ht="12.75">
      <c r="F35" s="225"/>
      <c r="G35" s="226"/>
      <c r="H35" s="226"/>
      <c r="I35" s="45"/>
    </row>
    <row r="36" spans="6:9" ht="12.75">
      <c r="F36" s="225"/>
      <c r="G36" s="226"/>
      <c r="H36" s="226"/>
      <c r="I36" s="45"/>
    </row>
    <row r="37" spans="6:9" ht="12.75">
      <c r="F37" s="225"/>
      <c r="G37" s="226"/>
      <c r="H37" s="226"/>
      <c r="I37" s="45"/>
    </row>
    <row r="38" spans="6:9" ht="12.75">
      <c r="F38" s="225"/>
      <c r="G38" s="226"/>
      <c r="H38" s="226"/>
      <c r="I38" s="45"/>
    </row>
    <row r="39" spans="6:9" ht="12.75">
      <c r="F39" s="225"/>
      <c r="G39" s="226"/>
      <c r="H39" s="226"/>
      <c r="I39" s="45"/>
    </row>
    <row r="40" spans="6:9" ht="12.75">
      <c r="F40" s="225"/>
      <c r="G40" s="226"/>
      <c r="H40" s="226"/>
      <c r="I40" s="45"/>
    </row>
    <row r="41" spans="6:9" ht="12.75">
      <c r="F41" s="225"/>
      <c r="G41" s="226"/>
      <c r="H41" s="226"/>
      <c r="I41" s="45"/>
    </row>
    <row r="42" spans="6:9" ht="12.75">
      <c r="F42" s="225"/>
      <c r="G42" s="226"/>
      <c r="H42" s="226"/>
      <c r="I42" s="45"/>
    </row>
    <row r="43" spans="6:9" ht="12.75">
      <c r="F43" s="225"/>
      <c r="G43" s="226"/>
      <c r="H43" s="226"/>
      <c r="I43" s="45"/>
    </row>
    <row r="44" spans="6:9" ht="12.75">
      <c r="F44" s="225"/>
      <c r="G44" s="226"/>
      <c r="H44" s="226"/>
      <c r="I44" s="45"/>
    </row>
    <row r="45" spans="6:9" ht="12.75">
      <c r="F45" s="225"/>
      <c r="G45" s="226"/>
      <c r="H45" s="226"/>
      <c r="I45" s="45"/>
    </row>
    <row r="46" spans="6:9" ht="12.75">
      <c r="F46" s="225"/>
      <c r="G46" s="226"/>
      <c r="H46" s="226"/>
      <c r="I46" s="45"/>
    </row>
    <row r="47" spans="6:9" ht="12.75">
      <c r="F47" s="225"/>
      <c r="G47" s="226"/>
      <c r="H47" s="226"/>
      <c r="I47" s="45"/>
    </row>
    <row r="48" spans="6:9" ht="12.75">
      <c r="F48" s="225"/>
      <c r="G48" s="226"/>
      <c r="H48" s="226"/>
      <c r="I48" s="45"/>
    </row>
    <row r="49" spans="6:9" ht="12.75">
      <c r="F49" s="225"/>
      <c r="G49" s="226"/>
      <c r="H49" s="226"/>
      <c r="I49" s="45"/>
    </row>
    <row r="50" spans="6:9" ht="12.75">
      <c r="F50" s="225"/>
      <c r="G50" s="226"/>
      <c r="H50" s="226"/>
      <c r="I50" s="45"/>
    </row>
    <row r="51" spans="6:9" ht="12.75">
      <c r="F51" s="225"/>
      <c r="G51" s="226"/>
      <c r="H51" s="226"/>
      <c r="I51" s="45"/>
    </row>
    <row r="52" spans="6:9" ht="12.75">
      <c r="F52" s="225"/>
      <c r="G52" s="226"/>
      <c r="H52" s="226"/>
      <c r="I52" s="45"/>
    </row>
    <row r="53" spans="6:9" ht="12.75">
      <c r="F53" s="225"/>
      <c r="G53" s="226"/>
      <c r="H53" s="226"/>
      <c r="I53" s="45"/>
    </row>
    <row r="54" spans="6:9" ht="12.75">
      <c r="F54" s="225"/>
      <c r="G54" s="226"/>
      <c r="H54" s="226"/>
      <c r="I54" s="45"/>
    </row>
    <row r="55" spans="6:9" ht="12.75">
      <c r="F55" s="225"/>
      <c r="G55" s="226"/>
      <c r="H55" s="226"/>
      <c r="I55" s="45"/>
    </row>
    <row r="56" spans="6:9" ht="12.75">
      <c r="F56" s="225"/>
      <c r="G56" s="226"/>
      <c r="H56" s="226"/>
      <c r="I56" s="45"/>
    </row>
    <row r="57" spans="6:9" ht="12.75">
      <c r="F57" s="225"/>
      <c r="G57" s="226"/>
      <c r="H57" s="226"/>
      <c r="I57" s="45"/>
    </row>
    <row r="58" spans="6:9" ht="12.75">
      <c r="F58" s="225"/>
      <c r="G58" s="226"/>
      <c r="H58" s="226"/>
      <c r="I58" s="45"/>
    </row>
    <row r="59" spans="6:9" ht="12.75">
      <c r="F59" s="225"/>
      <c r="G59" s="226"/>
      <c r="H59" s="226"/>
      <c r="I59" s="45"/>
    </row>
    <row r="60" spans="6:9" ht="12.75">
      <c r="F60" s="225"/>
      <c r="G60" s="226"/>
      <c r="H60" s="226"/>
      <c r="I60" s="45"/>
    </row>
    <row r="61" spans="6:9" ht="12.75">
      <c r="F61" s="225"/>
      <c r="G61" s="226"/>
      <c r="H61" s="226"/>
      <c r="I61" s="45"/>
    </row>
    <row r="62" spans="6:9" ht="12.75">
      <c r="F62" s="225"/>
      <c r="G62" s="226"/>
      <c r="H62" s="226"/>
      <c r="I62" s="45"/>
    </row>
    <row r="63" spans="6:9" ht="12.75">
      <c r="F63" s="225"/>
      <c r="G63" s="226"/>
      <c r="H63" s="226"/>
      <c r="I63" s="45"/>
    </row>
    <row r="64" spans="6:9" ht="12.75">
      <c r="F64" s="225"/>
      <c r="G64" s="226"/>
      <c r="H64" s="226"/>
      <c r="I64" s="45"/>
    </row>
    <row r="65" spans="6:9" ht="12.75">
      <c r="F65" s="225"/>
      <c r="G65" s="226"/>
      <c r="H65" s="226"/>
      <c r="I65" s="45"/>
    </row>
    <row r="66" spans="6:9" ht="12.75">
      <c r="F66" s="225"/>
      <c r="G66" s="226"/>
      <c r="H66" s="226"/>
      <c r="I66" s="45"/>
    </row>
    <row r="67" spans="6:9" ht="12.75">
      <c r="F67" s="225"/>
      <c r="G67" s="226"/>
      <c r="H67" s="226"/>
      <c r="I67" s="45"/>
    </row>
    <row r="68" spans="6:9" ht="12.75">
      <c r="F68" s="225"/>
      <c r="G68" s="226"/>
      <c r="H68" s="226"/>
      <c r="I68" s="45"/>
    </row>
    <row r="69" spans="6:9" ht="12.75">
      <c r="F69" s="225"/>
      <c r="G69" s="226"/>
      <c r="H69" s="226"/>
      <c r="I69" s="45"/>
    </row>
    <row r="70" spans="6:9" ht="12.75">
      <c r="F70" s="225"/>
      <c r="G70" s="226"/>
      <c r="H70" s="226"/>
      <c r="I70" s="45"/>
    </row>
    <row r="71" spans="6:9" ht="12.75">
      <c r="F71" s="225"/>
      <c r="G71" s="226"/>
      <c r="H71" s="226"/>
      <c r="I71" s="45"/>
    </row>
    <row r="72" spans="6:9" ht="12.75">
      <c r="F72" s="225"/>
      <c r="G72" s="226"/>
      <c r="H72" s="226"/>
      <c r="I72" s="45"/>
    </row>
    <row r="73" spans="6:9" ht="12.75">
      <c r="F73" s="225"/>
      <c r="G73" s="226"/>
      <c r="H73" s="226"/>
      <c r="I73" s="45"/>
    </row>
    <row r="74" spans="6:9" ht="12.75">
      <c r="F74" s="225"/>
      <c r="G74" s="226"/>
      <c r="H74" s="226"/>
      <c r="I74" s="45"/>
    </row>
    <row r="75" spans="6:9" ht="12.75">
      <c r="F75" s="225"/>
      <c r="G75" s="226"/>
      <c r="H75" s="226"/>
      <c r="I75" s="45"/>
    </row>
    <row r="76" spans="6:9" ht="12.75">
      <c r="F76" s="225"/>
      <c r="G76" s="226"/>
      <c r="H76" s="226"/>
      <c r="I76" s="45"/>
    </row>
    <row r="77" spans="6:9" ht="12.75">
      <c r="F77" s="225"/>
      <c r="G77" s="226"/>
      <c r="H77" s="226"/>
      <c r="I77" s="45"/>
    </row>
    <row r="78" spans="6:9" ht="12.75">
      <c r="F78" s="225"/>
      <c r="G78" s="226"/>
      <c r="H78" s="226"/>
      <c r="I78" s="45"/>
    </row>
    <row r="79" spans="6:9" ht="12.75">
      <c r="F79" s="225"/>
      <c r="G79" s="226"/>
      <c r="H79" s="226"/>
      <c r="I79" s="45"/>
    </row>
  </sheetData>
  <sheetProtection/>
  <mergeCells count="4">
    <mergeCell ref="A1:B1"/>
    <mergeCell ref="A2:B2"/>
    <mergeCell ref="G2:I2"/>
    <mergeCell ref="H28:I28"/>
  </mergeCells>
  <printOptions/>
  <pageMargins left="0.5905511811023623" right="0.3937007874015748" top="0.5905511811023623" bottom="0.984251968503937" header="0.1968503937007874" footer="0.5118110236220472"/>
  <pageSetup fitToHeight="1" fitToWidth="1" horizontalDpi="600" verticalDpi="600" orientation="portrait" paperSize="9" scale="93" r:id="rId1"/>
  <headerFooter alignWithMargins="0">
    <oddFooter>&amp;L&amp;9Zpracováno programem &amp;"Arial CE,Tučné"BUILDpower,  © RTS, a.s.&amp;R&amp;"Arial,Obyčejné"Strana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17"/>
  <sheetViews>
    <sheetView showGridLines="0" showZeros="0" view="pageBreakPreview" zoomScaleSheetLayoutView="100" zoomScalePageLayoutView="0" workbookViewId="0" topLeftCell="A1">
      <selection activeCell="H50" sqref="H50"/>
    </sheetView>
  </sheetViews>
  <sheetFormatPr defaultColWidth="9.00390625" defaultRowHeight="12.75"/>
  <cols>
    <col min="1" max="1" width="4.375" style="227" customWidth="1"/>
    <col min="2" max="2" width="11.625" style="227" customWidth="1"/>
    <col min="3" max="3" width="50.875" style="227" customWidth="1"/>
    <col min="4" max="4" width="5.625" style="227" customWidth="1"/>
    <col min="5" max="5" width="8.625" style="235" customWidth="1"/>
    <col min="6" max="6" width="9.875" style="227" customWidth="1"/>
    <col min="7" max="7" width="13.875" style="227" customWidth="1"/>
    <col min="8" max="16384" width="9.125" style="227" customWidth="1"/>
  </cols>
  <sheetData>
    <row r="1" spans="1:7" ht="15.75">
      <c r="A1" s="362" t="s">
        <v>240</v>
      </c>
      <c r="B1" s="362"/>
      <c r="C1" s="362"/>
      <c r="D1" s="362"/>
      <c r="E1" s="362"/>
      <c r="F1" s="362"/>
      <c r="G1" s="362"/>
    </row>
    <row r="2" spans="2:7" ht="14.25" customHeight="1" thickBot="1">
      <c r="B2" s="228"/>
      <c r="C2" s="229"/>
      <c r="D2" s="229"/>
      <c r="E2" s="230"/>
      <c r="F2" s="229"/>
      <c r="G2" s="229"/>
    </row>
    <row r="3" spans="1:7" ht="13.5" thickTop="1">
      <c r="A3" s="353" t="s">
        <v>2</v>
      </c>
      <c r="B3" s="354"/>
      <c r="C3" s="308" t="str">
        <f>Stavba!CisloStavby</f>
        <v>Oprava střechy-objekt F Harcovské koleje TU v Liberci, 17.listopadu 584, Liberec</v>
      </c>
      <c r="D3" s="182"/>
      <c r="E3" s="231" t="s">
        <v>84</v>
      </c>
      <c r="F3" s="232">
        <f>'SO 01 02 Rek'!H1</f>
        <v>2</v>
      </c>
      <c r="G3" s="233"/>
    </row>
    <row r="4" spans="1:7" ht="13.5" thickBot="1">
      <c r="A4" s="363" t="s">
        <v>75</v>
      </c>
      <c r="B4" s="356"/>
      <c r="C4" s="187" t="s">
        <v>97</v>
      </c>
      <c r="D4" s="188"/>
      <c r="E4" s="370" t="str">
        <f>'SO 01 02 Rek'!G2</f>
        <v>Výplně otvorů</v>
      </c>
      <c r="F4" s="371"/>
      <c r="G4" s="372"/>
    </row>
    <row r="5" spans="1:7" ht="13.5" thickTop="1">
      <c r="A5" s="234"/>
      <c r="G5" s="236"/>
    </row>
    <row r="6" spans="1:7" ht="27" customHeight="1">
      <c r="A6" s="237" t="s">
        <v>85</v>
      </c>
      <c r="B6" s="238" t="s">
        <v>86</v>
      </c>
      <c r="C6" s="238" t="s">
        <v>87</v>
      </c>
      <c r="D6" s="238" t="s">
        <v>88</v>
      </c>
      <c r="E6" s="239" t="s">
        <v>89</v>
      </c>
      <c r="F6" s="238" t="s">
        <v>90</v>
      </c>
      <c r="G6" s="240" t="s">
        <v>91</v>
      </c>
    </row>
    <row r="7" spans="1:7" ht="12.75">
      <c r="A7" s="241" t="s">
        <v>92</v>
      </c>
      <c r="B7" s="242" t="s">
        <v>212</v>
      </c>
      <c r="C7" s="243" t="s">
        <v>213</v>
      </c>
      <c r="D7" s="244"/>
      <c r="E7" s="245"/>
      <c r="F7" s="245"/>
      <c r="G7" s="246"/>
    </row>
    <row r="8" spans="1:71" ht="12.75">
      <c r="A8" s="248" t="s">
        <v>374</v>
      </c>
      <c r="B8" s="249" t="s">
        <v>215</v>
      </c>
      <c r="C8" s="250" t="s">
        <v>216</v>
      </c>
      <c r="D8" s="251" t="s">
        <v>98</v>
      </c>
      <c r="E8" s="252">
        <v>7.680000000000001</v>
      </c>
      <c r="F8" s="252"/>
      <c r="G8" s="253">
        <f>E8*F8</f>
        <v>0</v>
      </c>
      <c r="R8" s="227">
        <v>1</v>
      </c>
      <c r="S8" s="227">
        <v>1</v>
      </c>
      <c r="T8" s="227">
        <v>1</v>
      </c>
      <c r="AQ8" s="227">
        <v>1</v>
      </c>
      <c r="AR8" s="227">
        <f>IF(AQ8=1,G8,0)</f>
        <v>0</v>
      </c>
      <c r="AS8" s="227">
        <f>IF(AQ8=2,G8,0)</f>
        <v>0</v>
      </c>
      <c r="AT8" s="227">
        <f>IF(AQ8=3,G8,0)</f>
        <v>0</v>
      </c>
      <c r="AU8" s="227">
        <f>IF(AQ8=4,G8,0)</f>
        <v>0</v>
      </c>
      <c r="AV8" s="227">
        <f>IF(AQ8=5,G8,0)</f>
        <v>0</v>
      </c>
      <c r="BR8" s="247">
        <v>1</v>
      </c>
      <c r="BS8" s="247">
        <v>1</v>
      </c>
    </row>
    <row r="9" spans="1:71" ht="12.75">
      <c r="A9" s="248"/>
      <c r="B9" s="249"/>
      <c r="C9" s="312" t="s">
        <v>744</v>
      </c>
      <c r="D9" s="251"/>
      <c r="E9" s="252"/>
      <c r="F9" s="252"/>
      <c r="G9" s="253"/>
      <c r="BR9" s="247"/>
      <c r="BS9" s="247"/>
    </row>
    <row r="10" spans="1:71" ht="12.75">
      <c r="A10" s="248" t="s">
        <v>375</v>
      </c>
      <c r="B10" s="249" t="s">
        <v>217</v>
      </c>
      <c r="C10" s="250" t="s">
        <v>218</v>
      </c>
      <c r="D10" s="251" t="s">
        <v>98</v>
      </c>
      <c r="E10" s="252">
        <v>6.4</v>
      </c>
      <c r="F10" s="252"/>
      <c r="G10" s="253">
        <f>E10*F10</f>
        <v>0</v>
      </c>
      <c r="R10" s="227">
        <v>1</v>
      </c>
      <c r="S10" s="227">
        <v>1</v>
      </c>
      <c r="T10" s="227">
        <v>1</v>
      </c>
      <c r="AQ10" s="227">
        <v>1</v>
      </c>
      <c r="AR10" s="227">
        <f>IF(AQ10=1,G10,0)</f>
        <v>0</v>
      </c>
      <c r="AS10" s="227">
        <f>IF(AQ10=2,G10,0)</f>
        <v>0</v>
      </c>
      <c r="AT10" s="227">
        <f>IF(AQ10=3,G10,0)</f>
        <v>0</v>
      </c>
      <c r="AU10" s="227">
        <f>IF(AQ10=4,G10,0)</f>
        <v>0</v>
      </c>
      <c r="AV10" s="227">
        <f>IF(AQ10=5,G10,0)</f>
        <v>0</v>
      </c>
      <c r="BR10" s="247">
        <v>1</v>
      </c>
      <c r="BS10" s="247">
        <v>1</v>
      </c>
    </row>
    <row r="11" spans="1:71" ht="12.75">
      <c r="A11" s="248"/>
      <c r="B11" s="249"/>
      <c r="C11" s="312" t="s">
        <v>745</v>
      </c>
      <c r="D11" s="251"/>
      <c r="E11" s="252"/>
      <c r="F11" s="252"/>
      <c r="G11" s="253"/>
      <c r="BR11" s="247"/>
      <c r="BS11" s="247"/>
    </row>
    <row r="12" spans="1:48" ht="12.75">
      <c r="A12" s="255"/>
      <c r="B12" s="256" t="s">
        <v>94</v>
      </c>
      <c r="C12" s="257" t="s">
        <v>214</v>
      </c>
      <c r="D12" s="258"/>
      <c r="E12" s="259"/>
      <c r="F12" s="260"/>
      <c r="G12" s="261">
        <f>SUM(G7:G10)</f>
        <v>0</v>
      </c>
      <c r="AR12" s="262">
        <f>SUM(AR7:AR10)</f>
        <v>0</v>
      </c>
      <c r="AS12" s="262">
        <f>SUM(AS7:AS10)</f>
        <v>0</v>
      </c>
      <c r="AT12" s="262">
        <f>SUM(AT7:AT10)</f>
        <v>0</v>
      </c>
      <c r="AU12" s="262">
        <f>SUM(AU7:AU10)</f>
        <v>0</v>
      </c>
      <c r="AV12" s="262">
        <f>SUM(AV7:AV10)</f>
        <v>0</v>
      </c>
    </row>
    <row r="13" spans="1:7" ht="12.75">
      <c r="A13" s="241" t="s">
        <v>92</v>
      </c>
      <c r="B13" s="242" t="s">
        <v>119</v>
      </c>
      <c r="C13" s="243" t="s">
        <v>120</v>
      </c>
      <c r="D13" s="244"/>
      <c r="E13" s="245"/>
      <c r="F13" s="245"/>
      <c r="G13" s="246"/>
    </row>
    <row r="14" spans="1:71" ht="12.75">
      <c r="A14" s="248" t="s">
        <v>376</v>
      </c>
      <c r="B14" s="249" t="s">
        <v>219</v>
      </c>
      <c r="C14" s="250" t="s">
        <v>220</v>
      </c>
      <c r="D14" s="251" t="s">
        <v>100</v>
      </c>
      <c r="E14" s="252">
        <v>32</v>
      </c>
      <c r="F14" s="252"/>
      <c r="G14" s="253">
        <f>E14*F14</f>
        <v>0</v>
      </c>
      <c r="R14" s="227">
        <v>1</v>
      </c>
      <c r="S14" s="227">
        <v>7</v>
      </c>
      <c r="T14" s="227">
        <v>7</v>
      </c>
      <c r="AQ14" s="227">
        <v>1</v>
      </c>
      <c r="AR14" s="227">
        <f>IF(AQ14=1,G14,0)</f>
        <v>0</v>
      </c>
      <c r="AS14" s="227">
        <f>IF(AQ14=2,G14,0)</f>
        <v>0</v>
      </c>
      <c r="AT14" s="227">
        <f>IF(AQ14=3,G14,0)</f>
        <v>0</v>
      </c>
      <c r="AU14" s="227">
        <f>IF(AQ14=4,G14,0)</f>
        <v>0</v>
      </c>
      <c r="AV14" s="227">
        <f>IF(AQ14=5,G14,0)</f>
        <v>0</v>
      </c>
      <c r="BR14" s="247">
        <v>1</v>
      </c>
      <c r="BS14" s="247">
        <v>7</v>
      </c>
    </row>
    <row r="15" spans="1:71" ht="12.75">
      <c r="A15" s="248"/>
      <c r="B15" s="249"/>
      <c r="C15" s="312" t="s">
        <v>747</v>
      </c>
      <c r="D15" s="251"/>
      <c r="E15" s="252"/>
      <c r="F15" s="252"/>
      <c r="G15" s="253"/>
      <c r="BR15" s="247"/>
      <c r="BS15" s="247"/>
    </row>
    <row r="16" spans="1:71" ht="12.75">
      <c r="A16" s="248" t="s">
        <v>377</v>
      </c>
      <c r="B16" s="249" t="s">
        <v>221</v>
      </c>
      <c r="C16" s="250" t="s">
        <v>222</v>
      </c>
      <c r="D16" s="251" t="s">
        <v>100</v>
      </c>
      <c r="E16" s="252">
        <v>32</v>
      </c>
      <c r="F16" s="252"/>
      <c r="G16" s="253">
        <f>E16*F16</f>
        <v>0</v>
      </c>
      <c r="R16" s="227">
        <v>1</v>
      </c>
      <c r="S16" s="227">
        <v>7</v>
      </c>
      <c r="T16" s="227">
        <v>7</v>
      </c>
      <c r="AQ16" s="227">
        <v>1</v>
      </c>
      <c r="AR16" s="227">
        <f>IF(AQ16=1,G16,0)</f>
        <v>0</v>
      </c>
      <c r="AS16" s="227">
        <f>IF(AQ16=2,G16,0)</f>
        <v>0</v>
      </c>
      <c r="AT16" s="227">
        <f>IF(AQ16=3,G16,0)</f>
        <v>0</v>
      </c>
      <c r="AU16" s="227">
        <f>IF(AQ16=4,G16,0)</f>
        <v>0</v>
      </c>
      <c r="AV16" s="227">
        <f>IF(AQ16=5,G16,0)</f>
        <v>0</v>
      </c>
      <c r="BR16" s="247">
        <v>1</v>
      </c>
      <c r="BS16" s="247">
        <v>7</v>
      </c>
    </row>
    <row r="17" spans="1:71" ht="12.75">
      <c r="A17" s="248" t="s">
        <v>378</v>
      </c>
      <c r="B17" s="249" t="s">
        <v>223</v>
      </c>
      <c r="C17" s="250" t="s">
        <v>224</v>
      </c>
      <c r="D17" s="251" t="s">
        <v>100</v>
      </c>
      <c r="E17" s="252">
        <v>32</v>
      </c>
      <c r="F17" s="252"/>
      <c r="G17" s="253">
        <f>E17*F17</f>
        <v>0</v>
      </c>
      <c r="R17" s="227">
        <v>1</v>
      </c>
      <c r="S17" s="227">
        <v>7</v>
      </c>
      <c r="T17" s="227">
        <v>7</v>
      </c>
      <c r="AQ17" s="227">
        <v>1</v>
      </c>
      <c r="AR17" s="227">
        <f>IF(AQ17=1,G17,0)</f>
        <v>0</v>
      </c>
      <c r="AS17" s="227">
        <f>IF(AQ17=2,G17,0)</f>
        <v>0</v>
      </c>
      <c r="AT17" s="227">
        <f>IF(AQ17=3,G17,0)</f>
        <v>0</v>
      </c>
      <c r="AU17" s="227">
        <f>IF(AQ17=4,G17,0)</f>
        <v>0</v>
      </c>
      <c r="AV17" s="227">
        <f>IF(AQ17=5,G17,0)</f>
        <v>0</v>
      </c>
      <c r="BR17" s="247">
        <v>1</v>
      </c>
      <c r="BS17" s="247">
        <v>7</v>
      </c>
    </row>
    <row r="18" spans="1:71" ht="12.75">
      <c r="A18" s="248" t="s">
        <v>379</v>
      </c>
      <c r="B18" s="249" t="s">
        <v>225</v>
      </c>
      <c r="C18" s="250" t="s">
        <v>712</v>
      </c>
      <c r="D18" s="251" t="s">
        <v>93</v>
      </c>
      <c r="E18" s="252">
        <v>4</v>
      </c>
      <c r="F18" s="252"/>
      <c r="G18" s="253">
        <f>E18*F18</f>
        <v>0</v>
      </c>
      <c r="R18" s="227">
        <v>3</v>
      </c>
      <c r="S18" s="227">
        <v>1</v>
      </c>
      <c r="T18" s="227" t="s">
        <v>225</v>
      </c>
      <c r="AQ18" s="227">
        <v>1</v>
      </c>
      <c r="AR18" s="227">
        <f>IF(AQ18=1,G18,0)</f>
        <v>0</v>
      </c>
      <c r="AS18" s="227">
        <f>IF(AQ18=2,G18,0)</f>
        <v>0</v>
      </c>
      <c r="AT18" s="227">
        <f>IF(AQ18=3,G18,0)</f>
        <v>0</v>
      </c>
      <c r="AU18" s="227">
        <f>IF(AQ18=4,G18,0)</f>
        <v>0</v>
      </c>
      <c r="AV18" s="227">
        <f>IF(AQ18=5,G18,0)</f>
        <v>0</v>
      </c>
      <c r="BR18" s="247">
        <v>3</v>
      </c>
      <c r="BS18" s="247">
        <v>1</v>
      </c>
    </row>
    <row r="19" spans="1:71" ht="12.75">
      <c r="A19" s="248" t="s">
        <v>380</v>
      </c>
      <c r="B19" s="249" t="s">
        <v>226</v>
      </c>
      <c r="C19" s="250" t="s">
        <v>746</v>
      </c>
      <c r="D19" s="251" t="s">
        <v>93</v>
      </c>
      <c r="E19" s="252">
        <v>4</v>
      </c>
      <c r="F19" s="252"/>
      <c r="G19" s="253">
        <f>E19*F19</f>
        <v>0</v>
      </c>
      <c r="R19" s="227">
        <v>3</v>
      </c>
      <c r="S19" s="227">
        <v>1</v>
      </c>
      <c r="T19" s="227" t="s">
        <v>226</v>
      </c>
      <c r="AQ19" s="227">
        <v>1</v>
      </c>
      <c r="AR19" s="227">
        <f>IF(AQ19=1,G19,0)</f>
        <v>0</v>
      </c>
      <c r="AS19" s="227">
        <f>IF(AQ19=2,G19,0)</f>
        <v>0</v>
      </c>
      <c r="AT19" s="227">
        <f>IF(AQ19=3,G19,0)</f>
        <v>0</v>
      </c>
      <c r="AU19" s="227">
        <f>IF(AQ19=4,G19,0)</f>
        <v>0</v>
      </c>
      <c r="AV19" s="227">
        <f>IF(AQ19=5,G19,0)</f>
        <v>0</v>
      </c>
      <c r="BR19" s="247">
        <v>3</v>
      </c>
      <c r="BS19" s="247">
        <v>1</v>
      </c>
    </row>
    <row r="20" spans="1:48" ht="12.75">
      <c r="A20" s="255"/>
      <c r="B20" s="256" t="s">
        <v>94</v>
      </c>
      <c r="C20" s="257" t="s">
        <v>121</v>
      </c>
      <c r="D20" s="258"/>
      <c r="E20" s="259"/>
      <c r="F20" s="260"/>
      <c r="G20" s="261">
        <f>SUM(G13:G19)</f>
        <v>0</v>
      </c>
      <c r="AR20" s="262">
        <f>SUM(AR13:AR19)</f>
        <v>0</v>
      </c>
      <c r="AS20" s="262">
        <f>SUM(AS13:AS19)</f>
        <v>0</v>
      </c>
      <c r="AT20" s="262">
        <f>SUM(AT13:AT19)</f>
        <v>0</v>
      </c>
      <c r="AU20" s="262">
        <f>SUM(AU13:AU19)</f>
        <v>0</v>
      </c>
      <c r="AV20" s="262">
        <f>SUM(AV13:AV19)</f>
        <v>0</v>
      </c>
    </row>
    <row r="21" spans="1:7" ht="12.75">
      <c r="A21" s="241" t="s">
        <v>92</v>
      </c>
      <c r="B21" s="242" t="s">
        <v>126</v>
      </c>
      <c r="C21" s="243" t="s">
        <v>127</v>
      </c>
      <c r="D21" s="244"/>
      <c r="E21" s="245"/>
      <c r="F21" s="245"/>
      <c r="G21" s="246"/>
    </row>
    <row r="22" spans="1:71" ht="12.75">
      <c r="A22" s="248" t="s">
        <v>381</v>
      </c>
      <c r="B22" s="249" t="s">
        <v>227</v>
      </c>
      <c r="C22" s="250" t="s">
        <v>713</v>
      </c>
      <c r="D22" s="251" t="s">
        <v>98</v>
      </c>
      <c r="E22" s="252">
        <v>44.8</v>
      </c>
      <c r="F22" s="252"/>
      <c r="G22" s="253">
        <f>E22*F22</f>
        <v>0</v>
      </c>
      <c r="R22" s="227">
        <v>1</v>
      </c>
      <c r="S22" s="227">
        <v>1</v>
      </c>
      <c r="T22" s="227">
        <v>1</v>
      </c>
      <c r="AQ22" s="227">
        <v>1</v>
      </c>
      <c r="AR22" s="227">
        <f>IF(AQ22=1,G22,0)</f>
        <v>0</v>
      </c>
      <c r="AS22" s="227">
        <f>IF(AQ22=2,G22,0)</f>
        <v>0</v>
      </c>
      <c r="AT22" s="227">
        <f>IF(AQ22=3,G22,0)</f>
        <v>0</v>
      </c>
      <c r="AU22" s="227">
        <f>IF(AQ22=4,G22,0)</f>
        <v>0</v>
      </c>
      <c r="AV22" s="227">
        <f>IF(AQ22=5,G22,0)</f>
        <v>0</v>
      </c>
      <c r="BR22" s="247">
        <v>1</v>
      </c>
      <c r="BS22" s="247">
        <v>1</v>
      </c>
    </row>
    <row r="23" spans="1:71" ht="12.75">
      <c r="A23" s="248"/>
      <c r="B23" s="249"/>
      <c r="C23" s="312" t="s">
        <v>748</v>
      </c>
      <c r="D23" s="251"/>
      <c r="E23" s="252"/>
      <c r="F23" s="252"/>
      <c r="G23" s="253"/>
      <c r="BR23" s="247"/>
      <c r="BS23" s="247"/>
    </row>
    <row r="24" spans="1:48" ht="12.75">
      <c r="A24" s="255"/>
      <c r="B24" s="256" t="s">
        <v>94</v>
      </c>
      <c r="C24" s="257" t="s">
        <v>128</v>
      </c>
      <c r="D24" s="258"/>
      <c r="E24" s="259"/>
      <c r="F24" s="260"/>
      <c r="G24" s="261">
        <f>SUM(G21:G22)</f>
        <v>0</v>
      </c>
      <c r="AR24" s="262">
        <f>SUM(AR21:AR22)</f>
        <v>0</v>
      </c>
      <c r="AS24" s="262">
        <f>SUM(AS21:AS22)</f>
        <v>0</v>
      </c>
      <c r="AT24" s="262">
        <f>SUM(AT21:AT22)</f>
        <v>0</v>
      </c>
      <c r="AU24" s="262">
        <f>SUM(AU21:AU22)</f>
        <v>0</v>
      </c>
      <c r="AV24" s="262">
        <f>SUM(AV21:AV22)</f>
        <v>0</v>
      </c>
    </row>
    <row r="25" spans="1:7" ht="12.75">
      <c r="A25" s="241" t="s">
        <v>92</v>
      </c>
      <c r="B25" s="242" t="s">
        <v>130</v>
      </c>
      <c r="C25" s="243" t="s">
        <v>131</v>
      </c>
      <c r="D25" s="244"/>
      <c r="E25" s="245"/>
      <c r="F25" s="245"/>
      <c r="G25" s="246"/>
    </row>
    <row r="26" spans="1:71" ht="12.75">
      <c r="A26" s="248" t="s">
        <v>382</v>
      </c>
      <c r="B26" s="249" t="s">
        <v>228</v>
      </c>
      <c r="C26" s="250" t="s">
        <v>229</v>
      </c>
      <c r="D26" s="251" t="s">
        <v>98</v>
      </c>
      <c r="E26" s="252">
        <v>7.680000000000001</v>
      </c>
      <c r="F26" s="252"/>
      <c r="G26" s="253">
        <f>E26*F26</f>
        <v>0</v>
      </c>
      <c r="R26" s="227">
        <v>1</v>
      </c>
      <c r="S26" s="227">
        <v>1</v>
      </c>
      <c r="T26" s="227">
        <v>1</v>
      </c>
      <c r="AQ26" s="227">
        <v>1</v>
      </c>
      <c r="AR26" s="227">
        <f>IF(AQ26=1,G26,0)</f>
        <v>0</v>
      </c>
      <c r="AS26" s="227">
        <f>IF(AQ26=2,G26,0)</f>
        <v>0</v>
      </c>
      <c r="AT26" s="227">
        <f>IF(AQ26=3,G26,0)</f>
        <v>0</v>
      </c>
      <c r="AU26" s="227">
        <f>IF(AQ26=4,G26,0)</f>
        <v>0</v>
      </c>
      <c r="AV26" s="227">
        <f>IF(AQ26=5,G26,0)</f>
        <v>0</v>
      </c>
      <c r="BR26" s="247">
        <v>1</v>
      </c>
      <c r="BS26" s="247">
        <v>1</v>
      </c>
    </row>
    <row r="27" spans="1:48" ht="12.75">
      <c r="A27" s="255"/>
      <c r="B27" s="256" t="s">
        <v>94</v>
      </c>
      <c r="C27" s="257" t="s">
        <v>132</v>
      </c>
      <c r="D27" s="258"/>
      <c r="E27" s="259"/>
      <c r="F27" s="260"/>
      <c r="G27" s="261">
        <f>SUM(G25:G26)</f>
        <v>0</v>
      </c>
      <c r="AR27" s="262">
        <f>SUM(AR25:AR26)</f>
        <v>0</v>
      </c>
      <c r="AS27" s="262">
        <f>SUM(AS25:AS26)</f>
        <v>0</v>
      </c>
      <c r="AT27" s="262">
        <f>SUM(AT25:AT26)</f>
        <v>0</v>
      </c>
      <c r="AU27" s="262">
        <f>SUM(AU25:AU26)</f>
        <v>0</v>
      </c>
      <c r="AV27" s="262">
        <f>SUM(AV25:AV26)</f>
        <v>0</v>
      </c>
    </row>
    <row r="28" spans="1:7" ht="12.75">
      <c r="A28" s="241" t="s">
        <v>92</v>
      </c>
      <c r="B28" s="242" t="s">
        <v>133</v>
      </c>
      <c r="C28" s="243" t="s">
        <v>134</v>
      </c>
      <c r="D28" s="244"/>
      <c r="E28" s="245"/>
      <c r="F28" s="245"/>
      <c r="G28" s="246"/>
    </row>
    <row r="29" spans="1:71" ht="12.75">
      <c r="A29" s="248" t="s">
        <v>383</v>
      </c>
      <c r="B29" s="249" t="s">
        <v>136</v>
      </c>
      <c r="C29" s="250" t="s">
        <v>137</v>
      </c>
      <c r="D29" s="251" t="s">
        <v>101</v>
      </c>
      <c r="E29" s="252">
        <v>0.83</v>
      </c>
      <c r="F29" s="252"/>
      <c r="G29" s="253">
        <f>E29*F29</f>
        <v>0</v>
      </c>
      <c r="R29" s="227">
        <v>7</v>
      </c>
      <c r="S29" s="227">
        <v>1</v>
      </c>
      <c r="T29" s="227">
        <v>2</v>
      </c>
      <c r="AQ29" s="227">
        <v>1</v>
      </c>
      <c r="AR29" s="227">
        <f>IF(AQ29=1,G29,0)</f>
        <v>0</v>
      </c>
      <c r="AS29" s="227">
        <f>IF(AQ29=2,G29,0)</f>
        <v>0</v>
      </c>
      <c r="AT29" s="227">
        <f>IF(AQ29=3,G29,0)</f>
        <v>0</v>
      </c>
      <c r="AU29" s="227">
        <f>IF(AQ29=4,G29,0)</f>
        <v>0</v>
      </c>
      <c r="AV29" s="227">
        <f>IF(AQ29=5,G29,0)</f>
        <v>0</v>
      </c>
      <c r="BR29" s="247">
        <v>7</v>
      </c>
      <c r="BS29" s="247">
        <v>1</v>
      </c>
    </row>
    <row r="30" spans="1:48" ht="12.75">
      <c r="A30" s="255"/>
      <c r="B30" s="256" t="s">
        <v>94</v>
      </c>
      <c r="C30" s="257" t="s">
        <v>135</v>
      </c>
      <c r="D30" s="258"/>
      <c r="E30" s="259"/>
      <c r="F30" s="260"/>
      <c r="G30" s="261">
        <f>SUM(G28:G29)</f>
        <v>0</v>
      </c>
      <c r="AR30" s="262">
        <f>SUM(AR28:AR29)</f>
        <v>0</v>
      </c>
      <c r="AS30" s="262">
        <f>SUM(AS28:AS29)</f>
        <v>0</v>
      </c>
      <c r="AT30" s="262">
        <f>SUM(AT28:AT29)</f>
        <v>0</v>
      </c>
      <c r="AU30" s="262">
        <f>SUM(AU28:AU29)</f>
        <v>0</v>
      </c>
      <c r="AV30" s="262">
        <f>SUM(AV28:AV29)</f>
        <v>0</v>
      </c>
    </row>
    <row r="31" spans="1:7" ht="12.75">
      <c r="A31" s="241" t="s">
        <v>92</v>
      </c>
      <c r="B31" s="242" t="s">
        <v>230</v>
      </c>
      <c r="C31" s="243" t="s">
        <v>231</v>
      </c>
      <c r="D31" s="244"/>
      <c r="E31" s="245"/>
      <c r="F31" s="245"/>
      <c r="G31" s="246"/>
    </row>
    <row r="32" spans="1:71" ht="12.75">
      <c r="A32" s="248" t="s">
        <v>384</v>
      </c>
      <c r="B32" s="249" t="s">
        <v>233</v>
      </c>
      <c r="C32" s="250" t="s">
        <v>234</v>
      </c>
      <c r="D32" s="251" t="s">
        <v>98</v>
      </c>
      <c r="E32" s="252">
        <v>6.4</v>
      </c>
      <c r="F32" s="252"/>
      <c r="G32" s="253">
        <f>E32*F32</f>
        <v>0</v>
      </c>
      <c r="R32" s="227">
        <v>1</v>
      </c>
      <c r="S32" s="227">
        <v>7</v>
      </c>
      <c r="T32" s="227">
        <v>7</v>
      </c>
      <c r="AQ32" s="227">
        <v>2</v>
      </c>
      <c r="AR32" s="227">
        <f>IF(AQ32=1,G32,0)</f>
        <v>0</v>
      </c>
      <c r="AS32" s="227">
        <f>IF(AQ32=2,G32,0)</f>
        <v>0</v>
      </c>
      <c r="AT32" s="227">
        <f>IF(AQ32=3,G32,0)</f>
        <v>0</v>
      </c>
      <c r="AU32" s="227">
        <f>IF(AQ32=4,G32,0)</f>
        <v>0</v>
      </c>
      <c r="AV32" s="227">
        <f>IF(AQ32=5,G32,0)</f>
        <v>0</v>
      </c>
      <c r="BR32" s="247">
        <v>1</v>
      </c>
      <c r="BS32" s="247">
        <v>7</v>
      </c>
    </row>
    <row r="33" spans="1:71" ht="12.75">
      <c r="A33" s="248" t="s">
        <v>385</v>
      </c>
      <c r="B33" s="249" t="s">
        <v>235</v>
      </c>
      <c r="C33" s="250" t="s">
        <v>236</v>
      </c>
      <c r="D33" s="251" t="s">
        <v>98</v>
      </c>
      <c r="E33" s="252">
        <v>6.4</v>
      </c>
      <c r="F33" s="252"/>
      <c r="G33" s="253">
        <f>E33*F33</f>
        <v>0</v>
      </c>
      <c r="R33" s="227">
        <v>1</v>
      </c>
      <c r="S33" s="227">
        <v>7</v>
      </c>
      <c r="T33" s="227">
        <v>7</v>
      </c>
      <c r="AQ33" s="227">
        <v>2</v>
      </c>
      <c r="AR33" s="227">
        <f>IF(AQ33=1,G33,0)</f>
        <v>0</v>
      </c>
      <c r="AS33" s="227">
        <f>IF(AQ33=2,G33,0)</f>
        <v>0</v>
      </c>
      <c r="AT33" s="227">
        <f>IF(AQ33=3,G33,0)</f>
        <v>0</v>
      </c>
      <c r="AU33" s="227">
        <f>IF(AQ33=4,G33,0)</f>
        <v>0</v>
      </c>
      <c r="AV33" s="227">
        <f>IF(AQ33=5,G33,0)</f>
        <v>0</v>
      </c>
      <c r="BR33" s="247">
        <v>1</v>
      </c>
      <c r="BS33" s="247">
        <v>7</v>
      </c>
    </row>
    <row r="34" spans="1:48" ht="12.75">
      <c r="A34" s="255"/>
      <c r="B34" s="256" t="s">
        <v>94</v>
      </c>
      <c r="C34" s="257" t="s">
        <v>232</v>
      </c>
      <c r="D34" s="258"/>
      <c r="E34" s="259"/>
      <c r="F34" s="260"/>
      <c r="G34" s="261">
        <f>SUM(G31:G33)</f>
        <v>0</v>
      </c>
      <c r="AR34" s="262">
        <f>SUM(AR31:AR33)</f>
        <v>0</v>
      </c>
      <c r="AS34" s="262">
        <f>SUM(AS31:AS33)</f>
        <v>0</v>
      </c>
      <c r="AT34" s="262">
        <f>SUM(AT31:AT33)</f>
        <v>0</v>
      </c>
      <c r="AU34" s="262">
        <f>SUM(AU31:AU33)</f>
        <v>0</v>
      </c>
      <c r="AV34" s="262">
        <f>SUM(AV31:AV33)</f>
        <v>0</v>
      </c>
    </row>
    <row r="35" spans="1:7" ht="12.75">
      <c r="A35" s="241" t="s">
        <v>92</v>
      </c>
      <c r="B35" s="242" t="s">
        <v>186</v>
      </c>
      <c r="C35" s="243" t="s">
        <v>187</v>
      </c>
      <c r="D35" s="244"/>
      <c r="E35" s="245"/>
      <c r="F35" s="245"/>
      <c r="G35" s="246"/>
    </row>
    <row r="36" spans="1:71" ht="22.5">
      <c r="A36" s="248" t="s">
        <v>386</v>
      </c>
      <c r="B36" s="249" t="s">
        <v>190</v>
      </c>
      <c r="C36" s="250" t="s">
        <v>714</v>
      </c>
      <c r="D36" s="251" t="s">
        <v>465</v>
      </c>
      <c r="E36" s="252">
        <v>1</v>
      </c>
      <c r="F36" s="252"/>
      <c r="G36" s="253">
        <f>E36*F36</f>
        <v>0</v>
      </c>
      <c r="R36" s="227">
        <v>12</v>
      </c>
      <c r="S36" s="227">
        <v>0</v>
      </c>
      <c r="T36" s="227">
        <v>25</v>
      </c>
      <c r="AQ36" s="227">
        <v>1</v>
      </c>
      <c r="AR36" s="227">
        <f>IF(AQ36=1,G36,0)</f>
        <v>0</v>
      </c>
      <c r="AS36" s="227">
        <f>IF(AQ36=2,G36,0)</f>
        <v>0</v>
      </c>
      <c r="AT36" s="227">
        <f>IF(AQ36=3,G36,0)</f>
        <v>0</v>
      </c>
      <c r="AU36" s="227">
        <f>IF(AQ36=4,G36,0)</f>
        <v>0</v>
      </c>
      <c r="AV36" s="227">
        <f>IF(AQ36=5,G36,0)</f>
        <v>0</v>
      </c>
      <c r="BR36" s="247">
        <v>12</v>
      </c>
      <c r="BS36" s="247">
        <v>0</v>
      </c>
    </row>
    <row r="37" spans="1:71" ht="12.75">
      <c r="A37" s="248"/>
      <c r="B37" s="249"/>
      <c r="C37" s="318" t="s">
        <v>749</v>
      </c>
      <c r="D37" s="313"/>
      <c r="E37" s="314"/>
      <c r="F37" s="315"/>
      <c r="G37" s="253"/>
      <c r="BR37" s="247"/>
      <c r="BS37" s="247"/>
    </row>
    <row r="38" spans="1:48" ht="12.75">
      <c r="A38" s="255"/>
      <c r="B38" s="256" t="s">
        <v>94</v>
      </c>
      <c r="C38" s="257" t="s">
        <v>188</v>
      </c>
      <c r="D38" s="258"/>
      <c r="E38" s="259"/>
      <c r="F38" s="260"/>
      <c r="G38" s="261">
        <f>SUM(G35:G36)</f>
        <v>0</v>
      </c>
      <c r="AR38" s="262">
        <f>SUM(AR35:AR36)</f>
        <v>0</v>
      </c>
      <c r="AS38" s="262">
        <f>SUM(AS35:AS36)</f>
        <v>0</v>
      </c>
      <c r="AT38" s="262">
        <f>SUM(AT35:AT36)</f>
        <v>0</v>
      </c>
      <c r="AU38" s="262">
        <f>SUM(AU35:AU36)</f>
        <v>0</v>
      </c>
      <c r="AV38" s="262">
        <f>SUM(AV35:AV36)</f>
        <v>0</v>
      </c>
    </row>
    <row r="39" spans="1:7" ht="12.75">
      <c r="A39" s="241" t="s">
        <v>92</v>
      </c>
      <c r="B39" s="242" t="s">
        <v>191</v>
      </c>
      <c r="C39" s="243" t="s">
        <v>192</v>
      </c>
      <c r="D39" s="244"/>
      <c r="E39" s="245"/>
      <c r="F39" s="245"/>
      <c r="G39" s="246"/>
    </row>
    <row r="40" spans="1:71" ht="12.75">
      <c r="A40" s="248" t="s">
        <v>387</v>
      </c>
      <c r="B40" s="249" t="s">
        <v>194</v>
      </c>
      <c r="C40" s="250" t="s">
        <v>195</v>
      </c>
      <c r="D40" s="251" t="s">
        <v>101</v>
      </c>
      <c r="E40" s="252">
        <v>0.02</v>
      </c>
      <c r="F40" s="252"/>
      <c r="G40" s="253">
        <f>E40*F40</f>
        <v>0</v>
      </c>
      <c r="R40" s="227">
        <v>8</v>
      </c>
      <c r="S40" s="227">
        <v>0</v>
      </c>
      <c r="T40" s="227">
        <v>3</v>
      </c>
      <c r="AQ40" s="227">
        <v>1</v>
      </c>
      <c r="AR40" s="227">
        <f>IF(AQ40=1,G40,0)</f>
        <v>0</v>
      </c>
      <c r="AS40" s="227">
        <f>IF(AQ40=2,G40,0)</f>
        <v>0</v>
      </c>
      <c r="AT40" s="227">
        <f>IF(AQ40=3,G40,0)</f>
        <v>0</v>
      </c>
      <c r="AU40" s="227">
        <f>IF(AQ40=4,G40,0)</f>
        <v>0</v>
      </c>
      <c r="AV40" s="227">
        <f>IF(AQ40=5,G40,0)</f>
        <v>0</v>
      </c>
      <c r="BR40" s="247">
        <v>8</v>
      </c>
      <c r="BS40" s="247">
        <v>0</v>
      </c>
    </row>
    <row r="41" spans="1:71" ht="12.75">
      <c r="A41" s="248" t="s">
        <v>388</v>
      </c>
      <c r="B41" s="249" t="s">
        <v>196</v>
      </c>
      <c r="C41" s="250" t="s">
        <v>248</v>
      </c>
      <c r="D41" s="251" t="s">
        <v>101</v>
      </c>
      <c r="E41" s="252">
        <v>0.12</v>
      </c>
      <c r="F41" s="252"/>
      <c r="G41" s="253">
        <f>E41*F41</f>
        <v>0</v>
      </c>
      <c r="R41" s="227">
        <v>8</v>
      </c>
      <c r="S41" s="227">
        <v>0</v>
      </c>
      <c r="T41" s="227">
        <v>3</v>
      </c>
      <c r="AQ41" s="227">
        <v>1</v>
      </c>
      <c r="AR41" s="227">
        <f>IF(AQ41=1,G41,0)</f>
        <v>0</v>
      </c>
      <c r="AS41" s="227">
        <f>IF(AQ41=2,G41,0)</f>
        <v>0</v>
      </c>
      <c r="AT41" s="227">
        <f>IF(AQ41=3,G41,0)</f>
        <v>0</v>
      </c>
      <c r="AU41" s="227">
        <f>IF(AQ41=4,G41,0)</f>
        <v>0</v>
      </c>
      <c r="AV41" s="227">
        <f>IF(AQ41=5,G41,0)</f>
        <v>0</v>
      </c>
      <c r="BR41" s="247">
        <v>8</v>
      </c>
      <c r="BS41" s="247">
        <v>0</v>
      </c>
    </row>
    <row r="42" spans="1:71" ht="12.75">
      <c r="A42" s="248" t="s">
        <v>389</v>
      </c>
      <c r="B42" s="249" t="s">
        <v>199</v>
      </c>
      <c r="C42" s="250" t="s">
        <v>249</v>
      </c>
      <c r="D42" s="251" t="s">
        <v>101</v>
      </c>
      <c r="E42" s="252">
        <v>0.02</v>
      </c>
      <c r="F42" s="252"/>
      <c r="G42" s="253">
        <f>E42*F42</f>
        <v>0</v>
      </c>
      <c r="R42" s="227">
        <v>8</v>
      </c>
      <c r="S42" s="227">
        <v>0</v>
      </c>
      <c r="T42" s="227">
        <v>3</v>
      </c>
      <c r="AQ42" s="227">
        <v>1</v>
      </c>
      <c r="AR42" s="227">
        <f>IF(AQ42=1,G42,0)</f>
        <v>0</v>
      </c>
      <c r="AS42" s="227">
        <f>IF(AQ42=2,G42,0)</f>
        <v>0</v>
      </c>
      <c r="AT42" s="227">
        <f>IF(AQ42=3,G42,0)</f>
        <v>0</v>
      </c>
      <c r="AU42" s="227">
        <f>IF(AQ42=4,G42,0)</f>
        <v>0</v>
      </c>
      <c r="AV42" s="227">
        <f>IF(AQ42=5,G42,0)</f>
        <v>0</v>
      </c>
      <c r="BR42" s="247">
        <v>8</v>
      </c>
      <c r="BS42" s="247">
        <v>0</v>
      </c>
    </row>
    <row r="43" spans="1:71" ht="12.75">
      <c r="A43" s="248" t="s">
        <v>390</v>
      </c>
      <c r="B43" s="249" t="s">
        <v>200</v>
      </c>
      <c r="C43" s="250" t="s">
        <v>250</v>
      </c>
      <c r="D43" s="251" t="s">
        <v>101</v>
      </c>
      <c r="E43" s="252">
        <v>0.14</v>
      </c>
      <c r="F43" s="252"/>
      <c r="G43" s="253">
        <f>E43*F43</f>
        <v>0</v>
      </c>
      <c r="R43" s="227">
        <v>8</v>
      </c>
      <c r="S43" s="227">
        <v>0</v>
      </c>
      <c r="T43" s="227">
        <v>3</v>
      </c>
      <c r="AQ43" s="227">
        <v>1</v>
      </c>
      <c r="AR43" s="227">
        <f>IF(AQ43=1,G43,0)</f>
        <v>0</v>
      </c>
      <c r="AS43" s="227">
        <f>IF(AQ43=2,G43,0)</f>
        <v>0</v>
      </c>
      <c r="AT43" s="227">
        <f>IF(AQ43=3,G43,0)</f>
        <v>0</v>
      </c>
      <c r="AU43" s="227">
        <f>IF(AQ43=4,G43,0)</f>
        <v>0</v>
      </c>
      <c r="AV43" s="227">
        <f>IF(AQ43=5,G43,0)</f>
        <v>0</v>
      </c>
      <c r="BR43" s="247">
        <v>8</v>
      </c>
      <c r="BS43" s="247">
        <v>0</v>
      </c>
    </row>
    <row r="44" spans="1:48" ht="12.75">
      <c r="A44" s="255"/>
      <c r="B44" s="256" t="s">
        <v>94</v>
      </c>
      <c r="C44" s="257" t="s">
        <v>193</v>
      </c>
      <c r="D44" s="258"/>
      <c r="E44" s="259"/>
      <c r="F44" s="260"/>
      <c r="G44" s="261">
        <f>SUM(G39:G43)</f>
        <v>0</v>
      </c>
      <c r="AR44" s="262">
        <f>SUM(AR39:AR43)</f>
        <v>0</v>
      </c>
      <c r="AS44" s="262">
        <f>SUM(AS39:AS43)</f>
        <v>0</v>
      </c>
      <c r="AT44" s="262">
        <f>SUM(AT39:AT43)</f>
        <v>0</v>
      </c>
      <c r="AU44" s="262">
        <f>SUM(AU39:AU43)</f>
        <v>0</v>
      </c>
      <c r="AV44" s="262">
        <f>SUM(AV39:AV43)</f>
        <v>0</v>
      </c>
    </row>
    <row r="45" spans="5:7" ht="12.75">
      <c r="E45" s="227"/>
      <c r="G45" s="279">
        <f>SUM(G7:G44)/2</f>
        <v>0</v>
      </c>
    </row>
    <row r="46" ht="12.75">
      <c r="E46" s="227"/>
    </row>
    <row r="47" ht="12.75">
      <c r="E47" s="227"/>
    </row>
    <row r="48" ht="12.75">
      <c r="E48" s="227"/>
    </row>
    <row r="49" ht="12.75">
      <c r="E49" s="227"/>
    </row>
    <row r="50" ht="12.75">
      <c r="E50" s="227"/>
    </row>
    <row r="51" ht="12.75">
      <c r="E51" s="227"/>
    </row>
    <row r="52" ht="12.75">
      <c r="E52" s="227"/>
    </row>
    <row r="53" ht="12.75">
      <c r="E53" s="227"/>
    </row>
    <row r="54" ht="12.75">
      <c r="E54" s="227"/>
    </row>
    <row r="55" ht="12.75">
      <c r="E55" s="227"/>
    </row>
    <row r="56" ht="12.75">
      <c r="E56" s="227"/>
    </row>
    <row r="57" ht="12.75">
      <c r="E57" s="227"/>
    </row>
    <row r="58" ht="12.75">
      <c r="E58" s="227"/>
    </row>
    <row r="59" ht="12.75">
      <c r="E59" s="227"/>
    </row>
    <row r="60" ht="12.75">
      <c r="E60" s="227"/>
    </row>
    <row r="61" ht="12.75">
      <c r="E61" s="227"/>
    </row>
    <row r="62" ht="12.75">
      <c r="E62" s="227"/>
    </row>
    <row r="63" ht="12.75">
      <c r="E63" s="227"/>
    </row>
    <row r="64" ht="12.75">
      <c r="E64" s="227"/>
    </row>
    <row r="65" ht="12.75">
      <c r="E65" s="227"/>
    </row>
    <row r="66" ht="12.75">
      <c r="E66" s="227"/>
    </row>
    <row r="67" ht="12.75">
      <c r="E67" s="227"/>
    </row>
    <row r="68" spans="1:7" ht="12.75">
      <c r="A68" s="254"/>
      <c r="B68" s="254"/>
      <c r="C68" s="254"/>
      <c r="D68" s="254"/>
      <c r="E68" s="254"/>
      <c r="F68" s="254"/>
      <c r="G68" s="254"/>
    </row>
    <row r="69" spans="1:7" ht="12.75">
      <c r="A69" s="254"/>
      <c r="B69" s="254"/>
      <c r="C69" s="254"/>
      <c r="D69" s="254"/>
      <c r="E69" s="254"/>
      <c r="F69" s="254"/>
      <c r="G69" s="254"/>
    </row>
    <row r="70" spans="1:7" ht="12.75">
      <c r="A70" s="254"/>
      <c r="B70" s="254"/>
      <c r="C70" s="254"/>
      <c r="D70" s="254"/>
      <c r="E70" s="254"/>
      <c r="F70" s="254"/>
      <c r="G70" s="254"/>
    </row>
    <row r="71" spans="1:7" ht="12.75">
      <c r="A71" s="254"/>
      <c r="B71" s="254"/>
      <c r="C71" s="254"/>
      <c r="D71" s="254"/>
      <c r="E71" s="254"/>
      <c r="F71" s="254"/>
      <c r="G71" s="254"/>
    </row>
    <row r="72" ht="12.75">
      <c r="E72" s="227"/>
    </row>
    <row r="73" ht="12.75">
      <c r="E73" s="227"/>
    </row>
    <row r="74" ht="12.75">
      <c r="E74" s="227"/>
    </row>
    <row r="75" ht="12.75">
      <c r="E75" s="227"/>
    </row>
    <row r="76" ht="12.75">
      <c r="E76" s="227"/>
    </row>
    <row r="77" ht="12.75">
      <c r="E77" s="227"/>
    </row>
    <row r="78" ht="12.75">
      <c r="E78" s="227"/>
    </row>
    <row r="79" ht="12.75">
      <c r="E79" s="227"/>
    </row>
    <row r="80" ht="12.75">
      <c r="E80" s="227"/>
    </row>
    <row r="81" ht="12.75">
      <c r="E81" s="227"/>
    </row>
    <row r="82" ht="12.75">
      <c r="E82" s="227"/>
    </row>
    <row r="83" ht="12.75">
      <c r="E83" s="227"/>
    </row>
    <row r="84" ht="12.75">
      <c r="E84" s="227"/>
    </row>
    <row r="85" ht="12.75">
      <c r="E85" s="227"/>
    </row>
    <row r="86" ht="12.75">
      <c r="E86" s="227"/>
    </row>
    <row r="87" ht="12.75">
      <c r="E87" s="227"/>
    </row>
    <row r="88" ht="12.75">
      <c r="E88" s="227"/>
    </row>
    <row r="89" ht="12.75">
      <c r="E89" s="227"/>
    </row>
    <row r="90" ht="12.75">
      <c r="E90" s="227"/>
    </row>
    <row r="91" ht="12.75">
      <c r="E91" s="227"/>
    </row>
    <row r="92" ht="12.75">
      <c r="E92" s="227"/>
    </row>
    <row r="93" ht="12.75">
      <c r="E93" s="227"/>
    </row>
    <row r="94" ht="12.75">
      <c r="E94" s="227"/>
    </row>
    <row r="95" ht="12.75">
      <c r="E95" s="227"/>
    </row>
    <row r="96" ht="12.75">
      <c r="E96" s="227"/>
    </row>
    <row r="97" ht="12.75">
      <c r="E97" s="227"/>
    </row>
    <row r="98" ht="12.75">
      <c r="E98" s="227"/>
    </row>
    <row r="99" ht="12.75">
      <c r="E99" s="227"/>
    </row>
    <row r="100" ht="12.75">
      <c r="E100" s="227"/>
    </row>
    <row r="101" ht="12.75">
      <c r="E101" s="227"/>
    </row>
    <row r="102" ht="12.75">
      <c r="E102" s="227"/>
    </row>
    <row r="103" spans="1:2" ht="12.75">
      <c r="A103" s="263"/>
      <c r="B103" s="263"/>
    </row>
    <row r="104" spans="1:7" ht="12.75">
      <c r="A104" s="254"/>
      <c r="B104" s="254"/>
      <c r="C104" s="264"/>
      <c r="D104" s="264"/>
      <c r="E104" s="265"/>
      <c r="F104" s="264"/>
      <c r="G104" s="266"/>
    </row>
    <row r="105" spans="1:7" ht="12.75">
      <c r="A105" s="267"/>
      <c r="B105" s="267"/>
      <c r="C105" s="254"/>
      <c r="D105" s="254"/>
      <c r="E105" s="268"/>
      <c r="F105" s="254"/>
      <c r="G105" s="254"/>
    </row>
    <row r="106" spans="1:7" ht="12.75">
      <c r="A106" s="254"/>
      <c r="B106" s="254"/>
      <c r="C106" s="254"/>
      <c r="D106" s="254"/>
      <c r="E106" s="268"/>
      <c r="F106" s="254"/>
      <c r="G106" s="254"/>
    </row>
    <row r="107" spans="1:7" ht="12.75">
      <c r="A107" s="254"/>
      <c r="B107" s="254"/>
      <c r="C107" s="254"/>
      <c r="D107" s="254"/>
      <c r="E107" s="268"/>
      <c r="F107" s="254"/>
      <c r="G107" s="254"/>
    </row>
    <row r="108" spans="1:7" ht="12.75">
      <c r="A108" s="254"/>
      <c r="B108" s="254"/>
      <c r="C108" s="254"/>
      <c r="D108" s="254"/>
      <c r="E108" s="268"/>
      <c r="F108" s="254"/>
      <c r="G108" s="254"/>
    </row>
    <row r="109" spans="1:7" ht="12.75">
      <c r="A109" s="254"/>
      <c r="B109" s="254"/>
      <c r="C109" s="254"/>
      <c r="D109" s="254"/>
      <c r="E109" s="268"/>
      <c r="F109" s="254"/>
      <c r="G109" s="254"/>
    </row>
    <row r="110" spans="1:7" ht="12.75">
      <c r="A110" s="254"/>
      <c r="B110" s="254"/>
      <c r="C110" s="254"/>
      <c r="D110" s="254"/>
      <c r="E110" s="268"/>
      <c r="F110" s="254"/>
      <c r="G110" s="254"/>
    </row>
    <row r="111" spans="1:7" ht="12.75">
      <c r="A111" s="254"/>
      <c r="B111" s="254"/>
      <c r="C111" s="254"/>
      <c r="D111" s="254"/>
      <c r="E111" s="268"/>
      <c r="F111" s="254"/>
      <c r="G111" s="254"/>
    </row>
    <row r="112" spans="1:7" ht="12.75">
      <c r="A112" s="254"/>
      <c r="B112" s="254"/>
      <c r="C112" s="254"/>
      <c r="D112" s="254"/>
      <c r="E112" s="268"/>
      <c r="F112" s="254"/>
      <c r="G112" s="254"/>
    </row>
    <row r="113" spans="1:7" ht="12.75">
      <c r="A113" s="254"/>
      <c r="B113" s="254"/>
      <c r="C113" s="254"/>
      <c r="D113" s="254"/>
      <c r="E113" s="268"/>
      <c r="F113" s="254"/>
      <c r="G113" s="254"/>
    </row>
    <row r="114" spans="1:7" ht="12.75">
      <c r="A114" s="254"/>
      <c r="B114" s="254"/>
      <c r="C114" s="254"/>
      <c r="D114" s="254"/>
      <c r="E114" s="268"/>
      <c r="F114" s="254"/>
      <c r="G114" s="254"/>
    </row>
    <row r="115" spans="1:7" ht="12.75">
      <c r="A115" s="254"/>
      <c r="B115" s="254"/>
      <c r="C115" s="254"/>
      <c r="D115" s="254"/>
      <c r="E115" s="268"/>
      <c r="F115" s="254"/>
      <c r="G115" s="254"/>
    </row>
    <row r="116" spans="1:7" ht="12.75">
      <c r="A116" s="254"/>
      <c r="B116" s="254"/>
      <c r="C116" s="254"/>
      <c r="D116" s="254"/>
      <c r="E116" s="268"/>
      <c r="F116" s="254"/>
      <c r="G116" s="254"/>
    </row>
    <row r="117" spans="1:7" ht="12.75">
      <c r="A117" s="254"/>
      <c r="B117" s="254"/>
      <c r="C117" s="254"/>
      <c r="D117" s="254"/>
      <c r="E117" s="268"/>
      <c r="F117" s="254"/>
      <c r="G117" s="254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fitToHeight="1" fitToWidth="1" horizontalDpi="600" verticalDpi="600" orientation="portrait" paperSize="9" scale="90" r:id="rId1"/>
  <headerFooter alignWithMargins="0">
    <oddFooter>&amp;L&amp;9Zpracováno programem &amp;"Arial CE,Tučné"BUILDpower,  © RTS, a.s.&amp;R&amp;"Arial,Obyčejné"Strana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1"/>
  <sheetViews>
    <sheetView view="pageBreakPreview" zoomScaleSheetLayoutView="100" zoomScalePageLayoutView="0" workbookViewId="0" topLeftCell="A22">
      <selection activeCell="H50" sqref="H50"/>
    </sheetView>
  </sheetViews>
  <sheetFormatPr defaultColWidth="9.00390625" defaultRowHeight="12.75"/>
  <cols>
    <col min="1" max="1" width="2.00390625" style="1" customWidth="1"/>
    <col min="2" max="2" width="15.00390625" style="1" customWidth="1"/>
    <col min="3" max="3" width="15.875" style="1" customWidth="1"/>
    <col min="4" max="4" width="16.25390625" style="1" customWidth="1"/>
    <col min="5" max="5" width="15.125" style="1" customWidth="1"/>
    <col min="6" max="6" width="16.625" style="1" customWidth="1"/>
    <col min="7" max="7" width="15.25390625" style="1" customWidth="1"/>
    <col min="8" max="8" width="12.00390625" style="1" bestFit="1" customWidth="1"/>
    <col min="9" max="16384" width="9.125" style="1" customWidth="1"/>
  </cols>
  <sheetData>
    <row r="1" spans="1:7" ht="24.75" customHeight="1" thickBot="1">
      <c r="A1" s="91" t="s">
        <v>241</v>
      </c>
      <c r="B1" s="92"/>
      <c r="C1" s="92"/>
      <c r="D1" s="92"/>
      <c r="E1" s="92"/>
      <c r="F1" s="92"/>
      <c r="G1" s="92"/>
    </row>
    <row r="2" spans="1:7" ht="12.75" customHeight="1">
      <c r="A2" s="93" t="s">
        <v>32</v>
      </c>
      <c r="B2" s="94"/>
      <c r="C2" s="95">
        <v>3</v>
      </c>
      <c r="D2" s="95" t="s">
        <v>256</v>
      </c>
      <c r="E2" s="94"/>
      <c r="F2" s="96" t="s">
        <v>33</v>
      </c>
      <c r="G2" s="97"/>
    </row>
    <row r="3" spans="1:7" ht="3" customHeight="1" hidden="1">
      <c r="A3" s="98"/>
      <c r="B3" s="99"/>
      <c r="C3" s="100"/>
      <c r="D3" s="100"/>
      <c r="E3" s="99"/>
      <c r="F3" s="101"/>
      <c r="G3" s="102"/>
    </row>
    <row r="4" spans="1:7" ht="12" customHeight="1">
      <c r="A4" s="103" t="s">
        <v>34</v>
      </c>
      <c r="B4" s="99"/>
      <c r="C4" s="100"/>
      <c r="D4" s="100"/>
      <c r="E4" s="99"/>
      <c r="F4" s="101" t="s">
        <v>35</v>
      </c>
      <c r="G4" s="104"/>
    </row>
    <row r="5" spans="1:7" ht="12.75" customHeight="1">
      <c r="A5" s="105" t="s">
        <v>95</v>
      </c>
      <c r="B5" s="106"/>
      <c r="C5" s="107" t="s">
        <v>96</v>
      </c>
      <c r="D5" s="108"/>
      <c r="E5" s="109"/>
      <c r="F5" s="101" t="s">
        <v>36</v>
      </c>
      <c r="G5" s="102"/>
    </row>
    <row r="6" spans="1:15" ht="12.75" customHeight="1">
      <c r="A6" s="103" t="s">
        <v>37</v>
      </c>
      <c r="B6" s="99"/>
      <c r="C6" s="100" t="str">
        <f>Stavba!CisloStavby</f>
        <v>Oprava střechy-objekt F Harcovské koleje TU v Liberci, 17.listopadu 584, Liberec</v>
      </c>
      <c r="D6" s="100"/>
      <c r="E6" s="99"/>
      <c r="F6" s="110" t="s">
        <v>38</v>
      </c>
      <c r="G6" s="111"/>
      <c r="O6" s="112"/>
    </row>
    <row r="7" spans="1:7" ht="12.75" customHeight="1">
      <c r="A7" s="305"/>
      <c r="B7" s="113"/>
      <c r="C7" s="114"/>
      <c r="D7" s="115"/>
      <c r="E7" s="115"/>
      <c r="F7" s="116" t="s">
        <v>39</v>
      </c>
      <c r="G7" s="111"/>
    </row>
    <row r="8" spans="1:9" ht="12.75">
      <c r="A8" s="117" t="s">
        <v>40</v>
      </c>
      <c r="B8" s="101"/>
      <c r="C8" s="348" t="s">
        <v>211</v>
      </c>
      <c r="D8" s="348"/>
      <c r="E8" s="349"/>
      <c r="F8" s="118" t="s">
        <v>41</v>
      </c>
      <c r="G8" s="119"/>
      <c r="H8" s="120"/>
      <c r="I8" s="121"/>
    </row>
    <row r="9" spans="1:8" ht="12.75">
      <c r="A9" s="117" t="s">
        <v>42</v>
      </c>
      <c r="B9" s="101"/>
      <c r="C9" s="348"/>
      <c r="D9" s="348"/>
      <c r="E9" s="349"/>
      <c r="F9" s="101"/>
      <c r="G9" s="122"/>
      <c r="H9" s="123"/>
    </row>
    <row r="10" spans="1:8" ht="12.75">
      <c r="A10" s="117" t="s">
        <v>43</v>
      </c>
      <c r="B10" s="101"/>
      <c r="C10" s="348"/>
      <c r="D10" s="348"/>
      <c r="E10" s="348"/>
      <c r="F10" s="124"/>
      <c r="G10" s="125"/>
      <c r="H10" s="126"/>
    </row>
    <row r="11" spans="1:57" ht="13.5" customHeight="1">
      <c r="A11" s="117" t="s">
        <v>44</v>
      </c>
      <c r="B11" s="101"/>
      <c r="C11" s="348"/>
      <c r="D11" s="348"/>
      <c r="E11" s="348"/>
      <c r="F11" s="127" t="s">
        <v>45</v>
      </c>
      <c r="G11" s="128"/>
      <c r="H11" s="123"/>
      <c r="BA11" s="129"/>
      <c r="BB11" s="129"/>
      <c r="BC11" s="129"/>
      <c r="BD11" s="129"/>
      <c r="BE11" s="129"/>
    </row>
    <row r="12" spans="1:8" ht="12.75" customHeight="1">
      <c r="A12" s="130" t="s">
        <v>46</v>
      </c>
      <c r="B12" s="99"/>
      <c r="C12" s="350"/>
      <c r="D12" s="350"/>
      <c r="E12" s="350"/>
      <c r="F12" s="131" t="s">
        <v>47</v>
      </c>
      <c r="G12" s="132">
        <v>9</v>
      </c>
      <c r="H12" s="123"/>
    </row>
    <row r="13" spans="1:8" ht="28.5" customHeight="1" thickBot="1">
      <c r="A13" s="133" t="s">
        <v>48</v>
      </c>
      <c r="B13" s="134"/>
      <c r="C13" s="134"/>
      <c r="D13" s="134"/>
      <c r="E13" s="135"/>
      <c r="F13" s="135"/>
      <c r="G13" s="136"/>
      <c r="H13" s="123"/>
    </row>
    <row r="14" spans="1:7" ht="17.25" customHeight="1" thickBot="1">
      <c r="A14" s="137" t="s">
        <v>49</v>
      </c>
      <c r="B14" s="138"/>
      <c r="C14" s="139"/>
      <c r="D14" s="140" t="s">
        <v>50</v>
      </c>
      <c r="E14" s="141"/>
      <c r="F14" s="141"/>
      <c r="G14" s="139"/>
    </row>
    <row r="15" spans="1:7" ht="15.75" customHeight="1">
      <c r="A15" s="142"/>
      <c r="B15" s="143" t="s">
        <v>51</v>
      </c>
      <c r="C15" s="144">
        <f>'SO 01 03 Rek'!E20</f>
        <v>0</v>
      </c>
      <c r="D15" s="145" t="str">
        <f>'SO 01 03 Rek'!A25</f>
        <v>Ztížené výrobní podmínky</v>
      </c>
      <c r="E15" s="146"/>
      <c r="F15" s="147"/>
      <c r="G15" s="144">
        <f>'SO 01 03 Rek'!I25</f>
        <v>0</v>
      </c>
    </row>
    <row r="16" spans="1:7" ht="15.75" customHeight="1">
      <c r="A16" s="142" t="s">
        <v>52</v>
      </c>
      <c r="B16" s="143" t="s">
        <v>53</v>
      </c>
      <c r="C16" s="144">
        <f>'SO 01 03 Rek'!F20</f>
        <v>0</v>
      </c>
      <c r="D16" s="98" t="str">
        <f>'SO 01 03 Rek'!A26</f>
        <v>Oborová přirážka</v>
      </c>
      <c r="E16" s="148"/>
      <c r="F16" s="149"/>
      <c r="G16" s="144">
        <f>'SO 01 03 Rek'!I26</f>
        <v>0</v>
      </c>
    </row>
    <row r="17" spans="1:7" ht="15.75" customHeight="1">
      <c r="A17" s="142" t="s">
        <v>54</v>
      </c>
      <c r="B17" s="143" t="s">
        <v>55</v>
      </c>
      <c r="C17" s="144">
        <f>'SO 01 03 Rek'!H20</f>
        <v>0</v>
      </c>
      <c r="D17" s="98" t="str">
        <f>'SO 01 03 Rek'!A27</f>
        <v>Přesun stavebních kapacit</v>
      </c>
      <c r="E17" s="148"/>
      <c r="F17" s="149"/>
      <c r="G17" s="144">
        <f>'SO 01 03 Rek'!I27</f>
        <v>0</v>
      </c>
    </row>
    <row r="18" spans="1:7" ht="15.75" customHeight="1">
      <c r="A18" s="150" t="s">
        <v>56</v>
      </c>
      <c r="B18" s="151" t="s">
        <v>57</v>
      </c>
      <c r="C18" s="144">
        <f>'SO 01 03 Rek'!G20</f>
        <v>0</v>
      </c>
      <c r="D18" s="98" t="str">
        <f>'SO 01 03 Rek'!A28</f>
        <v>Mimostaveništní doprava</v>
      </c>
      <c r="E18" s="148"/>
      <c r="F18" s="149"/>
      <c r="G18" s="144">
        <f>'SO 01 03 Rek'!I28</f>
        <v>0</v>
      </c>
    </row>
    <row r="19" spans="1:7" ht="15.75" customHeight="1">
      <c r="A19" s="152" t="s">
        <v>58</v>
      </c>
      <c r="B19" s="143"/>
      <c r="C19" s="144">
        <f>SUM(C15:C18)</f>
        <v>0</v>
      </c>
      <c r="D19" s="98" t="str">
        <f>'SO 01 03 Rek'!A29</f>
        <v>Zařízení staveniště</v>
      </c>
      <c r="E19" s="148"/>
      <c r="F19" s="149"/>
      <c r="G19" s="144">
        <f>'SO 01 03 Rek'!I29</f>
        <v>0</v>
      </c>
    </row>
    <row r="20" spans="1:7" ht="15.75" customHeight="1">
      <c r="A20" s="152"/>
      <c r="B20" s="143"/>
      <c r="C20" s="144"/>
      <c r="D20" s="98" t="s">
        <v>652</v>
      </c>
      <c r="E20" s="148"/>
      <c r="F20" s="149"/>
      <c r="G20" s="144">
        <f>'SO 01 03 Rek'!I30</f>
        <v>0</v>
      </c>
    </row>
    <row r="21" spans="1:7" ht="15.75" customHeight="1">
      <c r="A21" s="152" t="s">
        <v>29</v>
      </c>
      <c r="B21" s="143"/>
      <c r="C21" s="144">
        <f>'SO 01 03 Rek'!I20</f>
        <v>0</v>
      </c>
      <c r="D21" s="98" t="str">
        <f>'SO 01 03 Rek'!A32</f>
        <v>Kompletační činnost (IČD)</v>
      </c>
      <c r="E21" s="148"/>
      <c r="F21" s="149"/>
      <c r="G21" s="144">
        <f>'SO 01 03 Rek'!I32</f>
        <v>0</v>
      </c>
    </row>
    <row r="22" spans="1:7" ht="15.75" customHeight="1">
      <c r="A22" s="153" t="s">
        <v>59</v>
      </c>
      <c r="B22" s="123"/>
      <c r="C22" s="144">
        <f>C19+C21</f>
        <v>0</v>
      </c>
      <c r="D22" s="98" t="str">
        <f>'SO 01 03 Rek'!A33</f>
        <v>Rezerva rozpočtu</v>
      </c>
      <c r="E22" s="148"/>
      <c r="F22" s="149"/>
      <c r="G22" s="144">
        <f>'SO 01 03 Rek'!I33</f>
        <v>0</v>
      </c>
    </row>
    <row r="23" spans="1:7" ht="15.75" customHeight="1" thickBot="1">
      <c r="A23" s="351" t="s">
        <v>60</v>
      </c>
      <c r="B23" s="352"/>
      <c r="C23" s="154">
        <f>C22+G23</f>
        <v>0</v>
      </c>
      <c r="D23" s="155" t="s">
        <v>61</v>
      </c>
      <c r="E23" s="156"/>
      <c r="F23" s="157"/>
      <c r="G23" s="144">
        <f>'SO 01 03 Rek'!H34</f>
        <v>0</v>
      </c>
    </row>
    <row r="24" spans="1:7" ht="12.75">
      <c r="A24" s="158" t="s">
        <v>62</v>
      </c>
      <c r="B24" s="159"/>
      <c r="C24" s="160"/>
      <c r="D24" s="159" t="s">
        <v>63</v>
      </c>
      <c r="E24" s="159"/>
      <c r="F24" s="161" t="s">
        <v>64</v>
      </c>
      <c r="G24" s="162"/>
    </row>
    <row r="25" spans="1:7" ht="12.75">
      <c r="A25" s="153" t="s">
        <v>65</v>
      </c>
      <c r="B25" s="123"/>
      <c r="C25" s="302" t="s">
        <v>859</v>
      </c>
      <c r="D25" s="123" t="s">
        <v>65</v>
      </c>
      <c r="F25" s="164" t="s">
        <v>65</v>
      </c>
      <c r="G25" s="165"/>
    </row>
    <row r="26" spans="1:7" ht="37.5" customHeight="1">
      <c r="A26" s="153" t="s">
        <v>66</v>
      </c>
      <c r="B26" s="166"/>
      <c r="C26" s="303">
        <v>41368</v>
      </c>
      <c r="D26" s="123" t="s">
        <v>66</v>
      </c>
      <c r="F26" s="164" t="s">
        <v>66</v>
      </c>
      <c r="G26" s="165"/>
    </row>
    <row r="27" spans="1:7" ht="12.75">
      <c r="A27" s="153"/>
      <c r="B27" s="167"/>
      <c r="C27" s="163"/>
      <c r="D27" s="123"/>
      <c r="F27" s="164"/>
      <c r="G27" s="165"/>
    </row>
    <row r="28" spans="1:7" ht="12.75">
      <c r="A28" s="153" t="s">
        <v>67</v>
      </c>
      <c r="B28" s="123"/>
      <c r="C28" s="163"/>
      <c r="D28" s="164" t="s">
        <v>68</v>
      </c>
      <c r="E28" s="163"/>
      <c r="F28" s="168" t="s">
        <v>68</v>
      </c>
      <c r="G28" s="165"/>
    </row>
    <row r="29" spans="1:7" ht="69" customHeight="1">
      <c r="A29" s="153"/>
      <c r="B29" s="123"/>
      <c r="C29" s="169"/>
      <c r="D29" s="170"/>
      <c r="E29" s="169"/>
      <c r="F29" s="123"/>
      <c r="G29" s="165"/>
    </row>
    <row r="30" spans="1:7" ht="12.75">
      <c r="A30" s="171" t="s">
        <v>11</v>
      </c>
      <c r="B30" s="172"/>
      <c r="C30" s="173">
        <v>15</v>
      </c>
      <c r="D30" s="172" t="s">
        <v>69</v>
      </c>
      <c r="E30" s="174"/>
      <c r="F30" s="341">
        <v>0</v>
      </c>
      <c r="G30" s="342"/>
    </row>
    <row r="31" spans="1:8" ht="12.75">
      <c r="A31" s="171" t="s">
        <v>70</v>
      </c>
      <c r="B31" s="172"/>
      <c r="C31" s="173">
        <v>15</v>
      </c>
      <c r="D31" s="172" t="s">
        <v>71</v>
      </c>
      <c r="E31" s="174"/>
      <c r="F31" s="341">
        <f>ROUND(PRODUCT(F30,C31/100),0)</f>
        <v>0</v>
      </c>
      <c r="G31" s="342"/>
      <c r="H31" s="296"/>
    </row>
    <row r="32" spans="1:7" ht="12.75">
      <c r="A32" s="171" t="s">
        <v>11</v>
      </c>
      <c r="B32" s="172"/>
      <c r="C32" s="173">
        <v>21</v>
      </c>
      <c r="D32" s="172" t="s">
        <v>71</v>
      </c>
      <c r="E32" s="174"/>
      <c r="F32" s="341">
        <f>C23</f>
        <v>0</v>
      </c>
      <c r="G32" s="342"/>
    </row>
    <row r="33" spans="1:8" ht="12.75">
      <c r="A33" s="171" t="s">
        <v>70</v>
      </c>
      <c r="B33" s="175"/>
      <c r="C33" s="176">
        <f>C32</f>
        <v>21</v>
      </c>
      <c r="D33" s="172" t="s">
        <v>71</v>
      </c>
      <c r="E33" s="149"/>
      <c r="F33" s="341">
        <f>ROUND(PRODUCT(F32,C33/100),0)</f>
        <v>0</v>
      </c>
      <c r="G33" s="342"/>
      <c r="H33" s="296"/>
    </row>
    <row r="34" spans="1:7" s="180" customFormat="1" ht="19.5" customHeight="1" thickBot="1">
      <c r="A34" s="177" t="s">
        <v>72</v>
      </c>
      <c r="B34" s="178"/>
      <c r="C34" s="178"/>
      <c r="D34" s="178"/>
      <c r="E34" s="179"/>
      <c r="F34" s="343">
        <f>ROUND(SUM(F30:F33),0)</f>
        <v>0</v>
      </c>
      <c r="G34" s="344"/>
    </row>
    <row r="36" spans="1:8" ht="12.75">
      <c r="A36" s="2" t="s">
        <v>73</v>
      </c>
      <c r="B36" s="2"/>
      <c r="C36" s="2"/>
      <c r="D36" s="2"/>
      <c r="E36" s="2"/>
      <c r="F36" s="2"/>
      <c r="G36" s="2"/>
      <c r="H36" s="1" t="s">
        <v>1</v>
      </c>
    </row>
    <row r="37" spans="1:8" ht="14.25" customHeight="1">
      <c r="A37" s="2"/>
      <c r="B37" s="345" t="s">
        <v>210</v>
      </c>
      <c r="C37" s="345"/>
      <c r="D37" s="345"/>
      <c r="E37" s="345"/>
      <c r="F37" s="345"/>
      <c r="G37" s="345"/>
      <c r="H37" s="1" t="s">
        <v>1</v>
      </c>
    </row>
    <row r="38" spans="1:8" ht="12.75" customHeight="1">
      <c r="A38" s="181"/>
      <c r="B38" s="345"/>
      <c r="C38" s="345"/>
      <c r="D38" s="345"/>
      <c r="E38" s="345"/>
      <c r="F38" s="345"/>
      <c r="G38" s="345"/>
      <c r="H38" s="1" t="s">
        <v>1</v>
      </c>
    </row>
    <row r="39" spans="1:8" ht="12.75">
      <c r="A39" s="181"/>
      <c r="B39" s="345"/>
      <c r="C39" s="345"/>
      <c r="D39" s="345"/>
      <c r="E39" s="345"/>
      <c r="F39" s="345"/>
      <c r="G39" s="345"/>
      <c r="H39" s="1" t="s">
        <v>1</v>
      </c>
    </row>
    <row r="40" spans="1:8" ht="12.75">
      <c r="A40" s="181"/>
      <c r="B40" s="345"/>
      <c r="C40" s="345"/>
      <c r="D40" s="345"/>
      <c r="E40" s="345"/>
      <c r="F40" s="345"/>
      <c r="G40" s="345"/>
      <c r="H40" s="1" t="s">
        <v>1</v>
      </c>
    </row>
    <row r="41" spans="1:8" ht="12.75">
      <c r="A41" s="181"/>
      <c r="B41" s="345"/>
      <c r="C41" s="345"/>
      <c r="D41" s="345"/>
      <c r="E41" s="345"/>
      <c r="F41" s="345"/>
      <c r="G41" s="345"/>
      <c r="H41" s="1" t="s">
        <v>1</v>
      </c>
    </row>
    <row r="42" spans="1:8" ht="12.75">
      <c r="A42" s="181"/>
      <c r="B42" s="345"/>
      <c r="C42" s="345"/>
      <c r="D42" s="345"/>
      <c r="E42" s="345"/>
      <c r="F42" s="345"/>
      <c r="G42" s="345"/>
      <c r="H42" s="1" t="s">
        <v>1</v>
      </c>
    </row>
    <row r="43" spans="1:8" ht="12.75">
      <c r="A43" s="181"/>
      <c r="B43" s="345"/>
      <c r="C43" s="345"/>
      <c r="D43" s="345"/>
      <c r="E43" s="345"/>
      <c r="F43" s="345"/>
      <c r="G43" s="345"/>
      <c r="H43" s="1" t="s">
        <v>1</v>
      </c>
    </row>
    <row r="44" spans="1:8" ht="12.75" customHeight="1">
      <c r="A44" s="181"/>
      <c r="B44" s="345"/>
      <c r="C44" s="345"/>
      <c r="D44" s="345"/>
      <c r="E44" s="345"/>
      <c r="F44" s="345"/>
      <c r="G44" s="345"/>
      <c r="H44" s="1" t="s">
        <v>1</v>
      </c>
    </row>
    <row r="45" spans="1:8" ht="12.75" customHeight="1">
      <c r="A45" s="181"/>
      <c r="B45" s="345"/>
      <c r="C45" s="345"/>
      <c r="D45" s="345"/>
      <c r="E45" s="345"/>
      <c r="F45" s="345"/>
      <c r="G45" s="345"/>
      <c r="H45" s="1" t="s">
        <v>1</v>
      </c>
    </row>
    <row r="46" spans="2:7" ht="12.75">
      <c r="B46" s="340"/>
      <c r="C46" s="340"/>
      <c r="D46" s="340"/>
      <c r="E46" s="340"/>
      <c r="F46" s="340"/>
      <c r="G46" s="340"/>
    </row>
    <row r="47" spans="2:7" ht="12.75">
      <c r="B47" s="340"/>
      <c r="C47" s="340"/>
      <c r="D47" s="340"/>
      <c r="E47" s="340"/>
      <c r="F47" s="340"/>
      <c r="G47" s="340"/>
    </row>
    <row r="48" spans="2:7" ht="12.75">
      <c r="B48" s="340"/>
      <c r="C48" s="340"/>
      <c r="D48" s="340"/>
      <c r="E48" s="340"/>
      <c r="F48" s="340"/>
      <c r="G48" s="340"/>
    </row>
    <row r="49" spans="2:7" ht="12.75">
      <c r="B49" s="340"/>
      <c r="C49" s="340"/>
      <c r="D49" s="340"/>
      <c r="E49" s="340"/>
      <c r="F49" s="340"/>
      <c r="G49" s="340"/>
    </row>
    <row r="50" spans="2:7" ht="12.75">
      <c r="B50" s="340"/>
      <c r="C50" s="340"/>
      <c r="D50" s="340"/>
      <c r="E50" s="340"/>
      <c r="F50" s="340"/>
      <c r="G50" s="340"/>
    </row>
    <row r="51" spans="2:7" ht="12.75">
      <c r="B51" s="340"/>
      <c r="C51" s="340"/>
      <c r="D51" s="340"/>
      <c r="E51" s="340"/>
      <c r="F51" s="340"/>
      <c r="G51" s="340"/>
    </row>
  </sheetData>
  <sheetProtection/>
  <mergeCells count="18"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37:G4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fitToHeight="1" fitToWidth="1" horizontalDpi="600" verticalDpi="600" orientation="portrait" paperSize="9" scale="98" r:id="rId1"/>
  <headerFooter alignWithMargins="0">
    <oddFooter>&amp;L&amp;9Zpracováno programem &amp;"Arial CE,Tučné"BUILDpower,  © RTS, a.s.&amp;R&amp;"Arial,Obyčejné"Strana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85"/>
  <sheetViews>
    <sheetView view="pageBreakPreview" zoomScaleSheetLayoutView="100" zoomScalePageLayoutView="0" workbookViewId="0" topLeftCell="A1">
      <selection activeCell="H50" sqref="H50"/>
    </sheetView>
  </sheetViews>
  <sheetFormatPr defaultColWidth="9.00390625" defaultRowHeight="12.75"/>
  <cols>
    <col min="1" max="1" width="5.875" style="1" customWidth="1"/>
    <col min="2" max="2" width="6.125" style="1" customWidth="1"/>
    <col min="3" max="3" width="11.375" style="1" customWidth="1"/>
    <col min="4" max="4" width="22.875" style="1" customWidth="1"/>
    <col min="5" max="5" width="11.25390625" style="1" customWidth="1"/>
    <col min="6" max="6" width="10.875" style="1" customWidth="1"/>
    <col min="7" max="7" width="11.00390625" style="1" customWidth="1"/>
    <col min="8" max="8" width="11.125" style="1" customWidth="1"/>
    <col min="9" max="9" width="10.75390625" style="1" customWidth="1"/>
    <col min="10" max="16384" width="9.125" style="1" customWidth="1"/>
  </cols>
  <sheetData>
    <row r="1" spans="1:9" ht="13.5" thickTop="1">
      <c r="A1" s="353" t="s">
        <v>2</v>
      </c>
      <c r="B1" s="354"/>
      <c r="C1" s="308" t="str">
        <f>Stavba!CisloStavby</f>
        <v>Oprava střechy-objekt F Harcovské koleje TU v Liberci, 17.listopadu 584, Liberec</v>
      </c>
      <c r="D1" s="182"/>
      <c r="E1" s="183"/>
      <c r="F1" s="182"/>
      <c r="G1" s="184" t="s">
        <v>74</v>
      </c>
      <c r="H1" s="185">
        <v>3</v>
      </c>
      <c r="I1" s="186"/>
    </row>
    <row r="2" spans="1:9" ht="13.5" thickBot="1">
      <c r="A2" s="355" t="s">
        <v>75</v>
      </c>
      <c r="B2" s="356"/>
      <c r="C2" s="187" t="s">
        <v>97</v>
      </c>
      <c r="D2" s="188"/>
      <c r="E2" s="189"/>
      <c r="F2" s="188"/>
      <c r="G2" s="367" t="s">
        <v>256</v>
      </c>
      <c r="H2" s="368"/>
      <c r="I2" s="369"/>
    </row>
    <row r="3" ht="13.5" thickTop="1">
      <c r="F3" s="123"/>
    </row>
    <row r="4" spans="1:9" ht="19.5" customHeight="1">
      <c r="A4" s="190" t="s">
        <v>76</v>
      </c>
      <c r="B4" s="191"/>
      <c r="C4" s="191"/>
      <c r="D4" s="191"/>
      <c r="E4" s="192"/>
      <c r="F4" s="191"/>
      <c r="G4" s="191"/>
      <c r="H4" s="191"/>
      <c r="I4" s="191"/>
    </row>
    <row r="5" ht="13.5" thickBot="1"/>
    <row r="6" spans="1:9" s="123" customFormat="1" ht="13.5" thickBot="1">
      <c r="A6" s="193"/>
      <c r="B6" s="194" t="s">
        <v>77</v>
      </c>
      <c r="C6" s="194"/>
      <c r="D6" s="195"/>
      <c r="E6" s="196" t="s">
        <v>25</v>
      </c>
      <c r="F6" s="197" t="s">
        <v>26</v>
      </c>
      <c r="G6" s="197" t="s">
        <v>27</v>
      </c>
      <c r="H6" s="197" t="s">
        <v>28</v>
      </c>
      <c r="I6" s="198" t="s">
        <v>29</v>
      </c>
    </row>
    <row r="7" spans="1:9" s="123" customFormat="1" ht="12.75">
      <c r="A7" s="269" t="s">
        <v>130</v>
      </c>
      <c r="B7" s="61" t="str">
        <f>'SO 01 03 Pol'!C7</f>
        <v>Bourání</v>
      </c>
      <c r="D7" s="199"/>
      <c r="E7" s="270">
        <f>'SO 01 03 Pol'!G46</f>
        <v>0</v>
      </c>
      <c r="F7" s="271">
        <v>0</v>
      </c>
      <c r="G7" s="271">
        <f>'SO 01 03 Pol'!AQ110</f>
        <v>0</v>
      </c>
      <c r="H7" s="271">
        <f>'SO 01 03 Pol'!AR110</f>
        <v>0</v>
      </c>
      <c r="I7" s="272">
        <f>'SO 01 03 Pol'!AS110</f>
        <v>0</v>
      </c>
    </row>
    <row r="8" spans="1:9" s="123" customFormat="1" ht="12.75">
      <c r="A8" s="269" t="s">
        <v>138</v>
      </c>
      <c r="B8" s="61" t="str">
        <f>'SO 01 03 Pol'!C47</f>
        <v>Izolace proti vodě </v>
      </c>
      <c r="D8" s="199"/>
      <c r="E8" s="270">
        <v>0</v>
      </c>
      <c r="F8" s="271">
        <f>'SO 01 03 Pol'!G110</f>
        <v>0</v>
      </c>
      <c r="G8" s="271">
        <v>0</v>
      </c>
      <c r="H8" s="271">
        <v>0</v>
      </c>
      <c r="I8" s="272">
        <v>0</v>
      </c>
    </row>
    <row r="9" spans="1:9" s="123" customFormat="1" ht="12.75">
      <c r="A9" s="269" t="str">
        <f>'SO 01 03 Pol'!B111</f>
        <v>712</v>
      </c>
      <c r="B9" s="61" t="str">
        <f>'SO 01 03 Pol'!C111</f>
        <v>Živičné krytiny - hlavní plochy</v>
      </c>
      <c r="D9" s="199"/>
      <c r="E9" s="270">
        <f>'SO 01 03 Pol'!AO146</f>
        <v>0</v>
      </c>
      <c r="F9" s="271">
        <f>'SO 01 03 Pol'!G146</f>
        <v>0</v>
      </c>
      <c r="G9" s="271">
        <f>'SO 01 03 Pol'!AQ146</f>
        <v>0</v>
      </c>
      <c r="H9" s="271">
        <f>'SO 01 03 Pol'!AR146</f>
        <v>0</v>
      </c>
      <c r="I9" s="272">
        <f>'SO 01 03 Pol'!AS146</f>
        <v>0</v>
      </c>
    </row>
    <row r="10" spans="1:9" s="123" customFormat="1" ht="12.75">
      <c r="A10" s="269" t="str">
        <f>'SO 01 03 Pol'!B147</f>
        <v>713</v>
      </c>
      <c r="B10" s="61" t="str">
        <f>'SO 01 03 Pol'!C147</f>
        <v>Izolace tepelné</v>
      </c>
      <c r="D10" s="199"/>
      <c r="E10" s="270">
        <f>'SO 01 03 Pol'!AO191</f>
        <v>0</v>
      </c>
      <c r="F10" s="271">
        <f>'SO 01 03 Pol'!G191</f>
        <v>0</v>
      </c>
      <c r="G10" s="271">
        <f>'SO 01 03 Pol'!AQ191</f>
        <v>0</v>
      </c>
      <c r="H10" s="271">
        <f>'SO 01 03 Pol'!AR191</f>
        <v>0</v>
      </c>
      <c r="I10" s="272">
        <f>'SO 01 03 Pol'!AS191</f>
        <v>0</v>
      </c>
    </row>
    <row r="11" spans="1:9" s="123" customFormat="1" ht="12.75">
      <c r="A11" s="269" t="s">
        <v>267</v>
      </c>
      <c r="B11" s="61" t="str">
        <f>'SO 01 03 Pol'!C192</f>
        <v>Vnitřní kanalizace</v>
      </c>
      <c r="D11" s="199"/>
      <c r="E11" s="270">
        <v>0</v>
      </c>
      <c r="F11" s="271">
        <f>'SO 01 03 Pol'!G200</f>
        <v>0</v>
      </c>
      <c r="G11" s="271">
        <v>0</v>
      </c>
      <c r="H11" s="271">
        <v>0</v>
      </c>
      <c r="I11" s="272">
        <v>0</v>
      </c>
    </row>
    <row r="12" spans="1:9" s="123" customFormat="1" ht="12.75">
      <c r="A12" s="269" t="str">
        <f>'SO 01 03 Pol'!B201</f>
        <v>762</v>
      </c>
      <c r="B12" s="61" t="str">
        <f>'SO 01 03 Pol'!C201</f>
        <v>Konstrukce tesařské</v>
      </c>
      <c r="D12" s="199"/>
      <c r="E12" s="270">
        <f>'SO 01 03 Pol'!AO217</f>
        <v>0</v>
      </c>
      <c r="F12" s="271">
        <f>'SO 01 03 Pol'!G217</f>
        <v>0</v>
      </c>
      <c r="G12" s="271">
        <f>'SO 01 03 Pol'!AQ217</f>
        <v>0</v>
      </c>
      <c r="H12" s="271">
        <f>'SO 01 03 Pol'!AR217</f>
        <v>0</v>
      </c>
      <c r="I12" s="272">
        <f>'SO 01 03 Pol'!AS217</f>
        <v>0</v>
      </c>
    </row>
    <row r="13" spans="1:9" s="123" customFormat="1" ht="12.75">
      <c r="A13" s="269" t="str">
        <f>'SO 01 03 Pol'!B218</f>
        <v>764</v>
      </c>
      <c r="B13" s="61" t="str">
        <f>'SO 01 03 Pol'!C218</f>
        <v>Konstrukce klempířské</v>
      </c>
      <c r="D13" s="199"/>
      <c r="E13" s="270">
        <f>'SO 01 03 Pol'!AO229</f>
        <v>0</v>
      </c>
      <c r="F13" s="271">
        <f>'SO 01 03 Pol'!G229</f>
        <v>0</v>
      </c>
      <c r="G13" s="271">
        <f>'SO 01 03 Pol'!AQ229</f>
        <v>0</v>
      </c>
      <c r="H13" s="271">
        <f>'SO 01 03 Pol'!AR229</f>
        <v>0</v>
      </c>
      <c r="I13" s="272">
        <f>'SO 01 03 Pol'!AS229</f>
        <v>0</v>
      </c>
    </row>
    <row r="14" spans="1:9" s="123" customFormat="1" ht="12.75">
      <c r="A14" s="269" t="s">
        <v>172</v>
      </c>
      <c r="B14" s="61" t="str">
        <f>'SO 01 03 Pol'!C230</f>
        <v>Konstrukce kovové doplňkové</v>
      </c>
      <c r="D14" s="199"/>
      <c r="E14" s="270">
        <v>0</v>
      </c>
      <c r="F14" s="271">
        <f>'SO 01 03 Pol'!G238</f>
        <v>0</v>
      </c>
      <c r="G14" s="271">
        <v>0</v>
      </c>
      <c r="H14" s="271">
        <v>0</v>
      </c>
      <c r="I14" s="272">
        <v>0</v>
      </c>
    </row>
    <row r="15" spans="1:9" s="123" customFormat="1" ht="12.75">
      <c r="A15" s="269" t="s">
        <v>257</v>
      </c>
      <c r="B15" s="61" t="str">
        <f>'SO 01 03 Pol'!C239</f>
        <v>Montáže vzduchotechnických zařízení</v>
      </c>
      <c r="D15" s="199"/>
      <c r="E15" s="270">
        <v>0</v>
      </c>
      <c r="F15" s="271">
        <f>'SO 01 03 Pol'!G262</f>
        <v>0</v>
      </c>
      <c r="G15" s="271">
        <v>0</v>
      </c>
      <c r="H15" s="271">
        <v>0</v>
      </c>
      <c r="I15" s="272">
        <v>0</v>
      </c>
    </row>
    <row r="16" spans="1:9" s="123" customFormat="1" ht="12.75">
      <c r="A16" s="269" t="str">
        <f>'SO 01 03 Pol'!B263</f>
        <v>799</v>
      </c>
      <c r="B16" s="61" t="str">
        <f>'SO 01 03 Pol'!C263</f>
        <v>Ostatní</v>
      </c>
      <c r="D16" s="199"/>
      <c r="E16" s="270">
        <f>'SO 01 03 Pol'!AO274</f>
        <v>0</v>
      </c>
      <c r="F16" s="271">
        <f>'SO 01 03 Pol'!G274</f>
        <v>0</v>
      </c>
      <c r="G16" s="271">
        <f>'SO 01 03 Pol'!AQ274</f>
        <v>0</v>
      </c>
      <c r="H16" s="271">
        <f>'SO 01 03 Pol'!AR274</f>
        <v>0</v>
      </c>
      <c r="I16" s="272">
        <f>'SO 01 03 Pol'!AS274</f>
        <v>0</v>
      </c>
    </row>
    <row r="17" spans="1:9" s="123" customFormat="1" ht="12.75">
      <c r="A17" s="269" t="s">
        <v>255</v>
      </c>
      <c r="B17" s="61" t="str">
        <f>'SO 01 03 Pol'!C275</f>
        <v>Hromosvod</v>
      </c>
      <c r="D17" s="199"/>
      <c r="E17" s="270">
        <v>0</v>
      </c>
      <c r="F17" s="271">
        <f>'SO 01 03 Pol'!G278</f>
        <v>0</v>
      </c>
      <c r="G17" s="271">
        <v>0</v>
      </c>
      <c r="H17" s="271">
        <v>0</v>
      </c>
      <c r="I17" s="272">
        <v>0</v>
      </c>
    </row>
    <row r="18" spans="1:9" s="123" customFormat="1" ht="12.75">
      <c r="A18" s="269" t="str">
        <f>'SO 01 03 Pol'!B279</f>
        <v>999</v>
      </c>
      <c r="B18" s="61" t="str">
        <f>'SO 01 03 Pol'!C279</f>
        <v>Poplatky za skládky</v>
      </c>
      <c r="D18" s="199"/>
      <c r="E18" s="270">
        <f>'SO 01 03 Pol'!G283</f>
        <v>0</v>
      </c>
      <c r="F18" s="271">
        <f>'SO 01 03 Pol'!AP283</f>
        <v>0</v>
      </c>
      <c r="G18" s="271">
        <f>'SO 01 03 Pol'!AQ283</f>
        <v>0</v>
      </c>
      <c r="H18" s="271">
        <f>'SO 01 03 Pol'!AR283</f>
        <v>0</v>
      </c>
      <c r="I18" s="272">
        <f>'SO 01 03 Pol'!AS283</f>
        <v>0</v>
      </c>
    </row>
    <row r="19" spans="1:9" s="123" customFormat="1" ht="13.5" thickBot="1">
      <c r="A19" s="269" t="str">
        <f>'SO 01 03 Pol'!B284</f>
        <v>D96</v>
      </c>
      <c r="B19" s="61" t="str">
        <f>'SO 01 03 Pol'!C284</f>
        <v>Přesuny suti a vybouraných hmot</v>
      </c>
      <c r="D19" s="199"/>
      <c r="E19" s="270">
        <f>'SO 01 03 Pol'!G289</f>
        <v>0</v>
      </c>
      <c r="F19" s="271">
        <f>'SO 01 03 Pol'!AP289</f>
        <v>0</v>
      </c>
      <c r="G19" s="271">
        <f>'SO 01 03 Pol'!AQ289</f>
        <v>0</v>
      </c>
      <c r="H19" s="271">
        <f>'SO 01 03 Pol'!AR289</f>
        <v>0</v>
      </c>
      <c r="I19" s="272">
        <f>'SO 01 03 Pol'!AS289</f>
        <v>0</v>
      </c>
    </row>
    <row r="20" spans="1:9" s="14" customFormat="1" ht="13.5" thickBot="1">
      <c r="A20" s="200"/>
      <c r="B20" s="201" t="s">
        <v>78</v>
      </c>
      <c r="C20" s="201"/>
      <c r="D20" s="202"/>
      <c r="E20" s="203">
        <f>SUM(E7:E19)</f>
        <v>0</v>
      </c>
      <c r="F20" s="204">
        <f>SUM(F7:F19)</f>
        <v>0</v>
      </c>
      <c r="G20" s="204">
        <f>SUM(G7:G19)</f>
        <v>0</v>
      </c>
      <c r="H20" s="204">
        <f>SUM(H7:H19)</f>
        <v>0</v>
      </c>
      <c r="I20" s="205">
        <f>SUM(I7:I19)</f>
        <v>0</v>
      </c>
    </row>
    <row r="21" spans="1:9" ht="12.75">
      <c r="A21" s="123"/>
      <c r="B21" s="123"/>
      <c r="C21" s="123"/>
      <c r="D21" s="123"/>
      <c r="E21" s="123"/>
      <c r="F21" s="123"/>
      <c r="G21" s="123"/>
      <c r="H21" s="123"/>
      <c r="I21" s="123"/>
    </row>
    <row r="22" spans="1:57" ht="19.5" customHeight="1">
      <c r="A22" s="191" t="s">
        <v>79</v>
      </c>
      <c r="B22" s="191"/>
      <c r="C22" s="191"/>
      <c r="D22" s="191"/>
      <c r="E22" s="191"/>
      <c r="F22" s="191"/>
      <c r="G22" s="206"/>
      <c r="H22" s="191"/>
      <c r="I22" s="191"/>
      <c r="BA22" s="129"/>
      <c r="BB22" s="129"/>
      <c r="BC22" s="129"/>
      <c r="BD22" s="129"/>
      <c r="BE22" s="129"/>
    </row>
    <row r="23" ht="13.5" thickBot="1"/>
    <row r="24" spans="1:9" ht="12.75">
      <c r="A24" s="158" t="s">
        <v>80</v>
      </c>
      <c r="B24" s="159"/>
      <c r="C24" s="159"/>
      <c r="D24" s="207"/>
      <c r="E24" s="208" t="s">
        <v>81</v>
      </c>
      <c r="F24" s="209" t="s">
        <v>12</v>
      </c>
      <c r="G24" s="210" t="s">
        <v>82</v>
      </c>
      <c r="H24" s="211"/>
      <c r="I24" s="212" t="s">
        <v>81</v>
      </c>
    </row>
    <row r="25" spans="1:53" ht="12.75">
      <c r="A25" s="152" t="s">
        <v>202</v>
      </c>
      <c r="B25" s="143"/>
      <c r="C25" s="143"/>
      <c r="D25" s="213"/>
      <c r="E25" s="214">
        <v>0</v>
      </c>
      <c r="F25" s="215">
        <v>0</v>
      </c>
      <c r="G25" s="216"/>
      <c r="H25" s="217"/>
      <c r="I25" s="218">
        <f aca="true" t="shared" si="0" ref="I25:I33">E25+F25*G25/100</f>
        <v>0</v>
      </c>
      <c r="BA25" s="1">
        <v>0</v>
      </c>
    </row>
    <row r="26" spans="1:53" ht="12.75">
      <c r="A26" s="152" t="s">
        <v>203</v>
      </c>
      <c r="B26" s="143"/>
      <c r="C26" s="143"/>
      <c r="D26" s="213"/>
      <c r="E26" s="214">
        <v>0</v>
      </c>
      <c r="F26" s="215">
        <v>0</v>
      </c>
      <c r="G26" s="216"/>
      <c r="H26" s="217"/>
      <c r="I26" s="218">
        <f t="shared" si="0"/>
        <v>0</v>
      </c>
      <c r="BA26" s="1">
        <v>0</v>
      </c>
    </row>
    <row r="27" spans="1:53" ht="12.75">
      <c r="A27" s="152" t="s">
        <v>204</v>
      </c>
      <c r="B27" s="143"/>
      <c r="C27" s="143"/>
      <c r="D27" s="213"/>
      <c r="E27" s="214">
        <v>0</v>
      </c>
      <c r="F27" s="215">
        <v>0</v>
      </c>
      <c r="G27" s="216"/>
      <c r="H27" s="217"/>
      <c r="I27" s="218">
        <f t="shared" si="0"/>
        <v>0</v>
      </c>
      <c r="BA27" s="1">
        <v>0</v>
      </c>
    </row>
    <row r="28" spans="1:53" ht="12.75">
      <c r="A28" s="152" t="s">
        <v>205</v>
      </c>
      <c r="B28" s="143"/>
      <c r="C28" s="143"/>
      <c r="D28" s="213"/>
      <c r="E28" s="214">
        <v>0</v>
      </c>
      <c r="F28" s="215">
        <v>3</v>
      </c>
      <c r="G28" s="216">
        <f>SUM(E20:I20)</f>
        <v>0</v>
      </c>
      <c r="H28" s="217"/>
      <c r="I28" s="218">
        <f t="shared" si="0"/>
        <v>0</v>
      </c>
      <c r="BA28" s="1">
        <v>0</v>
      </c>
    </row>
    <row r="29" spans="1:53" ht="12.75">
      <c r="A29" s="152" t="s">
        <v>206</v>
      </c>
      <c r="B29" s="143"/>
      <c r="C29" s="143"/>
      <c r="D29" s="213"/>
      <c r="E29" s="214">
        <v>0</v>
      </c>
      <c r="F29" s="215">
        <v>2</v>
      </c>
      <c r="G29" s="216">
        <f>SUM(E20:I20)</f>
        <v>0</v>
      </c>
      <c r="H29" s="217"/>
      <c r="I29" s="218">
        <f t="shared" si="0"/>
        <v>0</v>
      </c>
      <c r="BA29" s="1">
        <v>1</v>
      </c>
    </row>
    <row r="30" spans="1:9" ht="37.5" customHeight="1">
      <c r="A30" s="373" t="s">
        <v>847</v>
      </c>
      <c r="B30" s="374"/>
      <c r="C30" s="374"/>
      <c r="D30" s="375"/>
      <c r="E30" s="214"/>
      <c r="F30" s="215"/>
      <c r="G30" s="216"/>
      <c r="H30" s="217"/>
      <c r="I30" s="218">
        <v>0</v>
      </c>
    </row>
    <row r="31" spans="1:53" ht="12.75">
      <c r="A31" s="152" t="s">
        <v>207</v>
      </c>
      <c r="B31" s="143"/>
      <c r="C31" s="143"/>
      <c r="D31" s="213"/>
      <c r="E31" s="214">
        <v>0</v>
      </c>
      <c r="F31" s="215">
        <v>0</v>
      </c>
      <c r="G31" s="216"/>
      <c r="H31" s="217"/>
      <c r="I31" s="218">
        <f t="shared" si="0"/>
        <v>0</v>
      </c>
      <c r="BA31" s="1">
        <v>1</v>
      </c>
    </row>
    <row r="32" spans="1:53" ht="12.75">
      <c r="A32" s="152" t="s">
        <v>208</v>
      </c>
      <c r="B32" s="143"/>
      <c r="C32" s="143"/>
      <c r="D32" s="213"/>
      <c r="E32" s="214">
        <v>0</v>
      </c>
      <c r="F32" s="215">
        <v>0</v>
      </c>
      <c r="G32" s="216"/>
      <c r="H32" s="217"/>
      <c r="I32" s="218">
        <f t="shared" si="0"/>
        <v>0</v>
      </c>
      <c r="BA32" s="1">
        <v>2</v>
      </c>
    </row>
    <row r="33" spans="1:53" ht="12.75">
      <c r="A33" s="152" t="s">
        <v>209</v>
      </c>
      <c r="B33" s="143"/>
      <c r="C33" s="143"/>
      <c r="D33" s="213"/>
      <c r="E33" s="214">
        <v>0</v>
      </c>
      <c r="F33" s="215">
        <v>5</v>
      </c>
      <c r="G33" s="216">
        <f>SUM(E20:I20)</f>
        <v>0</v>
      </c>
      <c r="H33" s="217"/>
      <c r="I33" s="218">
        <f t="shared" si="0"/>
        <v>0</v>
      </c>
      <c r="BA33" s="1">
        <v>2</v>
      </c>
    </row>
    <row r="34" spans="1:9" ht="13.5" thickBot="1">
      <c r="A34" s="219"/>
      <c r="B34" s="220" t="s">
        <v>83</v>
      </c>
      <c r="C34" s="221"/>
      <c r="D34" s="222"/>
      <c r="E34" s="223"/>
      <c r="F34" s="224"/>
      <c r="G34" s="224"/>
      <c r="H34" s="360">
        <f>SUM(I25:I33)</f>
        <v>0</v>
      </c>
      <c r="I34" s="361"/>
    </row>
    <row r="36" spans="2:9" ht="12.75">
      <c r="B36" s="14"/>
      <c r="F36" s="225"/>
      <c r="G36" s="226"/>
      <c r="H36" s="226"/>
      <c r="I36" s="45"/>
    </row>
    <row r="37" spans="6:9" ht="12.75">
      <c r="F37" s="225"/>
      <c r="G37" s="226"/>
      <c r="H37" s="226"/>
      <c r="I37" s="45"/>
    </row>
    <row r="38" spans="6:9" ht="12.75">
      <c r="F38" s="225"/>
      <c r="G38" s="226"/>
      <c r="H38" s="226"/>
      <c r="I38" s="45"/>
    </row>
    <row r="39" spans="6:9" ht="12.75">
      <c r="F39" s="225"/>
      <c r="G39" s="226"/>
      <c r="H39" s="226"/>
      <c r="I39" s="45"/>
    </row>
    <row r="40" spans="6:9" ht="12.75">
      <c r="F40" s="225"/>
      <c r="G40" s="226"/>
      <c r="H40" s="226"/>
      <c r="I40" s="45"/>
    </row>
    <row r="41" spans="6:9" ht="12.75">
      <c r="F41" s="225"/>
      <c r="G41" s="226"/>
      <c r="H41" s="226"/>
      <c r="I41" s="45"/>
    </row>
    <row r="42" spans="6:9" ht="12.75">
      <c r="F42" s="225"/>
      <c r="G42" s="226"/>
      <c r="H42" s="226"/>
      <c r="I42" s="45"/>
    </row>
    <row r="43" spans="6:9" ht="12.75">
      <c r="F43" s="225"/>
      <c r="G43" s="226"/>
      <c r="H43" s="226"/>
      <c r="I43" s="45"/>
    </row>
    <row r="44" spans="6:9" ht="12.75">
      <c r="F44" s="225"/>
      <c r="G44" s="226"/>
      <c r="H44" s="226"/>
      <c r="I44" s="45"/>
    </row>
    <row r="45" spans="6:9" ht="12.75">
      <c r="F45" s="225"/>
      <c r="G45" s="226"/>
      <c r="H45" s="226"/>
      <c r="I45" s="45"/>
    </row>
    <row r="46" spans="6:9" ht="12.75">
      <c r="F46" s="225"/>
      <c r="G46" s="226"/>
      <c r="H46" s="226"/>
      <c r="I46" s="45"/>
    </row>
    <row r="47" spans="6:9" ht="12.75">
      <c r="F47" s="225"/>
      <c r="G47" s="226"/>
      <c r="H47" s="226"/>
      <c r="I47" s="45"/>
    </row>
    <row r="48" spans="6:9" ht="12.75">
      <c r="F48" s="225"/>
      <c r="G48" s="226"/>
      <c r="H48" s="226"/>
      <c r="I48" s="45"/>
    </row>
    <row r="49" spans="6:9" ht="12.75">
      <c r="F49" s="225"/>
      <c r="G49" s="226"/>
      <c r="H49" s="226"/>
      <c r="I49" s="45"/>
    </row>
    <row r="50" spans="6:9" ht="12.75">
      <c r="F50" s="225"/>
      <c r="G50" s="226"/>
      <c r="H50" s="226"/>
      <c r="I50" s="45"/>
    </row>
    <row r="51" spans="6:9" ht="12.75">
      <c r="F51" s="225"/>
      <c r="G51" s="226"/>
      <c r="H51" s="226"/>
      <c r="I51" s="45"/>
    </row>
    <row r="52" spans="6:9" ht="12.75">
      <c r="F52" s="225"/>
      <c r="G52" s="226"/>
      <c r="H52" s="226"/>
      <c r="I52" s="45"/>
    </row>
    <row r="53" spans="6:9" ht="12.75">
      <c r="F53" s="225"/>
      <c r="G53" s="226"/>
      <c r="H53" s="226"/>
      <c r="I53" s="45"/>
    </row>
    <row r="54" spans="6:9" ht="12.75">
      <c r="F54" s="225"/>
      <c r="G54" s="226"/>
      <c r="H54" s="226"/>
      <c r="I54" s="45"/>
    </row>
    <row r="55" spans="6:9" ht="12.75">
      <c r="F55" s="225"/>
      <c r="G55" s="226"/>
      <c r="H55" s="226"/>
      <c r="I55" s="45"/>
    </row>
    <row r="56" spans="6:9" ht="12.75">
      <c r="F56" s="225"/>
      <c r="G56" s="226"/>
      <c r="H56" s="226"/>
      <c r="I56" s="45"/>
    </row>
    <row r="57" spans="6:9" ht="12.75">
      <c r="F57" s="225"/>
      <c r="G57" s="226"/>
      <c r="H57" s="226"/>
      <c r="I57" s="45"/>
    </row>
    <row r="58" spans="6:9" ht="12.75">
      <c r="F58" s="225"/>
      <c r="G58" s="226"/>
      <c r="H58" s="226"/>
      <c r="I58" s="45"/>
    </row>
    <row r="59" spans="6:9" ht="12.75">
      <c r="F59" s="225"/>
      <c r="G59" s="226"/>
      <c r="H59" s="226"/>
      <c r="I59" s="45"/>
    </row>
    <row r="60" spans="6:9" ht="12.75">
      <c r="F60" s="225"/>
      <c r="G60" s="226"/>
      <c r="H60" s="226"/>
      <c r="I60" s="45"/>
    </row>
    <row r="61" spans="6:9" ht="12.75">
      <c r="F61" s="225"/>
      <c r="G61" s="226"/>
      <c r="H61" s="226"/>
      <c r="I61" s="45"/>
    </row>
    <row r="62" spans="6:9" ht="12.75">
      <c r="F62" s="225"/>
      <c r="G62" s="226"/>
      <c r="H62" s="226"/>
      <c r="I62" s="45"/>
    </row>
    <row r="63" spans="6:9" ht="12.75">
      <c r="F63" s="225"/>
      <c r="G63" s="226"/>
      <c r="H63" s="226"/>
      <c r="I63" s="45"/>
    </row>
    <row r="64" spans="6:9" ht="12.75">
      <c r="F64" s="225"/>
      <c r="G64" s="226"/>
      <c r="H64" s="226"/>
      <c r="I64" s="45"/>
    </row>
    <row r="65" spans="6:9" ht="12.75">
      <c r="F65" s="225"/>
      <c r="G65" s="226"/>
      <c r="H65" s="226"/>
      <c r="I65" s="45"/>
    </row>
    <row r="66" spans="6:9" ht="12.75">
      <c r="F66" s="225"/>
      <c r="G66" s="226"/>
      <c r="H66" s="226"/>
      <c r="I66" s="45"/>
    </row>
    <row r="67" spans="6:9" ht="12.75">
      <c r="F67" s="225"/>
      <c r="G67" s="226"/>
      <c r="H67" s="226"/>
      <c r="I67" s="45"/>
    </row>
    <row r="68" spans="6:9" ht="12.75">
      <c r="F68" s="225"/>
      <c r="G68" s="226"/>
      <c r="H68" s="226"/>
      <c r="I68" s="45"/>
    </row>
    <row r="69" spans="6:9" ht="12.75">
      <c r="F69" s="225"/>
      <c r="G69" s="226"/>
      <c r="H69" s="226"/>
      <c r="I69" s="45"/>
    </row>
    <row r="70" spans="6:9" ht="12.75">
      <c r="F70" s="225"/>
      <c r="G70" s="226"/>
      <c r="H70" s="226"/>
      <c r="I70" s="45"/>
    </row>
    <row r="71" spans="6:9" ht="12.75">
      <c r="F71" s="225"/>
      <c r="G71" s="226"/>
      <c r="H71" s="226"/>
      <c r="I71" s="45"/>
    </row>
    <row r="72" spans="6:9" ht="12.75">
      <c r="F72" s="225"/>
      <c r="G72" s="226"/>
      <c r="H72" s="226"/>
      <c r="I72" s="45"/>
    </row>
    <row r="73" spans="6:9" ht="12.75">
      <c r="F73" s="225"/>
      <c r="G73" s="226"/>
      <c r="H73" s="226"/>
      <c r="I73" s="45"/>
    </row>
    <row r="74" spans="6:9" ht="12.75">
      <c r="F74" s="225"/>
      <c r="G74" s="226"/>
      <c r="H74" s="226"/>
      <c r="I74" s="45"/>
    </row>
    <row r="75" spans="6:9" ht="12.75">
      <c r="F75" s="225"/>
      <c r="G75" s="226"/>
      <c r="H75" s="226"/>
      <c r="I75" s="45"/>
    </row>
    <row r="76" spans="6:9" ht="12.75">
      <c r="F76" s="225"/>
      <c r="G76" s="226"/>
      <c r="H76" s="226"/>
      <c r="I76" s="45"/>
    </row>
    <row r="77" spans="6:9" ht="12.75">
      <c r="F77" s="225"/>
      <c r="G77" s="226"/>
      <c r="H77" s="226"/>
      <c r="I77" s="45"/>
    </row>
    <row r="78" spans="6:9" ht="12.75">
      <c r="F78" s="225"/>
      <c r="G78" s="226"/>
      <c r="H78" s="226"/>
      <c r="I78" s="45"/>
    </row>
    <row r="79" spans="6:9" ht="12.75">
      <c r="F79" s="225"/>
      <c r="G79" s="226"/>
      <c r="H79" s="226"/>
      <c r="I79" s="45"/>
    </row>
    <row r="80" spans="6:9" ht="12.75">
      <c r="F80" s="225"/>
      <c r="G80" s="226"/>
      <c r="H80" s="226"/>
      <c r="I80" s="45"/>
    </row>
    <row r="81" spans="6:9" ht="12.75">
      <c r="F81" s="225"/>
      <c r="G81" s="226"/>
      <c r="H81" s="226"/>
      <c r="I81" s="45"/>
    </row>
    <row r="82" spans="6:9" ht="12.75">
      <c r="F82" s="225"/>
      <c r="G82" s="226"/>
      <c r="H82" s="226"/>
      <c r="I82" s="45"/>
    </row>
    <row r="83" spans="6:9" ht="12.75">
      <c r="F83" s="225"/>
      <c r="G83" s="226"/>
      <c r="H83" s="226"/>
      <c r="I83" s="45"/>
    </row>
    <row r="84" spans="6:9" ht="12.75">
      <c r="F84" s="225"/>
      <c r="G84" s="226"/>
      <c r="H84" s="226"/>
      <c r="I84" s="45"/>
    </row>
    <row r="85" spans="6:9" ht="12.75">
      <c r="F85" s="225"/>
      <c r="G85" s="226"/>
      <c r="H85" s="226"/>
      <c r="I85" s="45"/>
    </row>
  </sheetData>
  <sheetProtection/>
  <mergeCells count="5">
    <mergeCell ref="A1:B1"/>
    <mergeCell ref="A2:B2"/>
    <mergeCell ref="G2:I2"/>
    <mergeCell ref="H34:I34"/>
    <mergeCell ref="A30:D30"/>
  </mergeCells>
  <printOptions/>
  <pageMargins left="0.5905511811023623" right="0.3937007874015748" top="0.5905511811023623" bottom="0.984251968503937" header="0.1968503937007874" footer="0.5118110236220472"/>
  <pageSetup fitToHeight="1" fitToWidth="1" horizontalDpi="600" verticalDpi="600" orientation="portrait" paperSize="9" scale="93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soukup pavel</dc:creator>
  <cp:keywords/>
  <dc:description/>
  <cp:lastModifiedBy>user</cp:lastModifiedBy>
  <cp:lastPrinted>2013-04-04T09:50:22Z</cp:lastPrinted>
  <dcterms:created xsi:type="dcterms:W3CDTF">2012-03-19T09:25:13Z</dcterms:created>
  <dcterms:modified xsi:type="dcterms:W3CDTF">2014-11-10T09:17:07Z</dcterms:modified>
  <cp:category/>
  <cp:version/>
  <cp:contentType/>
  <cp:contentStatus/>
</cp:coreProperties>
</file>