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deáš\OneDrive\Veřejné zakázky 2018\TUL_B\"/>
    </mc:Choice>
  </mc:AlternateContent>
  <xr:revisionPtr revIDLastSave="175" documentId="11_1BE55126B687D696D0690BF332C5DFEDB2A77988" xr6:coauthVersionLast="34" xr6:coauthVersionMax="34" xr10:uidLastSave="{A822D0B3-E780-47A2-82DC-74FA273A3870}"/>
  <bookViews>
    <workbookView xWindow="360" yWindow="270" windowWidth="18735" windowHeight="1221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Pol'!$A$1:$U$163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790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9" i="1" l="1"/>
  <c r="G26" i="1"/>
  <c r="G25" i="1"/>
  <c r="I20" i="1"/>
  <c r="I19" i="1"/>
  <c r="I17" i="1"/>
  <c r="I16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G85" i="12"/>
  <c r="G36" i="12"/>
  <c r="M36" i="12" s="1"/>
  <c r="G35" i="12"/>
  <c r="I47" i="1"/>
  <c r="G52" i="12"/>
  <c r="G119" i="12"/>
  <c r="G145" i="12"/>
  <c r="M145" i="12" s="1"/>
  <c r="G161" i="12"/>
  <c r="M161" i="12" s="1"/>
  <c r="G160" i="12"/>
  <c r="M160" i="12" s="1"/>
  <c r="G159" i="12"/>
  <c r="M159" i="12" s="1"/>
  <c r="G157" i="12"/>
  <c r="M157" i="12" s="1"/>
  <c r="M156" i="12" s="1"/>
  <c r="G155" i="12"/>
  <c r="M155" i="12" s="1"/>
  <c r="G154" i="12"/>
  <c r="M154" i="12" s="1"/>
  <c r="G152" i="12"/>
  <c r="M152" i="12" s="1"/>
  <c r="G151" i="12"/>
  <c r="M151" i="12" s="1"/>
  <c r="G149" i="12"/>
  <c r="M149" i="12" s="1"/>
  <c r="G147" i="12"/>
  <c r="M147" i="12" s="1"/>
  <c r="G142" i="12"/>
  <c r="M142" i="12" s="1"/>
  <c r="M141" i="12" s="1"/>
  <c r="G139" i="12"/>
  <c r="M139" i="12" s="1"/>
  <c r="G137" i="12"/>
  <c r="M137" i="12" s="1"/>
  <c r="G134" i="12"/>
  <c r="G133" i="12"/>
  <c r="M133" i="12" s="1"/>
  <c r="G122" i="12"/>
  <c r="G120" i="12"/>
  <c r="G118" i="12"/>
  <c r="M118" i="12" s="1"/>
  <c r="G116" i="12"/>
  <c r="M116" i="12" s="1"/>
  <c r="G115" i="12"/>
  <c r="M115" i="12" s="1"/>
  <c r="G113" i="12"/>
  <c r="M113" i="12" s="1"/>
  <c r="G111" i="12"/>
  <c r="M111" i="12" s="1"/>
  <c r="G109" i="12"/>
  <c r="M109" i="12" s="1"/>
  <c r="G108" i="12"/>
  <c r="M108" i="12" s="1"/>
  <c r="G96" i="12"/>
  <c r="M96" i="12" s="1"/>
  <c r="G92" i="12"/>
  <c r="G91" i="12"/>
  <c r="G90" i="12"/>
  <c r="G86" i="12"/>
  <c r="M86" i="12" s="1"/>
  <c r="G83" i="12"/>
  <c r="M83" i="12" s="1"/>
  <c r="G81" i="12"/>
  <c r="M81" i="12" s="1"/>
  <c r="G80" i="12"/>
  <c r="G79" i="12"/>
  <c r="G78" i="12"/>
  <c r="M78" i="12" s="1"/>
  <c r="G76" i="12"/>
  <c r="M76" i="12" s="1"/>
  <c r="G74" i="12"/>
  <c r="M74" i="12" s="1"/>
  <c r="G72" i="12"/>
  <c r="M72" i="12" s="1"/>
  <c r="M71" i="12" s="1"/>
  <c r="G69" i="12"/>
  <c r="M69" i="12" s="1"/>
  <c r="G57" i="12"/>
  <c r="G55" i="12"/>
  <c r="G53" i="12"/>
  <c r="M53" i="12" s="1"/>
  <c r="G51" i="12"/>
  <c r="M51" i="12" s="1"/>
  <c r="G50" i="12"/>
  <c r="M50" i="12" s="1"/>
  <c r="G49" i="12"/>
  <c r="M49" i="12" s="1"/>
  <c r="G48" i="12"/>
  <c r="M48" i="12" s="1"/>
  <c r="G47" i="12"/>
  <c r="G45" i="12"/>
  <c r="M45" i="12" s="1"/>
  <c r="G44" i="12"/>
  <c r="M44" i="12" s="1"/>
  <c r="G41" i="12"/>
  <c r="M41" i="12" s="1"/>
  <c r="G40" i="12"/>
  <c r="M40" i="12" s="1"/>
  <c r="G34" i="12"/>
  <c r="G29" i="12" s="1"/>
  <c r="G30" i="12"/>
  <c r="M30" i="12" s="1"/>
  <c r="G27" i="12"/>
  <c r="M27" i="12" s="1"/>
  <c r="G25" i="12"/>
  <c r="M25" i="12" s="1"/>
  <c r="G23" i="12"/>
  <c r="M23" i="12" s="1"/>
  <c r="G22" i="12"/>
  <c r="M22" i="12" s="1"/>
  <c r="G21" i="12"/>
  <c r="M21" i="12" s="1"/>
  <c r="G18" i="12"/>
  <c r="M18" i="12" s="1"/>
  <c r="G14" i="12"/>
  <c r="M14" i="12" s="1"/>
  <c r="G12" i="12"/>
  <c r="M12" i="12" s="1"/>
  <c r="G10" i="12"/>
  <c r="G9" i="12"/>
  <c r="M9" i="12" s="1"/>
  <c r="I9" i="12"/>
  <c r="K9" i="12"/>
  <c r="O9" i="12"/>
  <c r="Q9" i="12"/>
  <c r="U9" i="12"/>
  <c r="I10" i="12"/>
  <c r="K10" i="12"/>
  <c r="M10" i="12"/>
  <c r="O10" i="12"/>
  <c r="Q10" i="12"/>
  <c r="U10" i="12"/>
  <c r="I12" i="12"/>
  <c r="K12" i="12"/>
  <c r="O12" i="12"/>
  <c r="Q12" i="12"/>
  <c r="U12" i="12"/>
  <c r="I14" i="12"/>
  <c r="K14" i="12"/>
  <c r="O14" i="12"/>
  <c r="Q14" i="12"/>
  <c r="U14" i="12"/>
  <c r="I18" i="12"/>
  <c r="K18" i="12"/>
  <c r="O18" i="12"/>
  <c r="Q18" i="12"/>
  <c r="U18" i="12"/>
  <c r="I21" i="12"/>
  <c r="K21" i="12"/>
  <c r="O21" i="12"/>
  <c r="Q21" i="12"/>
  <c r="U21" i="12"/>
  <c r="I22" i="12"/>
  <c r="K22" i="12"/>
  <c r="O22" i="12"/>
  <c r="Q22" i="12"/>
  <c r="U22" i="12"/>
  <c r="I23" i="12"/>
  <c r="K23" i="12"/>
  <c r="O23" i="12"/>
  <c r="Q23" i="12"/>
  <c r="U23" i="12"/>
  <c r="I25" i="12"/>
  <c r="K25" i="12"/>
  <c r="O25" i="12"/>
  <c r="Q25" i="12"/>
  <c r="U25" i="12"/>
  <c r="I27" i="12"/>
  <c r="K27" i="12"/>
  <c r="O27" i="12"/>
  <c r="Q27" i="12"/>
  <c r="U27" i="12"/>
  <c r="I30" i="12"/>
  <c r="K30" i="12"/>
  <c r="K29" i="12" s="1"/>
  <c r="O30" i="12"/>
  <c r="Q30" i="12"/>
  <c r="U30" i="12"/>
  <c r="I34" i="12"/>
  <c r="K34" i="12"/>
  <c r="O34" i="12"/>
  <c r="O29" i="12" s="1"/>
  <c r="Q34" i="12"/>
  <c r="Q29" i="12" s="1"/>
  <c r="U34" i="12"/>
  <c r="I36" i="12"/>
  <c r="K36" i="12"/>
  <c r="O36" i="12"/>
  <c r="O35" i="12" s="1"/>
  <c r="Q36" i="12"/>
  <c r="U36" i="12"/>
  <c r="I40" i="12"/>
  <c r="K40" i="12"/>
  <c r="O40" i="12"/>
  <c r="Q40" i="12"/>
  <c r="U40" i="12"/>
  <c r="U35" i="12" s="1"/>
  <c r="I41" i="12"/>
  <c r="K41" i="12"/>
  <c r="O41" i="12"/>
  <c r="Q41" i="12"/>
  <c r="U41" i="12"/>
  <c r="I44" i="12"/>
  <c r="K44" i="12"/>
  <c r="O44" i="12"/>
  <c r="Q44" i="12"/>
  <c r="U44" i="12"/>
  <c r="I45" i="12"/>
  <c r="K45" i="12"/>
  <c r="O45" i="12"/>
  <c r="O43" i="12" s="1"/>
  <c r="Q45" i="12"/>
  <c r="U45" i="12"/>
  <c r="I47" i="12"/>
  <c r="K47" i="12"/>
  <c r="M47" i="12"/>
  <c r="O47" i="12"/>
  <c r="Q47" i="12"/>
  <c r="U47" i="12"/>
  <c r="I48" i="12"/>
  <c r="K48" i="12"/>
  <c r="O48" i="12"/>
  <c r="Q48" i="12"/>
  <c r="U48" i="12"/>
  <c r="I49" i="12"/>
  <c r="K49" i="12"/>
  <c r="O49" i="12"/>
  <c r="Q49" i="12"/>
  <c r="U49" i="12"/>
  <c r="I50" i="12"/>
  <c r="K50" i="12"/>
  <c r="O50" i="12"/>
  <c r="Q50" i="12"/>
  <c r="U50" i="12"/>
  <c r="I51" i="12"/>
  <c r="K51" i="12"/>
  <c r="O51" i="12"/>
  <c r="Q51" i="12"/>
  <c r="U51" i="12"/>
  <c r="I53" i="12"/>
  <c r="K53" i="12"/>
  <c r="O53" i="12"/>
  <c r="Q53" i="12"/>
  <c r="U53" i="12"/>
  <c r="I55" i="12"/>
  <c r="K55" i="12"/>
  <c r="O55" i="12"/>
  <c r="Q55" i="12"/>
  <c r="U55" i="12"/>
  <c r="I57" i="12"/>
  <c r="I56" i="12" s="1"/>
  <c r="K57" i="12"/>
  <c r="K56" i="12" s="1"/>
  <c r="M57" i="12"/>
  <c r="O57" i="12"/>
  <c r="Q57" i="12"/>
  <c r="U57" i="12"/>
  <c r="I69" i="12"/>
  <c r="K69" i="12"/>
  <c r="O69" i="12"/>
  <c r="O56" i="12" s="1"/>
  <c r="Q69" i="12"/>
  <c r="U69" i="12"/>
  <c r="Q71" i="12"/>
  <c r="I72" i="12"/>
  <c r="I71" i="12" s="1"/>
  <c r="K72" i="12"/>
  <c r="K71" i="12" s="1"/>
  <c r="O72" i="12"/>
  <c r="O71" i="12" s="1"/>
  <c r="Q72" i="12"/>
  <c r="U72" i="12"/>
  <c r="U71" i="12" s="1"/>
  <c r="I74" i="12"/>
  <c r="K74" i="12"/>
  <c r="O74" i="12"/>
  <c r="Q74" i="12"/>
  <c r="U74" i="12"/>
  <c r="I76" i="12"/>
  <c r="K76" i="12"/>
  <c r="O76" i="12"/>
  <c r="Q76" i="12"/>
  <c r="U76" i="12"/>
  <c r="I78" i="12"/>
  <c r="K78" i="12"/>
  <c r="O78" i="12"/>
  <c r="Q78" i="12"/>
  <c r="U78" i="12"/>
  <c r="I79" i="12"/>
  <c r="K79" i="12"/>
  <c r="M79" i="12"/>
  <c r="O79" i="12"/>
  <c r="Q79" i="12"/>
  <c r="U79" i="12"/>
  <c r="I80" i="12"/>
  <c r="K80" i="12"/>
  <c r="M80" i="12"/>
  <c r="O80" i="12"/>
  <c r="Q80" i="12"/>
  <c r="U80" i="12"/>
  <c r="I81" i="12"/>
  <c r="K81" i="12"/>
  <c r="O81" i="12"/>
  <c r="Q81" i="12"/>
  <c r="U81" i="12"/>
  <c r="I83" i="12"/>
  <c r="K83" i="12"/>
  <c r="O83" i="12"/>
  <c r="Q83" i="12"/>
  <c r="U83" i="12"/>
  <c r="I86" i="12"/>
  <c r="K86" i="12"/>
  <c r="O86" i="12"/>
  <c r="Q86" i="12"/>
  <c r="U86" i="12"/>
  <c r="I90" i="12"/>
  <c r="K90" i="12"/>
  <c r="K85" i="12" s="1"/>
  <c r="M90" i="12"/>
  <c r="O90" i="12"/>
  <c r="Q90" i="12"/>
  <c r="U90" i="12"/>
  <c r="I91" i="12"/>
  <c r="K91" i="12"/>
  <c r="M91" i="12"/>
  <c r="O91" i="12"/>
  <c r="Q91" i="12"/>
  <c r="U91" i="12"/>
  <c r="I92" i="12"/>
  <c r="K92" i="12"/>
  <c r="M92" i="12"/>
  <c r="O92" i="12"/>
  <c r="Q92" i="12"/>
  <c r="U92" i="12"/>
  <c r="I96" i="12"/>
  <c r="K96" i="12"/>
  <c r="O96" i="12"/>
  <c r="Q96" i="12"/>
  <c r="U96" i="12"/>
  <c r="I108" i="12"/>
  <c r="K108" i="12"/>
  <c r="O108" i="12"/>
  <c r="Q108" i="12"/>
  <c r="U108" i="12"/>
  <c r="I109" i="12"/>
  <c r="K109" i="12"/>
  <c r="O109" i="12"/>
  <c r="Q109" i="12"/>
  <c r="U109" i="12"/>
  <c r="I111" i="12"/>
  <c r="K111" i="12"/>
  <c r="O111" i="12"/>
  <c r="Q111" i="12"/>
  <c r="U111" i="12"/>
  <c r="I113" i="12"/>
  <c r="K113" i="12"/>
  <c r="O113" i="12"/>
  <c r="Q113" i="12"/>
  <c r="U113" i="12"/>
  <c r="I115" i="12"/>
  <c r="K115" i="12"/>
  <c r="O115" i="12"/>
  <c r="Q115" i="12"/>
  <c r="U115" i="12"/>
  <c r="I116" i="12"/>
  <c r="K116" i="12"/>
  <c r="O116" i="12"/>
  <c r="Q116" i="12"/>
  <c r="U116" i="12"/>
  <c r="I118" i="12"/>
  <c r="K118" i="12"/>
  <c r="O118" i="12"/>
  <c r="Q118" i="12"/>
  <c r="U118" i="12"/>
  <c r="I120" i="12"/>
  <c r="I119" i="12" s="1"/>
  <c r="K120" i="12"/>
  <c r="K119" i="12" s="1"/>
  <c r="M120" i="12"/>
  <c r="M119" i="12" s="1"/>
  <c r="O120" i="12"/>
  <c r="O119" i="12" s="1"/>
  <c r="Q120" i="12"/>
  <c r="Q119" i="12" s="1"/>
  <c r="U120" i="12"/>
  <c r="U119" i="12" s="1"/>
  <c r="I122" i="12"/>
  <c r="K122" i="12"/>
  <c r="K121" i="12" s="1"/>
  <c r="M122" i="12"/>
  <c r="O122" i="12"/>
  <c r="Q122" i="12"/>
  <c r="Q121" i="12" s="1"/>
  <c r="U122" i="12"/>
  <c r="I133" i="12"/>
  <c r="K133" i="12"/>
  <c r="O133" i="12"/>
  <c r="Q133" i="12"/>
  <c r="U133" i="12"/>
  <c r="I134" i="12"/>
  <c r="K134" i="12"/>
  <c r="O134" i="12"/>
  <c r="Q134" i="12"/>
  <c r="U134" i="12"/>
  <c r="I137" i="12"/>
  <c r="I136" i="12" s="1"/>
  <c r="K137" i="12"/>
  <c r="O137" i="12"/>
  <c r="Q137" i="12"/>
  <c r="U137" i="12"/>
  <c r="I139" i="12"/>
  <c r="K139" i="12"/>
  <c r="O139" i="12"/>
  <c r="Q139" i="12"/>
  <c r="U139" i="12"/>
  <c r="O141" i="12"/>
  <c r="I142" i="12"/>
  <c r="I141" i="12" s="1"/>
  <c r="K142" i="12"/>
  <c r="K141" i="12" s="1"/>
  <c r="O142" i="12"/>
  <c r="Q142" i="12"/>
  <c r="Q141" i="12" s="1"/>
  <c r="U142" i="12"/>
  <c r="U141" i="12" s="1"/>
  <c r="I145" i="12"/>
  <c r="K145" i="12"/>
  <c r="O145" i="12"/>
  <c r="Q145" i="12"/>
  <c r="U145" i="12"/>
  <c r="I147" i="12"/>
  <c r="K147" i="12"/>
  <c r="O147" i="12"/>
  <c r="Q147" i="12"/>
  <c r="U147" i="12"/>
  <c r="U144" i="12" s="1"/>
  <c r="I149" i="12"/>
  <c r="K149" i="12"/>
  <c r="O149" i="12"/>
  <c r="Q149" i="12"/>
  <c r="U149" i="12"/>
  <c r="I151" i="12"/>
  <c r="K151" i="12"/>
  <c r="O151" i="12"/>
  <c r="Q151" i="12"/>
  <c r="U151" i="12"/>
  <c r="I152" i="12"/>
  <c r="K152" i="12"/>
  <c r="O152" i="12"/>
  <c r="Q152" i="12"/>
  <c r="U152" i="12"/>
  <c r="I154" i="12"/>
  <c r="K154" i="12"/>
  <c r="O154" i="12"/>
  <c r="Q154" i="12"/>
  <c r="U154" i="12"/>
  <c r="I155" i="12"/>
  <c r="K155" i="12"/>
  <c r="O155" i="12"/>
  <c r="Q155" i="12"/>
  <c r="U155" i="12"/>
  <c r="I156" i="12"/>
  <c r="I157" i="12"/>
  <c r="K157" i="12"/>
  <c r="K156" i="12" s="1"/>
  <c r="O157" i="12"/>
  <c r="O156" i="12" s="1"/>
  <c r="Q157" i="12"/>
  <c r="Q156" i="12" s="1"/>
  <c r="U157" i="12"/>
  <c r="U156" i="12" s="1"/>
  <c r="I159" i="12"/>
  <c r="K159" i="12"/>
  <c r="O159" i="12"/>
  <c r="Q159" i="12"/>
  <c r="U159" i="12"/>
  <c r="I160" i="12"/>
  <c r="K160" i="12"/>
  <c r="O160" i="12"/>
  <c r="Q160" i="12"/>
  <c r="U160" i="12"/>
  <c r="I161" i="12"/>
  <c r="K161" i="12"/>
  <c r="O161" i="12"/>
  <c r="Q161" i="12"/>
  <c r="U161" i="12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21" i="1" l="1"/>
  <c r="U158" i="12"/>
  <c r="I63" i="1"/>
  <c r="G8" i="12"/>
  <c r="M34" i="12"/>
  <c r="G43" i="12"/>
  <c r="M55" i="12"/>
  <c r="M43" i="12" s="1"/>
  <c r="G56" i="12"/>
  <c r="G71" i="12"/>
  <c r="G73" i="12"/>
  <c r="G112" i="12"/>
  <c r="G121" i="12"/>
  <c r="M134" i="12"/>
  <c r="M121" i="12" s="1"/>
  <c r="G136" i="12"/>
  <c r="G141" i="12"/>
  <c r="G144" i="12"/>
  <c r="G156" i="12"/>
  <c r="G158" i="12"/>
  <c r="I62" i="1" s="1"/>
  <c r="M158" i="12"/>
  <c r="M136" i="12"/>
  <c r="M85" i="12"/>
  <c r="M35" i="12"/>
  <c r="U8" i="12"/>
  <c r="K136" i="12"/>
  <c r="U112" i="12"/>
  <c r="O73" i="12"/>
  <c r="K73" i="12"/>
  <c r="M56" i="12"/>
  <c r="Q35" i="12"/>
  <c r="Q8" i="12"/>
  <c r="O144" i="12"/>
  <c r="I43" i="12"/>
  <c r="I29" i="12"/>
  <c r="K43" i="12"/>
  <c r="I144" i="12"/>
  <c r="O121" i="12"/>
  <c r="M73" i="12"/>
  <c r="O158" i="12"/>
  <c r="K158" i="12"/>
  <c r="K144" i="12"/>
  <c r="I121" i="12"/>
  <c r="Q85" i="12"/>
  <c r="U43" i="12"/>
  <c r="U29" i="12"/>
  <c r="M8" i="12"/>
  <c r="Q158" i="12"/>
  <c r="Q136" i="12"/>
  <c r="U85" i="12"/>
  <c r="O85" i="12"/>
  <c r="U56" i="12"/>
  <c r="K35" i="12"/>
  <c r="O8" i="12"/>
  <c r="K8" i="12"/>
  <c r="I85" i="12"/>
  <c r="M144" i="12"/>
  <c r="Q112" i="12"/>
  <c r="I73" i="12"/>
  <c r="U136" i="12"/>
  <c r="O136" i="12"/>
  <c r="O112" i="12"/>
  <c r="K112" i="12"/>
  <c r="U73" i="12"/>
  <c r="Q56" i="12"/>
  <c r="I35" i="12"/>
  <c r="I8" i="12"/>
  <c r="I158" i="12"/>
  <c r="Q144" i="12"/>
  <c r="U121" i="12"/>
  <c r="M112" i="12"/>
  <c r="I112" i="12"/>
  <c r="Q73" i="12"/>
  <c r="Q43" i="12"/>
  <c r="M2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<sst xmlns="http://schemas.openxmlformats.org/spreadsheetml/2006/main" count="622" uniqueCount="300">
  <si>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</si>
  <si>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</si>
  <si>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</si>
  <si>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</si>
  <si>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</si>
  <si>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</si>
  <si>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</si>
  <si>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</si>
  <si>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</si>
  <si>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</si>
  <si>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</si>
  <si>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</si>
  <si>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</si>
  <si>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</si>
  <si>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</si>
  <si>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</si>
  <si>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</si>
  <si>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</si>
  <si>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</si>
  <si>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</si>
  <si>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</si>
  <si>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</si>
  <si>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</si>
  <si>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</si>
  <si>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</si>
  <si>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</si>
  <si>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</si>
  <si>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</si>
  <si>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</si>
  <si>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</si>
  <si>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</si>
  <si>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</si>
  <si>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</si>
  <si>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</si>
  <si>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</si>
  <si>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</si>
  <si>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</si>
  <si>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</si>
  <si>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</si>
  <si>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</si>
  <si>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</si>
  <si>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</si>
  <si>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</si>
  <si>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Liberec</t>
  </si>
  <si>
    <t>Rozpočet:</t>
  </si>
  <si>
    <t>Misto</t>
  </si>
  <si>
    <t xml:space="preserve">Odizolování  budovy  " D "  technické university </t>
  </si>
  <si>
    <t>Technická universita Liberec</t>
  </si>
  <si>
    <t>Studentská 1402/2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</si>
  <si>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</si>
  <si>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</si>
  <si>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</si>
  <si>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</si>
  <si>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</si>
  <si>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</si>
  <si>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</si>
  <si>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</si>
  <si>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</si>
  <si>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</si>
  <si>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</si>
  <si>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</si>
  <si>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60</t>
  </si>
  <si>
    <t>Úpravy povrchů, omítky</t>
  </si>
  <si>
    <t>61</t>
  </si>
  <si>
    <t>Upravy povrchů vnitřní</t>
  </si>
  <si>
    <t>63</t>
  </si>
  <si>
    <t>Podlahy a podlahové konstrukce</t>
  </si>
  <si>
    <t>711</t>
  </si>
  <si>
    <t>Izolace proti vodě</t>
  </si>
  <si>
    <t>776</t>
  </si>
  <si>
    <t>Podlahy povlakové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</si>
  <si>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</si>
  <si>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</si>
  <si>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</si>
  <si>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</si>
  <si>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</si>
  <si>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</si>
  <si>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</si>
  <si>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</si>
  <si>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D96</t>
  </si>
  <si>
    <t>Přesuny sutí a vybouraných hmot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</si>
  <si>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</si>
  <si>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</si>
  <si>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</si>
  <si>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</si>
  <si>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</si>
  <si>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</si>
  <si>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</si>
  <si>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</si>
  <si>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</si>
  <si>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</si>
  <si>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</si>
  <si>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</si>
  <si>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</si>
  <si>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</si>
  <si>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</si>
  <si>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</si>
  <si>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</si>
  <si>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</si>
  <si>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</si>
  <si>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</si>
  <si>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</si>
  <si>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</si>
  <si>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</si>
  <si>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</si>
  <si>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</si>
  <si>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</si>
  <si>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</si>
  <si>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</si>
  <si>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</si>
  <si>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113108310R00</t>
  </si>
  <si>
    <t>Odstranění podkladu pl.do 50 m2, živice tl. 10 cm</t>
  </si>
  <si>
    <t>m2</t>
  </si>
  <si>
    <t>POL1_0</t>
  </si>
  <si>
    <t>113106121R00</t>
  </si>
  <si>
    <t>Rozebrání dlažeb z betonových dlaždic na sucho</t>
  </si>
  <si>
    <t>S3:4,248*1,5</t>
  </si>
  <si>
    <t>VV</t>
  </si>
  <si>
    <t>113106231R00</t>
  </si>
  <si>
    <t>Rozebrání dlažeb ze zámkové dlažby v kamenivu</t>
  </si>
  <si>
    <t>S3:(0,8+1,482+1,537+2,701+1,562+1,167+1,549+0,8)*1,5</t>
  </si>
  <si>
    <t>139601102R00</t>
  </si>
  <si>
    <t>Ruční výkop jam, rýh a šachet v hornině tř. 3</t>
  </si>
  <si>
    <t>m3</t>
  </si>
  <si>
    <t>S3:0,8*1,35*4,248</t>
  </si>
  <si>
    <t>S3:(0,8+1,482+1,537+2,701+1,562+1,167+1,549+0,8)*0,8*1,35</t>
  </si>
  <si>
    <t>S3:6,895*1,04*0,8</t>
  </si>
  <si>
    <t>161101501R00</t>
  </si>
  <si>
    <t>Svislé přemístění výkopku z hor. 1-4 ruční, z trativodů</t>
  </si>
  <si>
    <t>odvoz přebytek trativody:22,74*0,5*0,5</t>
  </si>
  <si>
    <t>17,397*0,4</t>
  </si>
  <si>
    <t>162701105R00</t>
  </si>
  <si>
    <t>Vodorovné přemístění výkopku z hor.1-4 do 10000 m</t>
  </si>
  <si>
    <t>171201201R00</t>
  </si>
  <si>
    <t>Uložení sypaniny na skl.-sypanina na výšku přes 2m</t>
  </si>
  <si>
    <t>199000005R00</t>
  </si>
  <si>
    <t>Poplatek za skládku zeminy 1- 4</t>
  </si>
  <si>
    <t>t</t>
  </si>
  <si>
    <t>5,685*1,8</t>
  </si>
  <si>
    <t>174101102R00</t>
  </si>
  <si>
    <t>Zásyp ruční se zhutněním</t>
  </si>
  <si>
    <t>22,85-12,6438</t>
  </si>
  <si>
    <t>181050010RA0</t>
  </si>
  <si>
    <t>Terénní modelace</t>
  </si>
  <si>
    <t>POL2_0</t>
  </si>
  <si>
    <t>S3:6,895</t>
  </si>
  <si>
    <t>212810010RAC</t>
  </si>
  <si>
    <t>Trativody z PVC drenážních flexibilních trubek, lože štěrkopísek a obsyp kamenivo, trubky d 100 mm</t>
  </si>
  <si>
    <t>m</t>
  </si>
  <si>
    <t>S3:4,248</t>
  </si>
  <si>
    <t>S3:(0,8+1,482+1,537+2,701+1,562+1,167+1,549+0,8)</t>
  </si>
  <si>
    <t>21282R</t>
  </si>
  <si>
    <t xml:space="preserve">Napojení na stávajicí kanalizaci </t>
  </si>
  <si>
    <t>kpl</t>
  </si>
  <si>
    <t>622903111R00</t>
  </si>
  <si>
    <t>Očištění zdí a valů před opravou, ručně</t>
  </si>
  <si>
    <t>S3:1,35*4,248</t>
  </si>
  <si>
    <t>S3:(0,8+1,482+1,537+2,701+1,562+1,167+1,549+0,8)*1,35</t>
  </si>
  <si>
    <t>S3:6,895*1,04</t>
  </si>
  <si>
    <t>319201317R00</t>
  </si>
  <si>
    <t>Vyrovnání zdiva pod omítku maltou ze SMS tl. 30 mm</t>
  </si>
  <si>
    <t>31921R</t>
  </si>
  <si>
    <t>Oprava předstěny z SDK  po provení izolace</t>
  </si>
  <si>
    <t>9,5*0,3</t>
  </si>
  <si>
    <t>596215040R00</t>
  </si>
  <si>
    <t>Kladení zámkové dlažby tl. 8 cm do drtě tl. 4 cm</t>
  </si>
  <si>
    <t>59681R</t>
  </si>
  <si>
    <t>Kladení dlaždic kom.pro pěší,žulová dlažba , do MC</t>
  </si>
  <si>
    <t>59682R</t>
  </si>
  <si>
    <t>Nová dlažba , žulová 300/300</t>
  </si>
  <si>
    <t>564811111R00</t>
  </si>
  <si>
    <t>Podklad ze štěrkodrti po zhutnění tloušťky 5 cm</t>
  </si>
  <si>
    <t>564861111R00</t>
  </si>
  <si>
    <t>Podklad ze štěrkodrti po zhutnění tloušťky 35 cm</t>
  </si>
  <si>
    <t>56487R</t>
  </si>
  <si>
    <t>Větrací objekt   P2</t>
  </si>
  <si>
    <t>kus</t>
  </si>
  <si>
    <t>596100020RAA</t>
  </si>
  <si>
    <t>Chodník z dlažby betonové, podklad beton prostý, dlažba 30 x 30 x 33</t>
  </si>
  <si>
    <t>3,5*0,3</t>
  </si>
  <si>
    <t>572942112R00</t>
  </si>
  <si>
    <t>Vyspravení krytu po překopu lit.asfaltem, do 6 cm</t>
  </si>
  <si>
    <t>3,5*1,2</t>
  </si>
  <si>
    <t>596291113R00</t>
  </si>
  <si>
    <t xml:space="preserve">Řezání zámkové dlažby tl. 80 mm </t>
  </si>
  <si>
    <t>60201R</t>
  </si>
  <si>
    <t>Omítka  sanační , ručně , tloušťka vrstvy 30 mm</t>
  </si>
  <si>
    <t>D01001:(4,352+3,95)*1</t>
  </si>
  <si>
    <t>D01003:(3,64+3,251+0,148+1,7+0,2+0,2+0,3+0,4)*1</t>
  </si>
  <si>
    <t>D01004:(3,95+7,65+5,3+0,6)*1</t>
  </si>
  <si>
    <t>D01007:4,487*1</t>
  </si>
  <si>
    <t>D01009:(4,636+1,071+0,102+0,563+1,071)*1</t>
  </si>
  <si>
    <t>D01010:2,841*1</t>
  </si>
  <si>
    <t>D01011:(3,183+0,588+0,72)*1</t>
  </si>
  <si>
    <t>D01012:3,158*1</t>
  </si>
  <si>
    <t>D01013:(3,454+5,999)*1</t>
  </si>
  <si>
    <t>D01015:3,89*1</t>
  </si>
  <si>
    <t>-(5,25*0,6+(7,65+0,3+4,35)*0,6)</t>
  </si>
  <si>
    <t>60202R</t>
  </si>
  <si>
    <t xml:space="preserve">Těsnící omítka </t>
  </si>
  <si>
    <t>rozdíl mezi chodbou a posluchárnou:5,25*0,6+(7,65+0,3+4,35)*0,6</t>
  </si>
  <si>
    <t>612401961R00</t>
  </si>
  <si>
    <t>Příplatek za práci v omez. prostoru, omítka hrubá</t>
  </si>
  <si>
    <t>273361921RT5</t>
  </si>
  <si>
    <t>Výztuž základových desek ze svařovaných sítí, průměr drátu  6,0, oka 150/150 mm KH20</t>
  </si>
  <si>
    <t>6,37*0,00303</t>
  </si>
  <si>
    <t>63241R</t>
  </si>
  <si>
    <t>Potěr samonivelační ručně tl. 5 mm</t>
  </si>
  <si>
    <t>26,96+21,157+17,039+18,673+18,94+20,722</t>
  </si>
  <si>
    <t>630900020RAA</t>
  </si>
  <si>
    <t>Vybourání betonové mazaniny, tloušťka 5 cm</t>
  </si>
  <si>
    <t>63242R</t>
  </si>
  <si>
    <t>Vyspravení podkladu po vybou.podlahy</t>
  </si>
  <si>
    <t>631310020RA0</t>
  </si>
  <si>
    <t>Mazanina z betonu C 12/15, tloušťka 5 cm</t>
  </si>
  <si>
    <t>631319171R00</t>
  </si>
  <si>
    <t>Příplatek za stržení povrchu mazaniny tl. 8 cm</t>
  </si>
  <si>
    <t>123,491*0,05</t>
  </si>
  <si>
    <t>63090R</t>
  </si>
  <si>
    <t>Vybourání dlažby a podkladního betonu, vč očištění pro zpěrnou montáž</t>
  </si>
  <si>
    <t>711210020RA0</t>
  </si>
  <si>
    <t>Stěrka hydroizolační těsnicí hmotou</t>
  </si>
  <si>
    <t>711823121RT5</t>
  </si>
  <si>
    <t xml:space="preserve">Montáž nopové fólie svisle, včetně dodávky fólie </t>
  </si>
  <si>
    <t>711823129R00</t>
  </si>
  <si>
    <t>Montáž ukončovací lišty k nopové fólii</t>
  </si>
  <si>
    <t>71171R</t>
  </si>
  <si>
    <t xml:space="preserve">D+M plechová lišta </t>
  </si>
  <si>
    <t>28160R</t>
  </si>
  <si>
    <t xml:space="preserve">Chem.injektáž zdiva cihlového </t>
  </si>
  <si>
    <t>obvodové zdivo:(0,449+4,352+0,296+7,65+0,453)*0,677</t>
  </si>
  <si>
    <t>9,5*0,677</t>
  </si>
  <si>
    <t>(0,339+2,959+0,599)*0,677</t>
  </si>
  <si>
    <t>15,177*0,677</t>
  </si>
  <si>
    <t>27,362*0,601</t>
  </si>
  <si>
    <t>(0,601+5,999+0,207+1,863+0,529+1,6)*1,063</t>
  </si>
  <si>
    <t>vnitřní zdivo:14,5*0,53*2+5,3*0,453*2</t>
  </si>
  <si>
    <t>5,3*0,296+(3,6+3,4)*0,15+0,87*0,87</t>
  </si>
  <si>
    <t>6,9*0,5+5,2*0,15+10*0,15+0,7*0,7+1,2*0,8</t>
  </si>
  <si>
    <t>6*0,45</t>
  </si>
  <si>
    <t>svislá:1,4*0,3*2+0,6*0,55</t>
  </si>
  <si>
    <t>711212201R00</t>
  </si>
  <si>
    <t>Penetrace hloubková 0,20 l/m2</t>
  </si>
  <si>
    <t>998711201R00</t>
  </si>
  <si>
    <t>Přesun hmot pro izolace proti vodě, výšky do 6 m</t>
  </si>
  <si>
    <t>776510010RA0</t>
  </si>
  <si>
    <t>Demontáž povlakových podlah z nášlapné plochy</t>
  </si>
  <si>
    <t>776520010RAI</t>
  </si>
  <si>
    <t>Podlaha povlaková z PVC pásů, soklík, pouze položení, podlahovina ve specifikaci</t>
  </si>
  <si>
    <t>776520010RA0</t>
  </si>
  <si>
    <t>Podlaha povlaková z PVC pásů</t>
  </si>
  <si>
    <t>(26,96+21,157+17,039+18,673+18,94+20,722)*1,1</t>
  </si>
  <si>
    <t>998776201R00</t>
  </si>
  <si>
    <t>Přesun hmot pro podlahy povlakové, výšky do 6 m</t>
  </si>
  <si>
    <t>952901111R00</t>
  </si>
  <si>
    <t>Vyčištění budov o výšce podlaží do 4 m</t>
  </si>
  <si>
    <t>289902111R00</t>
  </si>
  <si>
    <t>Otlučení nebo odsekání omítek stěn</t>
  </si>
  <si>
    <t>28991R</t>
  </si>
  <si>
    <t xml:space="preserve">Stavební úprava kanal.šachty </t>
  </si>
  <si>
    <t>28992R</t>
  </si>
  <si>
    <t>Bourání přestěny z SDK</t>
  </si>
  <si>
    <t>979082111R00</t>
  </si>
  <si>
    <t>Vnitrostaveništní doprava suti do 10 m</t>
  </si>
  <si>
    <t>13,58+4,49</t>
  </si>
  <si>
    <t>979082121R00</t>
  </si>
  <si>
    <t>Příplatek k vnitrost. dopravě suti za dalších 5 m</t>
  </si>
  <si>
    <t>18,07*8</t>
  </si>
  <si>
    <t>999281105R00</t>
  </si>
  <si>
    <t>Přesun hmot pro opravy a údržbu do výšky 6 m</t>
  </si>
  <si>
    <t>9,92+0,67+12,39+3,37+17,43+0,01318</t>
  </si>
  <si>
    <t>979087112R00</t>
  </si>
  <si>
    <t>Nakládání suti na dopravní prostředky</t>
  </si>
  <si>
    <t>5,94+0,12+16,24+4,49</t>
  </si>
  <si>
    <t>979083117R00</t>
  </si>
  <si>
    <t>Vodorovné přemístění suti na skládku do 6000 m</t>
  </si>
  <si>
    <t>979083191R00</t>
  </si>
  <si>
    <t>Příplatek za dalších započatých 1000 m nad 6000 m</t>
  </si>
  <si>
    <t>26,79*4</t>
  </si>
  <si>
    <t>979093111R00</t>
  </si>
  <si>
    <t>Uložení suti na skládku bez zhutnění</t>
  </si>
  <si>
    <t>979990181R00</t>
  </si>
  <si>
    <t>Poplatek za skládku suti - PVC podlahová krytina</t>
  </si>
  <si>
    <t>123,491*0,004</t>
  </si>
  <si>
    <t>979990102R00</t>
  </si>
  <si>
    <t>Poplatek za skládku suti - směs betonu a cihel</t>
  </si>
  <si>
    <t>979990113R00</t>
  </si>
  <si>
    <t>Poplatek za skládku suti - obalované kam. - asfalt</t>
  </si>
  <si>
    <t>ON 1</t>
  </si>
  <si>
    <t xml:space="preserve">Zakrytí konstrukcí </t>
  </si>
  <si>
    <t>soubor</t>
  </si>
  <si>
    <t>VN 1</t>
  </si>
  <si>
    <t xml:space="preserve">Mimostaveništní doprava </t>
  </si>
  <si>
    <t>VN 2</t>
  </si>
  <si>
    <t>Kompletační činnost</t>
  </si>
  <si>
    <t>Vn 3</t>
  </si>
  <si>
    <t xml:space="preserve">Zařízení staveniště </t>
  </si>
  <si>
    <t>-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</si>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</sst>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1" zoomScaleSheetLayoutView="75" workbookViewId="0">
      <selection activeCell="M14" sqref="M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5" t="s">
        <v>42</v>
      </c>
      <c r="C1" s="226"/>
      <c r="D1" s="226"/>
      <c r="E1" s="226"/>
      <c r="F1" s="226"/>
      <c r="G1" s="226"/>
      <c r="H1" s="226"/>
      <c r="I1" s="226"/>
      <c r="J1" s="227"/>
    </row>
    <row r="2" spans="1:15" ht="23.25" customHeight="1" x14ac:dyDescent="0.2">
      <c r="A2" s="4"/>
      <c r="B2" s="81" t="s">
        <v>40</v>
      </c>
      <c r="C2" s="82"/>
      <c r="D2" s="210" t="s">
        <v>46</v>
      </c>
      <c r="E2" s="211"/>
      <c r="F2" s="211"/>
      <c r="G2" s="211"/>
      <c r="H2" s="211"/>
      <c r="I2" s="211"/>
      <c r="J2" s="212"/>
      <c r="O2" s="2"/>
    </row>
    <row r="3" spans="1:15" ht="23.25" customHeight="1" x14ac:dyDescent="0.2">
      <c r="A3" s="4"/>
      <c r="B3" s="83" t="s">
        <v>45</v>
      </c>
      <c r="C3" s="84"/>
      <c r="D3" s="238" t="s">
        <v>43</v>
      </c>
      <c r="E3" s="239"/>
      <c r="F3" s="239"/>
      <c r="G3" s="239"/>
      <c r="H3" s="239"/>
      <c r="I3" s="239"/>
      <c r="J3" s="240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 t="s">
        <v>43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7"/>
      <c r="E11" s="217"/>
      <c r="F11" s="217"/>
      <c r="G11" s="217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36"/>
      <c r="E12" s="236"/>
      <c r="F12" s="236"/>
      <c r="G12" s="236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37"/>
      <c r="E13" s="237"/>
      <c r="F13" s="237"/>
      <c r="G13" s="237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6"/>
      <c r="F15" s="216"/>
      <c r="G15" s="234"/>
      <c r="H15" s="234"/>
      <c r="I15" s="234" t="s">
        <v>28</v>
      </c>
      <c r="J15" s="235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213"/>
      <c r="F16" s="214"/>
      <c r="G16" s="213"/>
      <c r="H16" s="214"/>
      <c r="I16" s="213">
        <f>I47+I48+I49+I50+I51+I52+I53+I56+I57+I58+I59+I60</f>
        <v>0</v>
      </c>
      <c r="J16" s="215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213"/>
      <c r="F17" s="214"/>
      <c r="G17" s="213"/>
      <c r="H17" s="214"/>
      <c r="I17" s="213">
        <f>I54+I55</f>
        <v>0</v>
      </c>
      <c r="J17" s="215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213"/>
      <c r="F18" s="214"/>
      <c r="G18" s="213"/>
      <c r="H18" s="214"/>
      <c r="I18" s="213">
        <v>0</v>
      </c>
      <c r="J18" s="215"/>
    </row>
    <row r="19" spans="1:10" ht="23.25" customHeight="1" x14ac:dyDescent="0.2">
      <c r="A19" s="139" t="s">
        <v>82</v>
      </c>
      <c r="B19" s="140" t="s">
        <v>26</v>
      </c>
      <c r="C19" s="58"/>
      <c r="D19" s="59"/>
      <c r="E19" s="213"/>
      <c r="F19" s="214"/>
      <c r="G19" s="213"/>
      <c r="H19" s="214"/>
      <c r="I19" s="213">
        <f>I62</f>
        <v>0</v>
      </c>
      <c r="J19" s="215"/>
    </row>
    <row r="20" spans="1:10" ht="23.25" customHeight="1" x14ac:dyDescent="0.2">
      <c r="A20" s="139" t="s">
        <v>81</v>
      </c>
      <c r="B20" s="140" t="s">
        <v>27</v>
      </c>
      <c r="C20" s="58"/>
      <c r="D20" s="59"/>
      <c r="E20" s="213"/>
      <c r="F20" s="214"/>
      <c r="G20" s="213"/>
      <c r="H20" s="214"/>
      <c r="I20" s="213">
        <f>I61</f>
        <v>0</v>
      </c>
      <c r="J20" s="215"/>
    </row>
    <row r="21" spans="1:10" ht="23.25" customHeight="1" x14ac:dyDescent="0.2">
      <c r="A21" s="4"/>
      <c r="B21" s="74" t="s">
        <v>28</v>
      </c>
      <c r="C21" s="75"/>
      <c r="D21" s="76"/>
      <c r="E21" s="223"/>
      <c r="F21" s="232"/>
      <c r="G21" s="223"/>
      <c r="H21" s="232"/>
      <c r="I21" s="223">
        <f>SUM(I16:J20)</f>
        <v>0</v>
      </c>
      <c r="J21" s="224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1">
        <v>0</v>
      </c>
      <c r="H23" s="222"/>
      <c r="I23" s="22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9">
        <v>0</v>
      </c>
      <c r="H24" s="220"/>
      <c r="I24" s="220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1">
        <f>SUM(I16:J20)</f>
        <v>0</v>
      </c>
      <c r="H25" s="222"/>
      <c r="I25" s="22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8">
        <f>ZakladDPHZakl*0.21</f>
        <v>0</v>
      </c>
      <c r="H26" s="229"/>
      <c r="I26" s="22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0">
        <v>0</v>
      </c>
      <c r="H27" s="230"/>
      <c r="I27" s="230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31">
        <v>1011053.35</v>
      </c>
      <c r="H28" s="233"/>
      <c r="I28" s="233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31">
        <f>DPHZakl+ZakladDPHZakl+Zaokrouhleni</f>
        <v>0</v>
      </c>
      <c r="H29" s="231"/>
      <c r="I29" s="231"/>
      <c r="J29" s="118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43319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8" t="s">
        <v>2</v>
      </c>
      <c r="E35" s="218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/>
      <c r="C39" s="201"/>
      <c r="D39" s="202"/>
      <c r="E39" s="202"/>
      <c r="F39" s="107">
        <v>0</v>
      </c>
      <c r="G39" s="108">
        <v>1011053.35</v>
      </c>
      <c r="H39" s="109">
        <v>212321</v>
      </c>
      <c r="I39" s="109">
        <v>1223374.3500000001</v>
      </c>
      <c r="J39" s="103">
        <f>IF(CenaCelkemVypocet=0,"",I39/CenaCelkemVypocet*100)</f>
        <v>100</v>
      </c>
    </row>
    <row r="40" spans="1:10" ht="25.5" hidden="1" customHeight="1" x14ac:dyDescent="0.2">
      <c r="A40" s="96"/>
      <c r="B40" s="203" t="s">
        <v>49</v>
      </c>
      <c r="C40" s="204"/>
      <c r="D40" s="204"/>
      <c r="E40" s="205"/>
      <c r="F40" s="110">
        <f>SUMIF(A39:A39,"=1",F39:F39)</f>
        <v>0</v>
      </c>
      <c r="G40" s="111">
        <f>SUMIF(A39:A39,"=1",G39:G39)</f>
        <v>1011053.35</v>
      </c>
      <c r="H40" s="111">
        <f>SUMIF(A39:A39,"=1",H39:H39)</f>
        <v>212321</v>
      </c>
      <c r="I40" s="111">
        <f>SUMIF(A39:A39,"=1",I39:I39)</f>
        <v>1223374.3500000001</v>
      </c>
      <c r="J40" s="97">
        <f>SUMIF(A39:A39,"=1",J39:J39)</f>
        <v>100</v>
      </c>
    </row>
    <row r="44" spans="1:10" ht="15.75" x14ac:dyDescent="0.25">
      <c r="B44" s="119" t="s">
        <v>51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52</v>
      </c>
      <c r="G46" s="128"/>
      <c r="H46" s="128"/>
      <c r="I46" s="206" t="s">
        <v>28</v>
      </c>
      <c r="J46" s="206"/>
    </row>
    <row r="47" spans="1:10" ht="25.5" customHeight="1" x14ac:dyDescent="0.2">
      <c r="A47" s="121"/>
      <c r="B47" s="129" t="s">
        <v>53</v>
      </c>
      <c r="C47" s="208" t="s">
        <v>54</v>
      </c>
      <c r="D47" s="209"/>
      <c r="E47" s="209"/>
      <c r="F47" s="131" t="s">
        <v>23</v>
      </c>
      <c r="G47" s="132"/>
      <c r="H47" s="132"/>
      <c r="I47" s="207">
        <f>' Pol'!G8</f>
        <v>0</v>
      </c>
      <c r="J47" s="207"/>
    </row>
    <row r="48" spans="1:10" ht="25.5" customHeight="1" x14ac:dyDescent="0.2">
      <c r="A48" s="121"/>
      <c r="B48" s="123" t="s">
        <v>55</v>
      </c>
      <c r="C48" s="195" t="s">
        <v>56</v>
      </c>
      <c r="D48" s="196"/>
      <c r="E48" s="196"/>
      <c r="F48" s="133" t="s">
        <v>23</v>
      </c>
      <c r="G48" s="134"/>
      <c r="H48" s="134"/>
      <c r="I48" s="194">
        <f>' Pol'!G29</f>
        <v>0</v>
      </c>
      <c r="J48" s="194"/>
    </row>
    <row r="49" spans="1:10" ht="25.5" customHeight="1" x14ac:dyDescent="0.2">
      <c r="A49" s="121"/>
      <c r="B49" s="123" t="s">
        <v>57</v>
      </c>
      <c r="C49" s="195" t="s">
        <v>58</v>
      </c>
      <c r="D49" s="196"/>
      <c r="E49" s="196"/>
      <c r="F49" s="133" t="s">
        <v>23</v>
      </c>
      <c r="G49" s="134"/>
      <c r="H49" s="134"/>
      <c r="I49" s="194">
        <f>' Pol'!G35</f>
        <v>0</v>
      </c>
      <c r="J49" s="194"/>
    </row>
    <row r="50" spans="1:10" ht="25.5" customHeight="1" x14ac:dyDescent="0.2">
      <c r="A50" s="121"/>
      <c r="B50" s="123" t="s">
        <v>59</v>
      </c>
      <c r="C50" s="195" t="s">
        <v>60</v>
      </c>
      <c r="D50" s="196"/>
      <c r="E50" s="196"/>
      <c r="F50" s="133" t="s">
        <v>23</v>
      </c>
      <c r="G50" s="134"/>
      <c r="H50" s="134"/>
      <c r="I50" s="194">
        <f>' Pol'!G43</f>
        <v>0</v>
      </c>
      <c r="J50" s="194"/>
    </row>
    <row r="51" spans="1:10" ht="25.5" customHeight="1" x14ac:dyDescent="0.2">
      <c r="A51" s="121"/>
      <c r="B51" s="123" t="s">
        <v>61</v>
      </c>
      <c r="C51" s="195" t="s">
        <v>62</v>
      </c>
      <c r="D51" s="196"/>
      <c r="E51" s="196"/>
      <c r="F51" s="133" t="s">
        <v>23</v>
      </c>
      <c r="G51" s="134"/>
      <c r="H51" s="134"/>
      <c r="I51" s="194">
        <f>' Pol'!G56</f>
        <v>0</v>
      </c>
      <c r="J51" s="194"/>
    </row>
    <row r="52" spans="1:10" ht="25.5" customHeight="1" x14ac:dyDescent="0.2">
      <c r="A52" s="121"/>
      <c r="B52" s="123" t="s">
        <v>63</v>
      </c>
      <c r="C52" s="195" t="s">
        <v>64</v>
      </c>
      <c r="D52" s="196"/>
      <c r="E52" s="196"/>
      <c r="F52" s="133" t="s">
        <v>23</v>
      </c>
      <c r="G52" s="134"/>
      <c r="H52" s="134"/>
      <c r="I52" s="194">
        <f>' Pol'!G71</f>
        <v>0</v>
      </c>
      <c r="J52" s="194"/>
    </row>
    <row r="53" spans="1:10" ht="25.5" customHeight="1" x14ac:dyDescent="0.2">
      <c r="A53" s="121"/>
      <c r="B53" s="123" t="s">
        <v>65</v>
      </c>
      <c r="C53" s="195" t="s">
        <v>66</v>
      </c>
      <c r="D53" s="196"/>
      <c r="E53" s="196"/>
      <c r="F53" s="133" t="s">
        <v>23</v>
      </c>
      <c r="G53" s="134"/>
      <c r="H53" s="134"/>
      <c r="I53" s="194">
        <f>' Pol'!G73</f>
        <v>0</v>
      </c>
      <c r="J53" s="194"/>
    </row>
    <row r="54" spans="1:10" ht="25.5" customHeight="1" x14ac:dyDescent="0.2">
      <c r="A54" s="121"/>
      <c r="B54" s="123" t="s">
        <v>67</v>
      </c>
      <c r="C54" s="195" t="s">
        <v>68</v>
      </c>
      <c r="D54" s="196"/>
      <c r="E54" s="196"/>
      <c r="F54" s="133" t="s">
        <v>24</v>
      </c>
      <c r="G54" s="134"/>
      <c r="H54" s="134"/>
      <c r="I54" s="194">
        <f>' Pol'!G85</f>
        <v>0</v>
      </c>
      <c r="J54" s="194"/>
    </row>
    <row r="55" spans="1:10" ht="25.5" customHeight="1" x14ac:dyDescent="0.2">
      <c r="A55" s="121"/>
      <c r="B55" s="123" t="s">
        <v>69</v>
      </c>
      <c r="C55" s="195" t="s">
        <v>70</v>
      </c>
      <c r="D55" s="196"/>
      <c r="E55" s="196"/>
      <c r="F55" s="133" t="s">
        <v>24</v>
      </c>
      <c r="G55" s="134"/>
      <c r="H55" s="134"/>
      <c r="I55" s="194">
        <f>' Pol'!G112</f>
        <v>0</v>
      </c>
      <c r="J55" s="194"/>
    </row>
    <row r="56" spans="1:10" ht="25.5" customHeight="1" x14ac:dyDescent="0.2">
      <c r="A56" s="121"/>
      <c r="B56" s="123" t="s">
        <v>71</v>
      </c>
      <c r="C56" s="195" t="s">
        <v>72</v>
      </c>
      <c r="D56" s="196"/>
      <c r="E56" s="196"/>
      <c r="F56" s="133" t="s">
        <v>23</v>
      </c>
      <c r="G56" s="134"/>
      <c r="H56" s="134"/>
      <c r="I56" s="194">
        <f>' Pol'!G119</f>
        <v>0</v>
      </c>
      <c r="J56" s="194"/>
    </row>
    <row r="57" spans="1:10" ht="25.5" customHeight="1" x14ac:dyDescent="0.2">
      <c r="A57" s="121"/>
      <c r="B57" s="123" t="s">
        <v>73</v>
      </c>
      <c r="C57" s="195" t="s">
        <v>74</v>
      </c>
      <c r="D57" s="196"/>
      <c r="E57" s="196"/>
      <c r="F57" s="133" t="s">
        <v>23</v>
      </c>
      <c r="G57" s="134"/>
      <c r="H57" s="134"/>
      <c r="I57" s="194">
        <f>' Pol'!G121</f>
        <v>0</v>
      </c>
      <c r="J57" s="194"/>
    </row>
    <row r="58" spans="1:10" ht="25.5" customHeight="1" x14ac:dyDescent="0.2">
      <c r="A58" s="121"/>
      <c r="B58" s="123" t="s">
        <v>75</v>
      </c>
      <c r="C58" s="195" t="s">
        <v>76</v>
      </c>
      <c r="D58" s="196"/>
      <c r="E58" s="196"/>
      <c r="F58" s="133" t="s">
        <v>23</v>
      </c>
      <c r="G58" s="134"/>
      <c r="H58" s="134"/>
      <c r="I58" s="194">
        <f>' Pol'!G136</f>
        <v>0</v>
      </c>
      <c r="J58" s="194"/>
    </row>
    <row r="59" spans="1:10" ht="25.5" customHeight="1" x14ac:dyDescent="0.2">
      <c r="A59" s="121"/>
      <c r="B59" s="123" t="s">
        <v>77</v>
      </c>
      <c r="C59" s="195" t="s">
        <v>78</v>
      </c>
      <c r="D59" s="196"/>
      <c r="E59" s="196"/>
      <c r="F59" s="133" t="s">
        <v>23</v>
      </c>
      <c r="G59" s="134"/>
      <c r="H59" s="134"/>
      <c r="I59" s="194">
        <f>' Pol'!G141</f>
        <v>0</v>
      </c>
      <c r="J59" s="194"/>
    </row>
    <row r="60" spans="1:10" ht="25.5" customHeight="1" x14ac:dyDescent="0.2">
      <c r="A60" s="121"/>
      <c r="B60" s="123" t="s">
        <v>79</v>
      </c>
      <c r="C60" s="195" t="s">
        <v>80</v>
      </c>
      <c r="D60" s="196"/>
      <c r="E60" s="196"/>
      <c r="F60" s="133" t="s">
        <v>23</v>
      </c>
      <c r="G60" s="134"/>
      <c r="H60" s="134"/>
      <c r="I60" s="194">
        <f>' Pol'!G144</f>
        <v>0</v>
      </c>
      <c r="J60" s="194"/>
    </row>
    <row r="61" spans="1:10" ht="25.5" customHeight="1" x14ac:dyDescent="0.2">
      <c r="A61" s="121"/>
      <c r="B61" s="123" t="s">
        <v>81</v>
      </c>
      <c r="C61" s="195" t="s">
        <v>27</v>
      </c>
      <c r="D61" s="196"/>
      <c r="E61" s="196"/>
      <c r="F61" s="133" t="s">
        <v>81</v>
      </c>
      <c r="G61" s="134"/>
      <c r="H61" s="134"/>
      <c r="I61" s="194">
        <f>' Pol'!G156</f>
        <v>0</v>
      </c>
      <c r="J61" s="194"/>
    </row>
    <row r="62" spans="1:10" ht="25.5" customHeight="1" x14ac:dyDescent="0.2">
      <c r="A62" s="121"/>
      <c r="B62" s="130" t="s">
        <v>82</v>
      </c>
      <c r="C62" s="198" t="s">
        <v>26</v>
      </c>
      <c r="D62" s="199"/>
      <c r="E62" s="199"/>
      <c r="F62" s="135" t="s">
        <v>82</v>
      </c>
      <c r="G62" s="136"/>
      <c r="H62" s="136"/>
      <c r="I62" s="197">
        <f>' Pol'!G158</f>
        <v>0</v>
      </c>
      <c r="J62" s="197"/>
    </row>
    <row r="63" spans="1:10" ht="25.5" customHeight="1" x14ac:dyDescent="0.2">
      <c r="A63" s="122"/>
      <c r="B63" s="126" t="s">
        <v>1</v>
      </c>
      <c r="C63" s="126"/>
      <c r="D63" s="127"/>
      <c r="E63" s="127"/>
      <c r="F63" s="137"/>
      <c r="G63" s="138"/>
      <c r="H63" s="138"/>
      <c r="I63" s="200">
        <f>SUM(I47:I62)</f>
        <v>0</v>
      </c>
      <c r="J63" s="200"/>
    </row>
    <row r="64" spans="1:10" x14ac:dyDescent="0.2">
      <c r="F64" s="94"/>
      <c r="G64" s="95"/>
      <c r="H64" s="94"/>
      <c r="I64" s="95"/>
      <c r="J64" s="95"/>
    </row>
    <row r="65" spans="6:10" x14ac:dyDescent="0.2">
      <c r="F65" s="94"/>
      <c r="G65" s="95"/>
      <c r="H65" s="94"/>
      <c r="I65" s="95"/>
      <c r="J65" s="95"/>
    </row>
    <row r="66" spans="6:10" x14ac:dyDescent="0.2">
      <c r="F66" s="94"/>
      <c r="G66" s="95"/>
      <c r="H66" s="94"/>
      <c r="I66" s="95"/>
      <c r="J66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9" t="s">
        <v>41</v>
      </c>
      <c r="B2" s="78"/>
      <c r="C2" s="243"/>
      <c r="D2" s="243"/>
      <c r="E2" s="243"/>
      <c r="F2" s="243"/>
      <c r="G2" s="244"/>
    </row>
    <row r="3" spans="1:7" ht="24.95" hidden="1" customHeight="1" x14ac:dyDescent="0.2">
      <c r="A3" s="79" t="s">
        <v>7</v>
      </c>
      <c r="B3" s="78"/>
      <c r="C3" s="243"/>
      <c r="D3" s="243"/>
      <c r="E3" s="243"/>
      <c r="F3" s="243"/>
      <c r="G3" s="244"/>
    </row>
    <row r="4" spans="1:7" ht="24.95" hidden="1" customHeight="1" x14ac:dyDescent="0.2">
      <c r="A4" s="79" t="s">
        <v>8</v>
      </c>
      <c r="B4" s="78"/>
      <c r="C4" s="243"/>
      <c r="D4" s="243"/>
      <c r="E4" s="243"/>
      <c r="F4" s="243"/>
      <c r="G4" s="24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63"/>
  <sheetViews>
    <sheetView workbookViewId="0">
      <selection activeCell="Y155" sqref="Y155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5" t="s">
        <v>6</v>
      </c>
      <c r="B1" s="245"/>
      <c r="C1" s="245"/>
      <c r="D1" s="245"/>
      <c r="E1" s="245"/>
      <c r="F1" s="245"/>
      <c r="G1" s="245"/>
      <c r="AE1" t="s">
        <v>84</v>
      </c>
    </row>
    <row r="2" spans="1:60" ht="24.95" customHeight="1" x14ac:dyDescent="0.2">
      <c r="A2" s="143" t="s">
        <v>83</v>
      </c>
      <c r="B2" s="141"/>
      <c r="C2" s="246" t="s">
        <v>46</v>
      </c>
      <c r="D2" s="247"/>
      <c r="E2" s="247"/>
      <c r="F2" s="247"/>
      <c r="G2" s="248"/>
      <c r="AE2" t="s">
        <v>85</v>
      </c>
    </row>
    <row r="3" spans="1:60" ht="24.95" customHeight="1" x14ac:dyDescent="0.2">
      <c r="A3" s="144" t="s">
        <v>7</v>
      </c>
      <c r="B3" s="142"/>
      <c r="C3" s="249" t="s">
        <v>43</v>
      </c>
      <c r="D3" s="250"/>
      <c r="E3" s="250"/>
      <c r="F3" s="250"/>
      <c r="G3" s="251"/>
      <c r="AE3" t="s">
        <v>86</v>
      </c>
    </row>
    <row r="4" spans="1:60" ht="24.95" hidden="1" customHeight="1" x14ac:dyDescent="0.2">
      <c r="A4" s="144" t="s">
        <v>8</v>
      </c>
      <c r="B4" s="142"/>
      <c r="C4" s="249"/>
      <c r="D4" s="250"/>
      <c r="E4" s="250"/>
      <c r="F4" s="250"/>
      <c r="G4" s="251"/>
      <c r="AE4" t="s">
        <v>87</v>
      </c>
    </row>
    <row r="5" spans="1:60" hidden="1" x14ac:dyDescent="0.2">
      <c r="A5" s="145" t="s">
        <v>88</v>
      </c>
      <c r="B5" s="146"/>
      <c r="C5" s="147"/>
      <c r="D5" s="148"/>
      <c r="E5" s="148"/>
      <c r="F5" s="148"/>
      <c r="G5" s="149"/>
      <c r="AE5" t="s">
        <v>89</v>
      </c>
    </row>
    <row r="7" spans="1:60" ht="38.25" x14ac:dyDescent="0.2">
      <c r="A7" s="154" t="s">
        <v>90</v>
      </c>
      <c r="B7" s="155" t="s">
        <v>91</v>
      </c>
      <c r="C7" s="155" t="s">
        <v>92</v>
      </c>
      <c r="D7" s="154" t="s">
        <v>93</v>
      </c>
      <c r="E7" s="154" t="s">
        <v>94</v>
      </c>
      <c r="F7" s="150" t="s">
        <v>95</v>
      </c>
      <c r="G7" s="172" t="s">
        <v>28</v>
      </c>
      <c r="H7" s="173" t="s">
        <v>29</v>
      </c>
      <c r="I7" s="173" t="s">
        <v>96</v>
      </c>
      <c r="J7" s="173" t="s">
        <v>30</v>
      </c>
      <c r="K7" s="173" t="s">
        <v>97</v>
      </c>
      <c r="L7" s="173" t="s">
        <v>98</v>
      </c>
      <c r="M7" s="173" t="s">
        <v>99</v>
      </c>
      <c r="N7" s="173" t="s">
        <v>100</v>
      </c>
      <c r="O7" s="173" t="s">
        <v>101</v>
      </c>
      <c r="P7" s="173" t="s">
        <v>102</v>
      </c>
      <c r="Q7" s="173" t="s">
        <v>103</v>
      </c>
      <c r="R7" s="173" t="s">
        <v>104</v>
      </c>
      <c r="S7" s="173" t="s">
        <v>105</v>
      </c>
      <c r="T7" s="173" t="s">
        <v>106</v>
      </c>
      <c r="U7" s="157" t="s">
        <v>107</v>
      </c>
    </row>
    <row r="8" spans="1:60" x14ac:dyDescent="0.2">
      <c r="A8" s="174" t="s">
        <v>108</v>
      </c>
      <c r="B8" s="175" t="s">
        <v>53</v>
      </c>
      <c r="C8" s="176" t="s">
        <v>54</v>
      </c>
      <c r="D8" s="177"/>
      <c r="E8" s="178"/>
      <c r="F8" s="179"/>
      <c r="G8" s="179">
        <f>SUM(G9:G28)</f>
        <v>0</v>
      </c>
      <c r="H8" s="179"/>
      <c r="I8" s="179">
        <f>SUM(I9:I28)</f>
        <v>0</v>
      </c>
      <c r="J8" s="179"/>
      <c r="K8" s="179">
        <f>SUM(K9:K28)</f>
        <v>59109.430000000008</v>
      </c>
      <c r="L8" s="179"/>
      <c r="M8" s="179">
        <f>SUM(M9:M28)</f>
        <v>0</v>
      </c>
      <c r="N8" s="156"/>
      <c r="O8" s="156">
        <f>SUM(O9:O28)</f>
        <v>0</v>
      </c>
      <c r="P8" s="156"/>
      <c r="Q8" s="156">
        <f>SUM(Q9:Q28)</f>
        <v>5.9486699999999999</v>
      </c>
      <c r="R8" s="156"/>
      <c r="S8" s="156"/>
      <c r="T8" s="174"/>
      <c r="U8" s="156">
        <f>SUM(U9:U28)</f>
        <v>149.61000000000001</v>
      </c>
      <c r="AE8" t="s">
        <v>109</v>
      </c>
    </row>
    <row r="9" spans="1:60" outlineLevel="1" x14ac:dyDescent="0.2">
      <c r="A9" s="152">
        <v>1</v>
      </c>
      <c r="B9" s="158" t="s">
        <v>110</v>
      </c>
      <c r="C9" s="187" t="s">
        <v>111</v>
      </c>
      <c r="D9" s="160" t="s">
        <v>112</v>
      </c>
      <c r="E9" s="167">
        <v>5.25</v>
      </c>
      <c r="F9" s="170">
        <v>0</v>
      </c>
      <c r="G9" s="170">
        <f>F9*E9</f>
        <v>0</v>
      </c>
      <c r="H9" s="170">
        <v>0</v>
      </c>
      <c r="I9" s="170">
        <f>ROUND(E9*H9,2)</f>
        <v>0</v>
      </c>
      <c r="J9" s="170">
        <v>167.5</v>
      </c>
      <c r="K9" s="170">
        <f>ROUND(E9*J9,2)</f>
        <v>879.38</v>
      </c>
      <c r="L9" s="170">
        <v>21</v>
      </c>
      <c r="M9" s="170">
        <f>G9*(1+L9/100)</f>
        <v>0</v>
      </c>
      <c r="N9" s="161">
        <v>0</v>
      </c>
      <c r="O9" s="161">
        <f>ROUND(E9*N9,5)</f>
        <v>0</v>
      </c>
      <c r="P9" s="161">
        <v>0.22</v>
      </c>
      <c r="Q9" s="161">
        <f>ROUND(E9*P9,5)</f>
        <v>1.155</v>
      </c>
      <c r="R9" s="161"/>
      <c r="S9" s="161"/>
      <c r="T9" s="162">
        <v>0.375</v>
      </c>
      <c r="U9" s="161">
        <f>ROUND(E9*T9,2)</f>
        <v>1.97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113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2">
        <v>2</v>
      </c>
      <c r="B10" s="158" t="s">
        <v>114</v>
      </c>
      <c r="C10" s="187" t="s">
        <v>115</v>
      </c>
      <c r="D10" s="160" t="s">
        <v>112</v>
      </c>
      <c r="E10" s="167">
        <v>6.3719999999999999</v>
      </c>
      <c r="F10" s="170">
        <v>0</v>
      </c>
      <c r="G10" s="170">
        <f>F10*E10</f>
        <v>0</v>
      </c>
      <c r="H10" s="170">
        <v>0</v>
      </c>
      <c r="I10" s="170">
        <f>ROUND(E10*H10,2)</f>
        <v>0</v>
      </c>
      <c r="J10" s="170">
        <v>45.3</v>
      </c>
      <c r="K10" s="170">
        <f>ROUND(E10*J10,2)</f>
        <v>288.64999999999998</v>
      </c>
      <c r="L10" s="170">
        <v>21</v>
      </c>
      <c r="M10" s="170">
        <f>G10*(1+L10/100)</f>
        <v>0</v>
      </c>
      <c r="N10" s="161">
        <v>0</v>
      </c>
      <c r="O10" s="161">
        <f>ROUND(E10*N10,5)</f>
        <v>0</v>
      </c>
      <c r="P10" s="161">
        <v>0.13800000000000001</v>
      </c>
      <c r="Q10" s="161">
        <f>ROUND(E10*P10,5)</f>
        <v>0.87934000000000001</v>
      </c>
      <c r="R10" s="161"/>
      <c r="S10" s="161"/>
      <c r="T10" s="162">
        <v>0.16</v>
      </c>
      <c r="U10" s="161">
        <f>ROUND(E10*T10,2)</f>
        <v>1.02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113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2"/>
      <c r="B11" s="158"/>
      <c r="C11" s="188" t="s">
        <v>116</v>
      </c>
      <c r="D11" s="163"/>
      <c r="E11" s="168">
        <v>6.3719999999999999</v>
      </c>
      <c r="F11" s="170"/>
      <c r="G11" s="170"/>
      <c r="H11" s="170"/>
      <c r="I11" s="170"/>
      <c r="J11" s="170"/>
      <c r="K11" s="170"/>
      <c r="L11" s="170"/>
      <c r="M11" s="170"/>
      <c r="N11" s="161"/>
      <c r="O11" s="161"/>
      <c r="P11" s="161"/>
      <c r="Q11" s="161"/>
      <c r="R11" s="161"/>
      <c r="S11" s="161"/>
      <c r="T11" s="162"/>
      <c r="U11" s="161"/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117</v>
      </c>
      <c r="AF11" s="151">
        <v>0</v>
      </c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3</v>
      </c>
      <c r="B12" s="158" t="s">
        <v>118</v>
      </c>
      <c r="C12" s="187" t="s">
        <v>119</v>
      </c>
      <c r="D12" s="160" t="s">
        <v>112</v>
      </c>
      <c r="E12" s="167">
        <v>17.396999999999998</v>
      </c>
      <c r="F12" s="170">
        <v>0</v>
      </c>
      <c r="G12" s="170">
        <f>F12*E12</f>
        <v>0</v>
      </c>
      <c r="H12" s="170">
        <v>0</v>
      </c>
      <c r="I12" s="170">
        <f>ROUND(E12*H12,2)</f>
        <v>0</v>
      </c>
      <c r="J12" s="170">
        <v>40.200000000000003</v>
      </c>
      <c r="K12" s="170">
        <f>ROUND(E12*J12,2)</f>
        <v>699.36</v>
      </c>
      <c r="L12" s="170">
        <v>21</v>
      </c>
      <c r="M12" s="170">
        <f>G12*(1+L12/100)</f>
        <v>0</v>
      </c>
      <c r="N12" s="161">
        <v>0</v>
      </c>
      <c r="O12" s="161">
        <f>ROUND(E12*N12,5)</f>
        <v>0</v>
      </c>
      <c r="P12" s="161">
        <v>0.22500000000000001</v>
      </c>
      <c r="Q12" s="161">
        <f>ROUND(E12*P12,5)</f>
        <v>3.9143300000000001</v>
      </c>
      <c r="R12" s="161"/>
      <c r="S12" s="161"/>
      <c r="T12" s="162">
        <v>0.14199999999999999</v>
      </c>
      <c r="U12" s="161">
        <f>ROUND(E12*T12,2)</f>
        <v>2.4700000000000002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113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2"/>
      <c r="B13" s="158"/>
      <c r="C13" s="188" t="s">
        <v>120</v>
      </c>
      <c r="D13" s="163"/>
      <c r="E13" s="168">
        <v>17.396999999999998</v>
      </c>
      <c r="F13" s="170"/>
      <c r="G13" s="170"/>
      <c r="H13" s="170"/>
      <c r="I13" s="170"/>
      <c r="J13" s="170"/>
      <c r="K13" s="170"/>
      <c r="L13" s="170"/>
      <c r="M13" s="170"/>
      <c r="N13" s="161"/>
      <c r="O13" s="161"/>
      <c r="P13" s="161"/>
      <c r="Q13" s="161"/>
      <c r="R13" s="161"/>
      <c r="S13" s="161"/>
      <c r="T13" s="162"/>
      <c r="U13" s="161"/>
      <c r="V13" s="151"/>
      <c r="W13" s="151"/>
      <c r="X13" s="151"/>
      <c r="Y13" s="151"/>
      <c r="Z13" s="151"/>
      <c r="AA13" s="151"/>
      <c r="AB13" s="151"/>
      <c r="AC13" s="151"/>
      <c r="AD13" s="151"/>
      <c r="AE13" s="151" t="s">
        <v>117</v>
      </c>
      <c r="AF13" s="151">
        <v>0</v>
      </c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2">
        <v>4</v>
      </c>
      <c r="B14" s="158" t="s">
        <v>121</v>
      </c>
      <c r="C14" s="187" t="s">
        <v>122</v>
      </c>
      <c r="D14" s="160" t="s">
        <v>123</v>
      </c>
      <c r="E14" s="167">
        <v>22.85032</v>
      </c>
      <c r="F14" s="170">
        <v>0</v>
      </c>
      <c r="G14" s="170">
        <f>F14*E14</f>
        <v>0</v>
      </c>
      <c r="H14" s="170">
        <v>0</v>
      </c>
      <c r="I14" s="170">
        <f>ROUND(E14*H14,2)</f>
        <v>0</v>
      </c>
      <c r="J14" s="170">
        <v>1018</v>
      </c>
      <c r="K14" s="170">
        <f>ROUND(E14*J14,2)</f>
        <v>23261.63</v>
      </c>
      <c r="L14" s="170">
        <v>21</v>
      </c>
      <c r="M14" s="170">
        <f>G14*(1+L14/100)</f>
        <v>0</v>
      </c>
      <c r="N14" s="161">
        <v>0</v>
      </c>
      <c r="O14" s="161">
        <f>ROUND(E14*N14,5)</f>
        <v>0</v>
      </c>
      <c r="P14" s="161">
        <v>0</v>
      </c>
      <c r="Q14" s="161">
        <f>ROUND(E14*P14,5)</f>
        <v>0</v>
      </c>
      <c r="R14" s="161"/>
      <c r="S14" s="161"/>
      <c r="T14" s="162">
        <v>3.5329999999999999</v>
      </c>
      <c r="U14" s="161">
        <f>ROUND(E14*T14,2)</f>
        <v>80.73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113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2"/>
      <c r="B15" s="158"/>
      <c r="C15" s="188" t="s">
        <v>124</v>
      </c>
      <c r="D15" s="163"/>
      <c r="E15" s="168">
        <v>4.5878399999999999</v>
      </c>
      <c r="F15" s="170"/>
      <c r="G15" s="170"/>
      <c r="H15" s="170"/>
      <c r="I15" s="170"/>
      <c r="J15" s="170"/>
      <c r="K15" s="170"/>
      <c r="L15" s="170"/>
      <c r="M15" s="170"/>
      <c r="N15" s="161"/>
      <c r="O15" s="161"/>
      <c r="P15" s="161"/>
      <c r="Q15" s="161"/>
      <c r="R15" s="161"/>
      <c r="S15" s="161"/>
      <c r="T15" s="162"/>
      <c r="U15" s="161"/>
      <c r="V15" s="151"/>
      <c r="W15" s="151"/>
      <c r="X15" s="151"/>
      <c r="Y15" s="151"/>
      <c r="Z15" s="151"/>
      <c r="AA15" s="151"/>
      <c r="AB15" s="151"/>
      <c r="AC15" s="151"/>
      <c r="AD15" s="151"/>
      <c r="AE15" s="151" t="s">
        <v>117</v>
      </c>
      <c r="AF15" s="151">
        <v>0</v>
      </c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52"/>
      <c r="B16" s="158"/>
      <c r="C16" s="188" t="s">
        <v>125</v>
      </c>
      <c r="D16" s="163"/>
      <c r="E16" s="168">
        <v>12.525840000000001</v>
      </c>
      <c r="F16" s="170"/>
      <c r="G16" s="170"/>
      <c r="H16" s="170"/>
      <c r="I16" s="170"/>
      <c r="J16" s="170"/>
      <c r="K16" s="170"/>
      <c r="L16" s="170"/>
      <c r="M16" s="170"/>
      <c r="N16" s="161"/>
      <c r="O16" s="161"/>
      <c r="P16" s="161"/>
      <c r="Q16" s="161"/>
      <c r="R16" s="161"/>
      <c r="S16" s="161"/>
      <c r="T16" s="162"/>
      <c r="U16" s="161"/>
      <c r="V16" s="151"/>
      <c r="W16" s="151"/>
      <c r="X16" s="151"/>
      <c r="Y16" s="151"/>
      <c r="Z16" s="151"/>
      <c r="AA16" s="151"/>
      <c r="AB16" s="151"/>
      <c r="AC16" s="151"/>
      <c r="AD16" s="151"/>
      <c r="AE16" s="151" t="s">
        <v>117</v>
      </c>
      <c r="AF16" s="151">
        <v>0</v>
      </c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2"/>
      <c r="B17" s="158"/>
      <c r="C17" s="188" t="s">
        <v>126</v>
      </c>
      <c r="D17" s="163"/>
      <c r="E17" s="168">
        <v>5.7366400000000004</v>
      </c>
      <c r="F17" s="170"/>
      <c r="G17" s="170"/>
      <c r="H17" s="170"/>
      <c r="I17" s="170"/>
      <c r="J17" s="170"/>
      <c r="K17" s="170"/>
      <c r="L17" s="170"/>
      <c r="M17" s="170"/>
      <c r="N17" s="161"/>
      <c r="O17" s="161"/>
      <c r="P17" s="161"/>
      <c r="Q17" s="161"/>
      <c r="R17" s="161"/>
      <c r="S17" s="161"/>
      <c r="T17" s="162"/>
      <c r="U17" s="161"/>
      <c r="V17" s="151"/>
      <c r="W17" s="151"/>
      <c r="X17" s="151"/>
      <c r="Y17" s="151"/>
      <c r="Z17" s="151"/>
      <c r="AA17" s="151"/>
      <c r="AB17" s="151"/>
      <c r="AC17" s="151"/>
      <c r="AD17" s="151"/>
      <c r="AE17" s="151" t="s">
        <v>117</v>
      </c>
      <c r="AF17" s="151">
        <v>0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52">
        <v>5</v>
      </c>
      <c r="B18" s="158" t="s">
        <v>127</v>
      </c>
      <c r="C18" s="187" t="s">
        <v>128</v>
      </c>
      <c r="D18" s="160" t="s">
        <v>123</v>
      </c>
      <c r="E18" s="167">
        <v>12.643800000000001</v>
      </c>
      <c r="F18" s="170">
        <v>0</v>
      </c>
      <c r="G18" s="170">
        <f>F18*E18</f>
        <v>0</v>
      </c>
      <c r="H18" s="170">
        <v>0</v>
      </c>
      <c r="I18" s="170">
        <f>ROUND(E18*H18,2)</f>
        <v>0</v>
      </c>
      <c r="J18" s="170">
        <v>1011</v>
      </c>
      <c r="K18" s="170">
        <f>ROUND(E18*J18,2)</f>
        <v>12782.88</v>
      </c>
      <c r="L18" s="170">
        <v>21</v>
      </c>
      <c r="M18" s="170">
        <f>G18*(1+L18/100)</f>
        <v>0</v>
      </c>
      <c r="N18" s="161">
        <v>0</v>
      </c>
      <c r="O18" s="161">
        <f>ROUND(E18*N18,5)</f>
        <v>0</v>
      </c>
      <c r="P18" s="161">
        <v>0</v>
      </c>
      <c r="Q18" s="161">
        <f>ROUND(E18*P18,5)</f>
        <v>0</v>
      </c>
      <c r="R18" s="161"/>
      <c r="S18" s="161"/>
      <c r="T18" s="162">
        <v>3.81</v>
      </c>
      <c r="U18" s="161">
        <f>ROUND(E18*T18,2)</f>
        <v>48.17</v>
      </c>
      <c r="V18" s="151"/>
      <c r="W18" s="151"/>
      <c r="X18" s="151"/>
      <c r="Y18" s="151"/>
      <c r="Z18" s="151"/>
      <c r="AA18" s="151"/>
      <c r="AB18" s="151"/>
      <c r="AC18" s="151"/>
      <c r="AD18" s="151"/>
      <c r="AE18" s="151" t="s">
        <v>113</v>
      </c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2"/>
      <c r="B19" s="158"/>
      <c r="C19" s="188" t="s">
        <v>129</v>
      </c>
      <c r="D19" s="163"/>
      <c r="E19" s="168">
        <v>5.6849999999999996</v>
      </c>
      <c r="F19" s="170"/>
      <c r="G19" s="170"/>
      <c r="H19" s="170"/>
      <c r="I19" s="170"/>
      <c r="J19" s="170"/>
      <c r="K19" s="170"/>
      <c r="L19" s="170"/>
      <c r="M19" s="170"/>
      <c r="N19" s="161"/>
      <c r="O19" s="161"/>
      <c r="P19" s="161"/>
      <c r="Q19" s="161"/>
      <c r="R19" s="161"/>
      <c r="S19" s="161"/>
      <c r="T19" s="162"/>
      <c r="U19" s="161"/>
      <c r="V19" s="151"/>
      <c r="W19" s="151"/>
      <c r="X19" s="151"/>
      <c r="Y19" s="151"/>
      <c r="Z19" s="151"/>
      <c r="AA19" s="151"/>
      <c r="AB19" s="151"/>
      <c r="AC19" s="151"/>
      <c r="AD19" s="151"/>
      <c r="AE19" s="151" t="s">
        <v>117</v>
      </c>
      <c r="AF19" s="151">
        <v>0</v>
      </c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2"/>
      <c r="B20" s="158"/>
      <c r="C20" s="188" t="s">
        <v>130</v>
      </c>
      <c r="D20" s="163"/>
      <c r="E20" s="168">
        <v>6.9588000000000001</v>
      </c>
      <c r="F20" s="170"/>
      <c r="G20" s="170"/>
      <c r="H20" s="170"/>
      <c r="I20" s="170"/>
      <c r="J20" s="170"/>
      <c r="K20" s="170"/>
      <c r="L20" s="170"/>
      <c r="M20" s="170"/>
      <c r="N20" s="161"/>
      <c r="O20" s="161"/>
      <c r="P20" s="161"/>
      <c r="Q20" s="161"/>
      <c r="R20" s="161"/>
      <c r="S20" s="161"/>
      <c r="T20" s="162"/>
      <c r="U20" s="161"/>
      <c r="V20" s="151"/>
      <c r="W20" s="151"/>
      <c r="X20" s="151"/>
      <c r="Y20" s="151"/>
      <c r="Z20" s="151"/>
      <c r="AA20" s="151"/>
      <c r="AB20" s="151"/>
      <c r="AC20" s="151"/>
      <c r="AD20" s="151"/>
      <c r="AE20" s="151" t="s">
        <v>117</v>
      </c>
      <c r="AF20" s="151">
        <v>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52">
        <v>6</v>
      </c>
      <c r="B21" s="158" t="s">
        <v>131</v>
      </c>
      <c r="C21" s="187" t="s">
        <v>132</v>
      </c>
      <c r="D21" s="160" t="s">
        <v>123</v>
      </c>
      <c r="E21" s="167">
        <v>12.643800000000001</v>
      </c>
      <c r="F21" s="170">
        <v>0</v>
      </c>
      <c r="G21" s="170">
        <f>F21*E21</f>
        <v>0</v>
      </c>
      <c r="H21" s="170">
        <v>0</v>
      </c>
      <c r="I21" s="170">
        <f>ROUND(E21*H21,2)</f>
        <v>0</v>
      </c>
      <c r="J21" s="170">
        <v>275</v>
      </c>
      <c r="K21" s="170">
        <f>ROUND(E21*J21,2)</f>
        <v>3477.05</v>
      </c>
      <c r="L21" s="170">
        <v>21</v>
      </c>
      <c r="M21" s="170">
        <f>G21*(1+L21/100)</f>
        <v>0</v>
      </c>
      <c r="N21" s="161">
        <v>0</v>
      </c>
      <c r="O21" s="161">
        <f>ROUND(E21*N21,5)</f>
        <v>0</v>
      </c>
      <c r="P21" s="161">
        <v>0</v>
      </c>
      <c r="Q21" s="161">
        <f>ROUND(E21*P21,5)</f>
        <v>0</v>
      </c>
      <c r="R21" s="161"/>
      <c r="S21" s="161"/>
      <c r="T21" s="162">
        <v>1.0999999999999999E-2</v>
      </c>
      <c r="U21" s="161">
        <f>ROUND(E21*T21,2)</f>
        <v>0.14000000000000001</v>
      </c>
      <c r="V21" s="151"/>
      <c r="W21" s="151"/>
      <c r="X21" s="151"/>
      <c r="Y21" s="151"/>
      <c r="Z21" s="151"/>
      <c r="AA21" s="151"/>
      <c r="AB21" s="151"/>
      <c r="AC21" s="151"/>
      <c r="AD21" s="151"/>
      <c r="AE21" s="151" t="s">
        <v>113</v>
      </c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2">
        <v>7</v>
      </c>
      <c r="B22" s="158" t="s">
        <v>133</v>
      </c>
      <c r="C22" s="187" t="s">
        <v>134</v>
      </c>
      <c r="D22" s="160" t="s">
        <v>123</v>
      </c>
      <c r="E22" s="167">
        <v>12.643800000000001</v>
      </c>
      <c r="F22" s="170">
        <v>0</v>
      </c>
      <c r="G22" s="170">
        <f>F22*E22</f>
        <v>0</v>
      </c>
      <c r="H22" s="170">
        <v>0</v>
      </c>
      <c r="I22" s="170">
        <f>ROUND(E22*H22,2)</f>
        <v>0</v>
      </c>
      <c r="J22" s="170">
        <v>15.2</v>
      </c>
      <c r="K22" s="170">
        <f>ROUND(E22*J22,2)</f>
        <v>192.19</v>
      </c>
      <c r="L22" s="170">
        <v>21</v>
      </c>
      <c r="M22" s="170">
        <f>G22*(1+L22/100)</f>
        <v>0</v>
      </c>
      <c r="N22" s="161">
        <v>0</v>
      </c>
      <c r="O22" s="161">
        <f>ROUND(E22*N22,5)</f>
        <v>0</v>
      </c>
      <c r="P22" s="161">
        <v>0</v>
      </c>
      <c r="Q22" s="161">
        <f>ROUND(E22*P22,5)</f>
        <v>0</v>
      </c>
      <c r="R22" s="161"/>
      <c r="S22" s="161"/>
      <c r="T22" s="162">
        <v>8.9999999999999993E-3</v>
      </c>
      <c r="U22" s="161">
        <f>ROUND(E22*T22,2)</f>
        <v>0.11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1" t="s">
        <v>113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2">
        <v>8</v>
      </c>
      <c r="B23" s="158" t="s">
        <v>135</v>
      </c>
      <c r="C23" s="187" t="s">
        <v>136</v>
      </c>
      <c r="D23" s="160" t="s">
        <v>137</v>
      </c>
      <c r="E23" s="167">
        <v>10.233000000000001</v>
      </c>
      <c r="F23" s="170">
        <v>0</v>
      </c>
      <c r="G23" s="170">
        <f>F23*E23</f>
        <v>0</v>
      </c>
      <c r="H23" s="170">
        <v>0</v>
      </c>
      <c r="I23" s="170">
        <f>ROUND(E23*H23,2)</f>
        <v>0</v>
      </c>
      <c r="J23" s="170">
        <v>1300</v>
      </c>
      <c r="K23" s="170">
        <f>ROUND(E23*J23,2)</f>
        <v>13302.9</v>
      </c>
      <c r="L23" s="170">
        <v>21</v>
      </c>
      <c r="M23" s="170">
        <f>G23*(1+L23/100)</f>
        <v>0</v>
      </c>
      <c r="N23" s="161">
        <v>0</v>
      </c>
      <c r="O23" s="161">
        <f>ROUND(E23*N23,5)</f>
        <v>0</v>
      </c>
      <c r="P23" s="161">
        <v>0</v>
      </c>
      <c r="Q23" s="161">
        <f>ROUND(E23*P23,5)</f>
        <v>0</v>
      </c>
      <c r="R23" s="161"/>
      <c r="S23" s="161"/>
      <c r="T23" s="162">
        <v>0</v>
      </c>
      <c r="U23" s="161">
        <f>ROUND(E23*T23,2)</f>
        <v>0</v>
      </c>
      <c r="V23" s="151"/>
      <c r="W23" s="151"/>
      <c r="X23" s="151"/>
      <c r="Y23" s="151"/>
      <c r="Z23" s="151"/>
      <c r="AA23" s="151"/>
      <c r="AB23" s="151"/>
      <c r="AC23" s="151"/>
      <c r="AD23" s="151"/>
      <c r="AE23" s="151" t="s">
        <v>113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2"/>
      <c r="B24" s="158"/>
      <c r="C24" s="188" t="s">
        <v>138</v>
      </c>
      <c r="D24" s="163"/>
      <c r="E24" s="168">
        <v>10.233000000000001</v>
      </c>
      <c r="F24" s="170"/>
      <c r="G24" s="170"/>
      <c r="H24" s="170"/>
      <c r="I24" s="170"/>
      <c r="J24" s="170"/>
      <c r="K24" s="170"/>
      <c r="L24" s="170"/>
      <c r="M24" s="170"/>
      <c r="N24" s="161"/>
      <c r="O24" s="161"/>
      <c r="P24" s="161"/>
      <c r="Q24" s="161"/>
      <c r="R24" s="161"/>
      <c r="S24" s="161"/>
      <c r="T24" s="162"/>
      <c r="U24" s="161"/>
      <c r="V24" s="151"/>
      <c r="W24" s="151"/>
      <c r="X24" s="151"/>
      <c r="Y24" s="151"/>
      <c r="Z24" s="151"/>
      <c r="AA24" s="151"/>
      <c r="AB24" s="151"/>
      <c r="AC24" s="151"/>
      <c r="AD24" s="151"/>
      <c r="AE24" s="151" t="s">
        <v>117</v>
      </c>
      <c r="AF24" s="151">
        <v>0</v>
      </c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2">
        <v>9</v>
      </c>
      <c r="B25" s="158" t="s">
        <v>139</v>
      </c>
      <c r="C25" s="187" t="s">
        <v>140</v>
      </c>
      <c r="D25" s="160" t="s">
        <v>123</v>
      </c>
      <c r="E25" s="167">
        <v>10.206200000000001</v>
      </c>
      <c r="F25" s="170">
        <v>0</v>
      </c>
      <c r="G25" s="170">
        <f>F25*E25</f>
        <v>0</v>
      </c>
      <c r="H25" s="170">
        <v>0</v>
      </c>
      <c r="I25" s="170">
        <f>ROUND(E25*H25,2)</f>
        <v>0</v>
      </c>
      <c r="J25" s="170">
        <v>338</v>
      </c>
      <c r="K25" s="170">
        <f>ROUND(E25*J25,2)</f>
        <v>3449.7</v>
      </c>
      <c r="L25" s="170">
        <v>21</v>
      </c>
      <c r="M25" s="170">
        <f>G25*(1+L25/100)</f>
        <v>0</v>
      </c>
      <c r="N25" s="161">
        <v>0</v>
      </c>
      <c r="O25" s="161">
        <f>ROUND(E25*N25,5)</f>
        <v>0</v>
      </c>
      <c r="P25" s="161">
        <v>0</v>
      </c>
      <c r="Q25" s="161">
        <f>ROUND(E25*P25,5)</f>
        <v>0</v>
      </c>
      <c r="R25" s="161"/>
      <c r="S25" s="161"/>
      <c r="T25" s="162">
        <v>1.2390000000000001</v>
      </c>
      <c r="U25" s="161">
        <f>ROUND(E25*T25,2)</f>
        <v>12.65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 t="s">
        <v>113</v>
      </c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2"/>
      <c r="B26" s="158"/>
      <c r="C26" s="188" t="s">
        <v>141</v>
      </c>
      <c r="D26" s="163"/>
      <c r="E26" s="168">
        <v>10.206200000000001</v>
      </c>
      <c r="F26" s="170"/>
      <c r="G26" s="170"/>
      <c r="H26" s="170"/>
      <c r="I26" s="170"/>
      <c r="J26" s="170"/>
      <c r="K26" s="170"/>
      <c r="L26" s="170"/>
      <c r="M26" s="170"/>
      <c r="N26" s="161"/>
      <c r="O26" s="161"/>
      <c r="P26" s="161"/>
      <c r="Q26" s="161"/>
      <c r="R26" s="161"/>
      <c r="S26" s="161"/>
      <c r="T26" s="162"/>
      <c r="U26" s="161"/>
      <c r="V26" s="151"/>
      <c r="W26" s="151"/>
      <c r="X26" s="151"/>
      <c r="Y26" s="151"/>
      <c r="Z26" s="151"/>
      <c r="AA26" s="151"/>
      <c r="AB26" s="151"/>
      <c r="AC26" s="151"/>
      <c r="AD26" s="151"/>
      <c r="AE26" s="151" t="s">
        <v>117</v>
      </c>
      <c r="AF26" s="151">
        <v>0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2">
        <v>10</v>
      </c>
      <c r="B27" s="158" t="s">
        <v>142</v>
      </c>
      <c r="C27" s="187" t="s">
        <v>143</v>
      </c>
      <c r="D27" s="160" t="s">
        <v>112</v>
      </c>
      <c r="E27" s="167">
        <v>6.8949999999999996</v>
      </c>
      <c r="F27" s="170">
        <v>0</v>
      </c>
      <c r="G27" s="170">
        <f>F27*E27</f>
        <v>0</v>
      </c>
      <c r="H27" s="170">
        <v>0</v>
      </c>
      <c r="I27" s="170">
        <f>ROUND(E27*H27,2)</f>
        <v>0</v>
      </c>
      <c r="J27" s="170">
        <v>112.5</v>
      </c>
      <c r="K27" s="170">
        <f>ROUND(E27*J27,2)</f>
        <v>775.69</v>
      </c>
      <c r="L27" s="170">
        <v>21</v>
      </c>
      <c r="M27" s="170">
        <f>G27*(1+L27/100)</f>
        <v>0</v>
      </c>
      <c r="N27" s="161">
        <v>0</v>
      </c>
      <c r="O27" s="161">
        <f>ROUND(E27*N27,5)</f>
        <v>0</v>
      </c>
      <c r="P27" s="161">
        <v>0</v>
      </c>
      <c r="Q27" s="161">
        <f>ROUND(E27*P27,5)</f>
        <v>0</v>
      </c>
      <c r="R27" s="161"/>
      <c r="S27" s="161"/>
      <c r="T27" s="162">
        <v>0.34155000000000002</v>
      </c>
      <c r="U27" s="161">
        <f>ROUND(E27*T27,2)</f>
        <v>2.35</v>
      </c>
      <c r="V27" s="151"/>
      <c r="W27" s="151"/>
      <c r="X27" s="151"/>
      <c r="Y27" s="151"/>
      <c r="Z27" s="151"/>
      <c r="AA27" s="151"/>
      <c r="AB27" s="151"/>
      <c r="AC27" s="151"/>
      <c r="AD27" s="151"/>
      <c r="AE27" s="151" t="s">
        <v>144</v>
      </c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2"/>
      <c r="B28" s="158"/>
      <c r="C28" s="188" t="s">
        <v>145</v>
      </c>
      <c r="D28" s="163"/>
      <c r="E28" s="168">
        <v>6.8949999999999996</v>
      </c>
      <c r="F28" s="170"/>
      <c r="G28" s="170"/>
      <c r="H28" s="170"/>
      <c r="I28" s="170"/>
      <c r="J28" s="170"/>
      <c r="K28" s="170"/>
      <c r="L28" s="170"/>
      <c r="M28" s="170"/>
      <c r="N28" s="161"/>
      <c r="O28" s="161"/>
      <c r="P28" s="161"/>
      <c r="Q28" s="161"/>
      <c r="R28" s="161"/>
      <c r="S28" s="161"/>
      <c r="T28" s="162"/>
      <c r="U28" s="161"/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117</v>
      </c>
      <c r="AF28" s="151">
        <v>0</v>
      </c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53" t="s">
        <v>108</v>
      </c>
      <c r="B29" s="159" t="s">
        <v>55</v>
      </c>
      <c r="C29" s="189" t="s">
        <v>56</v>
      </c>
      <c r="D29" s="164"/>
      <c r="E29" s="169"/>
      <c r="F29" s="171"/>
      <c r="G29" s="171">
        <f>G30+G34</f>
        <v>0</v>
      </c>
      <c r="H29" s="171"/>
      <c r="I29" s="171">
        <f>SUM(I30:I34)</f>
        <v>4492.26</v>
      </c>
      <c r="J29" s="171"/>
      <c r="K29" s="171">
        <f>SUM(K30:K34)</f>
        <v>10104.439999999999</v>
      </c>
      <c r="L29" s="171"/>
      <c r="M29" s="171">
        <f>SUM(M30:M34)</f>
        <v>0</v>
      </c>
      <c r="N29" s="165"/>
      <c r="O29" s="165">
        <f>SUM(O30:O34)</f>
        <v>9.9266699999999997</v>
      </c>
      <c r="P29" s="165"/>
      <c r="Q29" s="165">
        <f>SUM(Q30:Q34)</f>
        <v>0</v>
      </c>
      <c r="R29" s="165"/>
      <c r="S29" s="165"/>
      <c r="T29" s="166"/>
      <c r="U29" s="165">
        <f>SUM(U30:U34)</f>
        <v>17.829999999999998</v>
      </c>
      <c r="AE29" t="s">
        <v>109</v>
      </c>
    </row>
    <row r="30" spans="1:60" ht="22.5" outlineLevel="1" x14ac:dyDescent="0.2">
      <c r="A30" s="152">
        <v>11</v>
      </c>
      <c r="B30" s="158" t="s">
        <v>146</v>
      </c>
      <c r="C30" s="187" t="s">
        <v>147</v>
      </c>
      <c r="D30" s="160" t="s">
        <v>148</v>
      </c>
      <c r="E30" s="167">
        <v>22.741</v>
      </c>
      <c r="F30" s="170">
        <v>0</v>
      </c>
      <c r="G30" s="170">
        <f>F30*E30</f>
        <v>0</v>
      </c>
      <c r="H30" s="170">
        <v>197.54</v>
      </c>
      <c r="I30" s="170">
        <f>ROUND(E30*H30,2)</f>
        <v>4492.26</v>
      </c>
      <c r="J30" s="170">
        <v>224.46</v>
      </c>
      <c r="K30" s="170">
        <f>ROUND(E30*J30,2)</f>
        <v>5104.4399999999996</v>
      </c>
      <c r="L30" s="170">
        <v>21</v>
      </c>
      <c r="M30" s="170">
        <f>G30*(1+L30/100)</f>
        <v>0</v>
      </c>
      <c r="N30" s="161">
        <v>0.43651000000000001</v>
      </c>
      <c r="O30" s="161">
        <f>ROUND(E30*N30,5)</f>
        <v>9.9266699999999997</v>
      </c>
      <c r="P30" s="161">
        <v>0</v>
      </c>
      <c r="Q30" s="161">
        <f>ROUND(E30*P30,5)</f>
        <v>0</v>
      </c>
      <c r="R30" s="161"/>
      <c r="S30" s="161"/>
      <c r="T30" s="162">
        <v>0.78386</v>
      </c>
      <c r="U30" s="161">
        <f>ROUND(E30*T30,2)</f>
        <v>17.829999999999998</v>
      </c>
      <c r="V30" s="151"/>
      <c r="W30" s="151"/>
      <c r="X30" s="151"/>
      <c r="Y30" s="151"/>
      <c r="Z30" s="151"/>
      <c r="AA30" s="151"/>
      <c r="AB30" s="151"/>
      <c r="AC30" s="151"/>
      <c r="AD30" s="151"/>
      <c r="AE30" s="151" t="s">
        <v>144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2"/>
      <c r="B31" s="158"/>
      <c r="C31" s="188" t="s">
        <v>149</v>
      </c>
      <c r="D31" s="163"/>
      <c r="E31" s="168">
        <v>4.2480000000000002</v>
      </c>
      <c r="F31" s="170"/>
      <c r="G31" s="170"/>
      <c r="H31" s="170"/>
      <c r="I31" s="170"/>
      <c r="J31" s="170"/>
      <c r="K31" s="170"/>
      <c r="L31" s="170"/>
      <c r="M31" s="170"/>
      <c r="N31" s="161"/>
      <c r="O31" s="161"/>
      <c r="P31" s="161"/>
      <c r="Q31" s="161"/>
      <c r="R31" s="161"/>
      <c r="S31" s="161"/>
      <c r="T31" s="162"/>
      <c r="U31" s="161"/>
      <c r="V31" s="151"/>
      <c r="W31" s="151"/>
      <c r="X31" s="151"/>
      <c r="Y31" s="151"/>
      <c r="Z31" s="151"/>
      <c r="AA31" s="151"/>
      <c r="AB31" s="151"/>
      <c r="AC31" s="151"/>
      <c r="AD31" s="151"/>
      <c r="AE31" s="151" t="s">
        <v>117</v>
      </c>
      <c r="AF31" s="151">
        <v>0</v>
      </c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2"/>
      <c r="B32" s="158"/>
      <c r="C32" s="188" t="s">
        <v>150</v>
      </c>
      <c r="D32" s="163"/>
      <c r="E32" s="168">
        <v>11.598000000000001</v>
      </c>
      <c r="F32" s="170"/>
      <c r="G32" s="170"/>
      <c r="H32" s="170"/>
      <c r="I32" s="170"/>
      <c r="J32" s="170"/>
      <c r="K32" s="170"/>
      <c r="L32" s="170"/>
      <c r="M32" s="170"/>
      <c r="N32" s="161"/>
      <c r="O32" s="161"/>
      <c r="P32" s="161"/>
      <c r="Q32" s="161"/>
      <c r="R32" s="161"/>
      <c r="S32" s="161"/>
      <c r="T32" s="162"/>
      <c r="U32" s="161"/>
      <c r="V32" s="151"/>
      <c r="W32" s="151"/>
      <c r="X32" s="151"/>
      <c r="Y32" s="151"/>
      <c r="Z32" s="151"/>
      <c r="AA32" s="151"/>
      <c r="AB32" s="151"/>
      <c r="AC32" s="151"/>
      <c r="AD32" s="151"/>
      <c r="AE32" s="151" t="s">
        <v>117</v>
      </c>
      <c r="AF32" s="151">
        <v>0</v>
      </c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2"/>
      <c r="B33" s="158"/>
      <c r="C33" s="188" t="s">
        <v>145</v>
      </c>
      <c r="D33" s="163"/>
      <c r="E33" s="168">
        <v>6.8949999999999996</v>
      </c>
      <c r="F33" s="170"/>
      <c r="G33" s="170"/>
      <c r="H33" s="170"/>
      <c r="I33" s="170"/>
      <c r="J33" s="170"/>
      <c r="K33" s="170"/>
      <c r="L33" s="170"/>
      <c r="M33" s="170"/>
      <c r="N33" s="161"/>
      <c r="O33" s="161"/>
      <c r="P33" s="161"/>
      <c r="Q33" s="161"/>
      <c r="R33" s="161"/>
      <c r="S33" s="161"/>
      <c r="T33" s="162"/>
      <c r="U33" s="161"/>
      <c r="V33" s="151"/>
      <c r="W33" s="151"/>
      <c r="X33" s="151"/>
      <c r="Y33" s="151"/>
      <c r="Z33" s="151"/>
      <c r="AA33" s="151"/>
      <c r="AB33" s="151"/>
      <c r="AC33" s="151"/>
      <c r="AD33" s="151"/>
      <c r="AE33" s="151" t="s">
        <v>117</v>
      </c>
      <c r="AF33" s="151">
        <v>0</v>
      </c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2">
        <v>12</v>
      </c>
      <c r="B34" s="158" t="s">
        <v>151</v>
      </c>
      <c r="C34" s="187" t="s">
        <v>152</v>
      </c>
      <c r="D34" s="160" t="s">
        <v>153</v>
      </c>
      <c r="E34" s="167">
        <v>2</v>
      </c>
      <c r="F34" s="170">
        <v>0</v>
      </c>
      <c r="G34" s="170">
        <f>F34*E34</f>
        <v>0</v>
      </c>
      <c r="H34" s="170">
        <v>0</v>
      </c>
      <c r="I34" s="170">
        <f>ROUND(E34*H34,2)</f>
        <v>0</v>
      </c>
      <c r="J34" s="170">
        <v>2500</v>
      </c>
      <c r="K34" s="170">
        <f>ROUND(E34*J34,2)</f>
        <v>5000</v>
      </c>
      <c r="L34" s="170">
        <v>21</v>
      </c>
      <c r="M34" s="170">
        <f>G34*(1+L34/100)</f>
        <v>0</v>
      </c>
      <c r="N34" s="161">
        <v>0</v>
      </c>
      <c r="O34" s="161">
        <f>ROUND(E34*N34,5)</f>
        <v>0</v>
      </c>
      <c r="P34" s="161">
        <v>0</v>
      </c>
      <c r="Q34" s="161">
        <f>ROUND(E34*P34,5)</f>
        <v>0</v>
      </c>
      <c r="R34" s="161"/>
      <c r="S34" s="161"/>
      <c r="T34" s="162">
        <v>0</v>
      </c>
      <c r="U34" s="161">
        <f>ROUND(E34*T34,2)</f>
        <v>0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 t="s">
        <v>113</v>
      </c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53" t="s">
        <v>108</v>
      </c>
      <c r="B35" s="159" t="s">
        <v>57</v>
      </c>
      <c r="C35" s="189" t="s">
        <v>58</v>
      </c>
      <c r="D35" s="164"/>
      <c r="E35" s="169"/>
      <c r="F35" s="171"/>
      <c r="G35" s="171">
        <f>SUM(G36:G42)</f>
        <v>0</v>
      </c>
      <c r="H35" s="171"/>
      <c r="I35" s="171">
        <f>SUM(I36:I42)</f>
        <v>1775.18</v>
      </c>
      <c r="J35" s="171"/>
      <c r="K35" s="171">
        <f>SUM(K36:K42)</f>
        <v>15657.880000000001</v>
      </c>
      <c r="L35" s="171"/>
      <c r="M35" s="171">
        <f>SUM(M36:M42)</f>
        <v>0</v>
      </c>
      <c r="N35" s="165"/>
      <c r="O35" s="165">
        <f>SUM(O36:O42)</f>
        <v>0.67837000000000003</v>
      </c>
      <c r="P35" s="165"/>
      <c r="Q35" s="165">
        <f>SUM(Q36:Q42)</f>
        <v>0</v>
      </c>
      <c r="R35" s="165"/>
      <c r="S35" s="165"/>
      <c r="T35" s="166"/>
      <c r="U35" s="165">
        <f>SUM(U36:U42)</f>
        <v>23.42</v>
      </c>
      <c r="AE35" t="s">
        <v>109</v>
      </c>
    </row>
    <row r="36" spans="1:60" outlineLevel="1" x14ac:dyDescent="0.2">
      <c r="A36" s="152">
        <v>13</v>
      </c>
      <c r="B36" s="158" t="s">
        <v>154</v>
      </c>
      <c r="C36" s="187" t="s">
        <v>155</v>
      </c>
      <c r="D36" s="160" t="s">
        <v>112</v>
      </c>
      <c r="E36" s="167">
        <v>28.562899999999999</v>
      </c>
      <c r="F36" s="170">
        <v>0</v>
      </c>
      <c r="G36" s="170">
        <f>F36*E36</f>
        <v>0</v>
      </c>
      <c r="H36" s="170">
        <v>0</v>
      </c>
      <c r="I36" s="170">
        <f>ROUND(E36*H36,2)</f>
        <v>0</v>
      </c>
      <c r="J36" s="170">
        <v>107.5</v>
      </c>
      <c r="K36" s="170">
        <f>ROUND(E36*J36,2)</f>
        <v>3070.51</v>
      </c>
      <c r="L36" s="170">
        <v>21</v>
      </c>
      <c r="M36" s="170">
        <f>G36*(1+L36/100)</f>
        <v>0</v>
      </c>
      <c r="N36" s="161">
        <v>0</v>
      </c>
      <c r="O36" s="161">
        <f>ROUND(E36*N36,5)</f>
        <v>0</v>
      </c>
      <c r="P36" s="161">
        <v>0</v>
      </c>
      <c r="Q36" s="161">
        <f>ROUND(E36*P36,5)</f>
        <v>0</v>
      </c>
      <c r="R36" s="161"/>
      <c r="S36" s="161"/>
      <c r="T36" s="162">
        <v>0.38</v>
      </c>
      <c r="U36" s="161">
        <f>ROUND(E36*T36,2)</f>
        <v>10.85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 t="s">
        <v>113</v>
      </c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2"/>
      <c r="B37" s="158"/>
      <c r="C37" s="188" t="s">
        <v>156</v>
      </c>
      <c r="D37" s="163"/>
      <c r="E37" s="168">
        <v>5.7347999999999999</v>
      </c>
      <c r="F37" s="170"/>
      <c r="G37" s="170"/>
      <c r="H37" s="170"/>
      <c r="I37" s="170"/>
      <c r="J37" s="170"/>
      <c r="K37" s="170"/>
      <c r="L37" s="170"/>
      <c r="M37" s="170"/>
      <c r="N37" s="161"/>
      <c r="O37" s="161"/>
      <c r="P37" s="161"/>
      <c r="Q37" s="161"/>
      <c r="R37" s="161"/>
      <c r="S37" s="161"/>
      <c r="T37" s="162"/>
      <c r="U37" s="161"/>
      <c r="V37" s="151"/>
      <c r="W37" s="151"/>
      <c r="X37" s="151"/>
      <c r="Y37" s="151"/>
      <c r="Z37" s="151"/>
      <c r="AA37" s="151"/>
      <c r="AB37" s="151"/>
      <c r="AC37" s="151"/>
      <c r="AD37" s="151"/>
      <c r="AE37" s="151" t="s">
        <v>117</v>
      </c>
      <c r="AF37" s="151">
        <v>0</v>
      </c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52"/>
      <c r="B38" s="158"/>
      <c r="C38" s="188" t="s">
        <v>157</v>
      </c>
      <c r="D38" s="163"/>
      <c r="E38" s="168">
        <v>15.657299999999999</v>
      </c>
      <c r="F38" s="170"/>
      <c r="G38" s="170"/>
      <c r="H38" s="170"/>
      <c r="I38" s="170"/>
      <c r="J38" s="170"/>
      <c r="K38" s="170"/>
      <c r="L38" s="170"/>
      <c r="M38" s="170"/>
      <c r="N38" s="161"/>
      <c r="O38" s="161"/>
      <c r="P38" s="161"/>
      <c r="Q38" s="161"/>
      <c r="R38" s="161"/>
      <c r="S38" s="161"/>
      <c r="T38" s="162"/>
      <c r="U38" s="161"/>
      <c r="V38" s="151"/>
      <c r="W38" s="151"/>
      <c r="X38" s="151"/>
      <c r="Y38" s="151"/>
      <c r="Z38" s="151"/>
      <c r="AA38" s="151"/>
      <c r="AB38" s="151"/>
      <c r="AC38" s="151"/>
      <c r="AD38" s="151"/>
      <c r="AE38" s="151" t="s">
        <v>117</v>
      </c>
      <c r="AF38" s="151">
        <v>0</v>
      </c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2"/>
      <c r="B39" s="158"/>
      <c r="C39" s="188" t="s">
        <v>158</v>
      </c>
      <c r="D39" s="163"/>
      <c r="E39" s="168">
        <v>7.1707999999999998</v>
      </c>
      <c r="F39" s="170"/>
      <c r="G39" s="170"/>
      <c r="H39" s="170"/>
      <c r="I39" s="170"/>
      <c r="J39" s="170"/>
      <c r="K39" s="170"/>
      <c r="L39" s="170"/>
      <c r="M39" s="170"/>
      <c r="N39" s="161"/>
      <c r="O39" s="161"/>
      <c r="P39" s="161"/>
      <c r="Q39" s="161"/>
      <c r="R39" s="161"/>
      <c r="S39" s="161"/>
      <c r="T39" s="162"/>
      <c r="U39" s="161"/>
      <c r="V39" s="151"/>
      <c r="W39" s="151"/>
      <c r="X39" s="151"/>
      <c r="Y39" s="151"/>
      <c r="Z39" s="151"/>
      <c r="AA39" s="151"/>
      <c r="AB39" s="151"/>
      <c r="AC39" s="151"/>
      <c r="AD39" s="151"/>
      <c r="AE39" s="151" t="s">
        <v>117</v>
      </c>
      <c r="AF39" s="151">
        <v>0</v>
      </c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2">
        <v>14</v>
      </c>
      <c r="B40" s="158" t="s">
        <v>159</v>
      </c>
      <c r="C40" s="187" t="s">
        <v>160</v>
      </c>
      <c r="D40" s="160" t="s">
        <v>112</v>
      </c>
      <c r="E40" s="167">
        <v>28.562899999999999</v>
      </c>
      <c r="F40" s="170">
        <v>0</v>
      </c>
      <c r="G40" s="170">
        <f>F40*E40</f>
        <v>0</v>
      </c>
      <c r="H40" s="170">
        <v>62.15</v>
      </c>
      <c r="I40" s="170">
        <f>ROUND(E40*H40,2)</f>
        <v>1775.18</v>
      </c>
      <c r="J40" s="170">
        <v>141.35</v>
      </c>
      <c r="K40" s="170">
        <f>ROUND(E40*J40,2)</f>
        <v>4037.37</v>
      </c>
      <c r="L40" s="170">
        <v>21</v>
      </c>
      <c r="M40" s="170">
        <f>G40*(1+L40/100)</f>
        <v>0</v>
      </c>
      <c r="N40" s="161">
        <v>2.375E-2</v>
      </c>
      <c r="O40" s="161">
        <f>ROUND(E40*N40,5)</f>
        <v>0.67837000000000003</v>
      </c>
      <c r="P40" s="161">
        <v>0</v>
      </c>
      <c r="Q40" s="161">
        <f>ROUND(E40*P40,5)</f>
        <v>0</v>
      </c>
      <c r="R40" s="161"/>
      <c r="S40" s="161"/>
      <c r="T40" s="162">
        <v>0.44</v>
      </c>
      <c r="U40" s="161">
        <f>ROUND(E40*T40,2)</f>
        <v>12.57</v>
      </c>
      <c r="V40" s="151"/>
      <c r="W40" s="151"/>
      <c r="X40" s="151"/>
      <c r="Y40" s="151"/>
      <c r="Z40" s="151"/>
      <c r="AA40" s="151"/>
      <c r="AB40" s="151"/>
      <c r="AC40" s="151"/>
      <c r="AD40" s="151"/>
      <c r="AE40" s="151" t="s">
        <v>113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2">
        <v>15</v>
      </c>
      <c r="B41" s="158" t="s">
        <v>161</v>
      </c>
      <c r="C41" s="187" t="s">
        <v>162</v>
      </c>
      <c r="D41" s="160" t="s">
        <v>112</v>
      </c>
      <c r="E41" s="167">
        <v>2.85</v>
      </c>
      <c r="F41" s="170">
        <v>0</v>
      </c>
      <c r="G41" s="170">
        <f>F41*E41</f>
        <v>0</v>
      </c>
      <c r="H41" s="170">
        <v>0</v>
      </c>
      <c r="I41" s="170">
        <f>ROUND(E41*H41,2)</f>
        <v>0</v>
      </c>
      <c r="J41" s="170">
        <v>3000</v>
      </c>
      <c r="K41" s="170">
        <f>ROUND(E41*J41,2)</f>
        <v>8550</v>
      </c>
      <c r="L41" s="170">
        <v>21</v>
      </c>
      <c r="M41" s="170">
        <f>G41*(1+L41/100)</f>
        <v>0</v>
      </c>
      <c r="N41" s="161">
        <v>0</v>
      </c>
      <c r="O41" s="161">
        <f>ROUND(E41*N41,5)</f>
        <v>0</v>
      </c>
      <c r="P41" s="161">
        <v>0</v>
      </c>
      <c r="Q41" s="161">
        <f>ROUND(E41*P41,5)</f>
        <v>0</v>
      </c>
      <c r="R41" s="161"/>
      <c r="S41" s="161"/>
      <c r="T41" s="162">
        <v>0</v>
      </c>
      <c r="U41" s="161">
        <f>ROUND(E41*T41,2)</f>
        <v>0</v>
      </c>
      <c r="V41" s="151"/>
      <c r="W41" s="151"/>
      <c r="X41" s="151"/>
      <c r="Y41" s="151"/>
      <c r="Z41" s="151"/>
      <c r="AA41" s="151"/>
      <c r="AB41" s="151"/>
      <c r="AC41" s="151"/>
      <c r="AD41" s="151"/>
      <c r="AE41" s="151" t="s">
        <v>113</v>
      </c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2"/>
      <c r="B42" s="158"/>
      <c r="C42" s="188" t="s">
        <v>163</v>
      </c>
      <c r="D42" s="163"/>
      <c r="E42" s="168">
        <v>2.85</v>
      </c>
      <c r="F42" s="170"/>
      <c r="G42" s="170"/>
      <c r="H42" s="170"/>
      <c r="I42" s="170"/>
      <c r="J42" s="170"/>
      <c r="K42" s="170"/>
      <c r="L42" s="170"/>
      <c r="M42" s="170"/>
      <c r="N42" s="161"/>
      <c r="O42" s="161"/>
      <c r="P42" s="161"/>
      <c r="Q42" s="161"/>
      <c r="R42" s="161"/>
      <c r="S42" s="161"/>
      <c r="T42" s="162"/>
      <c r="U42" s="161"/>
      <c r="V42" s="151"/>
      <c r="W42" s="151"/>
      <c r="X42" s="151"/>
      <c r="Y42" s="151"/>
      <c r="Z42" s="151"/>
      <c r="AA42" s="151"/>
      <c r="AB42" s="151"/>
      <c r="AC42" s="151"/>
      <c r="AD42" s="151"/>
      <c r="AE42" s="151" t="s">
        <v>117</v>
      </c>
      <c r="AF42" s="151">
        <v>0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53" t="s">
        <v>108</v>
      </c>
      <c r="B43" s="159" t="s">
        <v>59</v>
      </c>
      <c r="C43" s="189" t="s">
        <v>60</v>
      </c>
      <c r="D43" s="164"/>
      <c r="E43" s="169"/>
      <c r="F43" s="171"/>
      <c r="G43" s="171">
        <f>SUM(G44:G55)</f>
        <v>0</v>
      </c>
      <c r="H43" s="171"/>
      <c r="I43" s="171">
        <f>SUM(I44:I55)</f>
        <v>6732.0400000000009</v>
      </c>
      <c r="J43" s="171"/>
      <c r="K43" s="171">
        <f>SUM(K44:K55)</f>
        <v>94521.62999999999</v>
      </c>
      <c r="L43" s="171"/>
      <c r="M43" s="171">
        <f>SUM(M44:M55)</f>
        <v>0</v>
      </c>
      <c r="N43" s="165"/>
      <c r="O43" s="165">
        <f>SUM(O44:O55)</f>
        <v>12.403250000000002</v>
      </c>
      <c r="P43" s="165"/>
      <c r="Q43" s="165">
        <f>SUM(Q44:Q55)</f>
        <v>0</v>
      </c>
      <c r="R43" s="165"/>
      <c r="S43" s="165"/>
      <c r="T43" s="166"/>
      <c r="U43" s="165">
        <f>SUM(U44:U55)</f>
        <v>17.32</v>
      </c>
      <c r="AE43" t="s">
        <v>109</v>
      </c>
    </row>
    <row r="44" spans="1:60" outlineLevel="1" x14ac:dyDescent="0.2">
      <c r="A44" s="152">
        <v>16</v>
      </c>
      <c r="B44" s="158" t="s">
        <v>164</v>
      </c>
      <c r="C44" s="187" t="s">
        <v>165</v>
      </c>
      <c r="D44" s="160" t="s">
        <v>112</v>
      </c>
      <c r="E44" s="167">
        <v>17.396999999999998</v>
      </c>
      <c r="F44" s="170">
        <v>0</v>
      </c>
      <c r="G44" s="170">
        <f t="shared" ref="G44:G45" si="0">F44*E44</f>
        <v>0</v>
      </c>
      <c r="H44" s="170">
        <v>37.950000000000003</v>
      </c>
      <c r="I44" s="170">
        <f>ROUND(E44*H44,2)</f>
        <v>660.22</v>
      </c>
      <c r="J44" s="170">
        <v>183.05</v>
      </c>
      <c r="K44" s="170">
        <f>ROUND(E44*J44,2)</f>
        <v>3184.52</v>
      </c>
      <c r="L44" s="170">
        <v>21</v>
      </c>
      <c r="M44" s="170">
        <f>G44*(1+L44/100)</f>
        <v>0</v>
      </c>
      <c r="N44" s="161">
        <v>7.3899999999999993E-2</v>
      </c>
      <c r="O44" s="161">
        <f>ROUND(E44*N44,5)</f>
        <v>1.2856399999999999</v>
      </c>
      <c r="P44" s="161">
        <v>0</v>
      </c>
      <c r="Q44" s="161">
        <f>ROUND(E44*P44,5)</f>
        <v>0</v>
      </c>
      <c r="R44" s="161"/>
      <c r="S44" s="161"/>
      <c r="T44" s="162">
        <v>0.47799999999999998</v>
      </c>
      <c r="U44" s="161">
        <f>ROUND(E44*T44,2)</f>
        <v>8.32</v>
      </c>
      <c r="V44" s="151"/>
      <c r="W44" s="151"/>
      <c r="X44" s="151"/>
      <c r="Y44" s="151"/>
      <c r="Z44" s="151"/>
      <c r="AA44" s="151"/>
      <c r="AB44" s="151"/>
      <c r="AC44" s="151"/>
      <c r="AD44" s="151"/>
      <c r="AE44" s="151" t="s">
        <v>113</v>
      </c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2">
        <v>17</v>
      </c>
      <c r="B45" s="158" t="s">
        <v>166</v>
      </c>
      <c r="C45" s="187" t="s">
        <v>167</v>
      </c>
      <c r="D45" s="160" t="s">
        <v>112</v>
      </c>
      <c r="E45" s="167">
        <v>6.3719999999999999</v>
      </c>
      <c r="F45" s="170">
        <v>0</v>
      </c>
      <c r="G45" s="170">
        <f t="shared" si="0"/>
        <v>0</v>
      </c>
      <c r="H45" s="170">
        <v>23.08</v>
      </c>
      <c r="I45" s="170">
        <f>ROUND(E45*H45,2)</f>
        <v>147.07</v>
      </c>
      <c r="J45" s="170">
        <v>789.92</v>
      </c>
      <c r="K45" s="170">
        <f>ROUND(E45*J45,2)</f>
        <v>5033.37</v>
      </c>
      <c r="L45" s="170">
        <v>21</v>
      </c>
      <c r="M45" s="170">
        <f>G45*(1+L45/100)</f>
        <v>0</v>
      </c>
      <c r="N45" s="161">
        <v>7.1999999999999995E-2</v>
      </c>
      <c r="O45" s="161">
        <f>ROUND(E45*N45,5)</f>
        <v>0.45878000000000002</v>
      </c>
      <c r="P45" s="161">
        <v>0</v>
      </c>
      <c r="Q45" s="161">
        <f>ROUND(E45*P45,5)</f>
        <v>0</v>
      </c>
      <c r="R45" s="161"/>
      <c r="S45" s="161"/>
      <c r="T45" s="162">
        <v>0.375</v>
      </c>
      <c r="U45" s="161">
        <f>ROUND(E45*T45,2)</f>
        <v>2.39</v>
      </c>
      <c r="V45" s="151"/>
      <c r="W45" s="151"/>
      <c r="X45" s="151"/>
      <c r="Y45" s="151"/>
      <c r="Z45" s="151"/>
      <c r="AA45" s="151"/>
      <c r="AB45" s="151"/>
      <c r="AC45" s="151"/>
      <c r="AD45" s="151"/>
      <c r="AE45" s="151" t="s">
        <v>113</v>
      </c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2"/>
      <c r="B46" s="158"/>
      <c r="C46" s="188" t="s">
        <v>116</v>
      </c>
      <c r="D46" s="163"/>
      <c r="E46" s="168">
        <v>6.3719999999999999</v>
      </c>
      <c r="F46" s="170"/>
      <c r="G46" s="170"/>
      <c r="H46" s="170"/>
      <c r="I46" s="170"/>
      <c r="J46" s="170"/>
      <c r="K46" s="170"/>
      <c r="L46" s="170"/>
      <c r="M46" s="170"/>
      <c r="N46" s="161"/>
      <c r="O46" s="161"/>
      <c r="P46" s="161"/>
      <c r="Q46" s="161"/>
      <c r="R46" s="161"/>
      <c r="S46" s="161"/>
      <c r="T46" s="162"/>
      <c r="U46" s="16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117</v>
      </c>
      <c r="AF46" s="151">
        <v>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2">
        <v>18</v>
      </c>
      <c r="B47" s="158" t="s">
        <v>168</v>
      </c>
      <c r="C47" s="187" t="s">
        <v>169</v>
      </c>
      <c r="D47" s="160" t="s">
        <v>112</v>
      </c>
      <c r="E47" s="167">
        <v>1</v>
      </c>
      <c r="F47" s="170">
        <v>0</v>
      </c>
      <c r="G47" s="170">
        <f t="shared" ref="G47:G52" si="1">F47*E47</f>
        <v>0</v>
      </c>
      <c r="H47" s="170">
        <v>0</v>
      </c>
      <c r="I47" s="170">
        <f>ROUND(E47*H47,2)</f>
        <v>0</v>
      </c>
      <c r="J47" s="170">
        <v>5200</v>
      </c>
      <c r="K47" s="170">
        <f>ROUND(E47*J47,2)</f>
        <v>5200</v>
      </c>
      <c r="L47" s="170">
        <v>21</v>
      </c>
      <c r="M47" s="170">
        <f>G47*(1+L47/100)</f>
        <v>0</v>
      </c>
      <c r="N47" s="161">
        <v>0</v>
      </c>
      <c r="O47" s="161">
        <f>ROUND(E47*N47,5)</f>
        <v>0</v>
      </c>
      <c r="P47" s="161">
        <v>0</v>
      </c>
      <c r="Q47" s="161">
        <f>ROUND(E47*P47,5)</f>
        <v>0</v>
      </c>
      <c r="R47" s="161"/>
      <c r="S47" s="161"/>
      <c r="T47" s="162">
        <v>0</v>
      </c>
      <c r="U47" s="161">
        <f>ROUND(E47*T47,2)</f>
        <v>0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 t="s">
        <v>113</v>
      </c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2">
        <v>19</v>
      </c>
      <c r="B48" s="158" t="s">
        <v>170</v>
      </c>
      <c r="C48" s="187" t="s">
        <v>171</v>
      </c>
      <c r="D48" s="160" t="s">
        <v>112</v>
      </c>
      <c r="E48" s="167">
        <v>17.396999999999998</v>
      </c>
      <c r="F48" s="170">
        <v>0</v>
      </c>
      <c r="G48" s="170">
        <f t="shared" si="1"/>
        <v>0</v>
      </c>
      <c r="H48" s="170">
        <v>37.619999999999997</v>
      </c>
      <c r="I48" s="170">
        <f>ROUND(E48*H48,2)</f>
        <v>654.48</v>
      </c>
      <c r="J48" s="170">
        <v>17.480000000000004</v>
      </c>
      <c r="K48" s="170">
        <f>ROUND(E48*J48,2)</f>
        <v>304.10000000000002</v>
      </c>
      <c r="L48" s="170">
        <v>21</v>
      </c>
      <c r="M48" s="170">
        <f>G48*(1+L48/100)</f>
        <v>0</v>
      </c>
      <c r="N48" s="161">
        <v>0.11025</v>
      </c>
      <c r="O48" s="161">
        <f>ROUND(E48*N48,5)</f>
        <v>1.9180200000000001</v>
      </c>
      <c r="P48" s="161">
        <v>0</v>
      </c>
      <c r="Q48" s="161">
        <f>ROUND(E48*P48,5)</f>
        <v>0</v>
      </c>
      <c r="R48" s="161"/>
      <c r="S48" s="161"/>
      <c r="T48" s="162">
        <v>2.1000000000000001E-2</v>
      </c>
      <c r="U48" s="161">
        <f>ROUND(E48*T48,2)</f>
        <v>0.37</v>
      </c>
      <c r="V48" s="151"/>
      <c r="W48" s="151"/>
      <c r="X48" s="151"/>
      <c r="Y48" s="151"/>
      <c r="Z48" s="151"/>
      <c r="AA48" s="151"/>
      <c r="AB48" s="151"/>
      <c r="AC48" s="151"/>
      <c r="AD48" s="151"/>
      <c r="AE48" s="151" t="s">
        <v>113</v>
      </c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2">
        <v>20</v>
      </c>
      <c r="B49" s="158" t="s">
        <v>172</v>
      </c>
      <c r="C49" s="187" t="s">
        <v>173</v>
      </c>
      <c r="D49" s="160" t="s">
        <v>112</v>
      </c>
      <c r="E49" s="167">
        <v>17.396999999999998</v>
      </c>
      <c r="F49" s="170">
        <v>0</v>
      </c>
      <c r="G49" s="170">
        <f t="shared" si="1"/>
        <v>0</v>
      </c>
      <c r="H49" s="170">
        <v>179.5</v>
      </c>
      <c r="I49" s="170">
        <f>ROUND(E49*H49,2)</f>
        <v>3122.76</v>
      </c>
      <c r="J49" s="170">
        <v>184.5</v>
      </c>
      <c r="K49" s="170">
        <f>ROUND(E49*J49,2)</f>
        <v>3209.75</v>
      </c>
      <c r="L49" s="170">
        <v>21</v>
      </c>
      <c r="M49" s="170">
        <f>G49*(1+L49/100)</f>
        <v>0</v>
      </c>
      <c r="N49" s="161">
        <v>0.441</v>
      </c>
      <c r="O49" s="161">
        <f>ROUND(E49*N49,5)</f>
        <v>7.6720800000000002</v>
      </c>
      <c r="P49" s="161">
        <v>0</v>
      </c>
      <c r="Q49" s="161">
        <f>ROUND(E49*P49,5)</f>
        <v>0</v>
      </c>
      <c r="R49" s="161"/>
      <c r="S49" s="161"/>
      <c r="T49" s="162">
        <v>2.9000000000000001E-2</v>
      </c>
      <c r="U49" s="161">
        <f>ROUND(E49*T49,2)</f>
        <v>0.5</v>
      </c>
      <c r="V49" s="151"/>
      <c r="W49" s="151"/>
      <c r="X49" s="151"/>
      <c r="Y49" s="151"/>
      <c r="Z49" s="151"/>
      <c r="AA49" s="151"/>
      <c r="AB49" s="151"/>
      <c r="AC49" s="151"/>
      <c r="AD49" s="151"/>
      <c r="AE49" s="151" t="s">
        <v>113</v>
      </c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2">
        <v>21</v>
      </c>
      <c r="B50" s="158" t="s">
        <v>174</v>
      </c>
      <c r="C50" s="187" t="s">
        <v>175</v>
      </c>
      <c r="D50" s="160" t="s">
        <v>176</v>
      </c>
      <c r="E50" s="167">
        <v>6</v>
      </c>
      <c r="F50" s="170">
        <v>0</v>
      </c>
      <c r="G50" s="170">
        <f t="shared" si="1"/>
        <v>0</v>
      </c>
      <c r="H50" s="170">
        <v>0</v>
      </c>
      <c r="I50" s="170">
        <f>ROUND(E50*H50,2)</f>
        <v>0</v>
      </c>
      <c r="J50" s="170">
        <v>12500</v>
      </c>
      <c r="K50" s="170">
        <f>ROUND(E50*J50,2)</f>
        <v>75000</v>
      </c>
      <c r="L50" s="170">
        <v>21</v>
      </c>
      <c r="M50" s="170">
        <f>G50*(1+L50/100)</f>
        <v>0</v>
      </c>
      <c r="N50" s="161">
        <v>0</v>
      </c>
      <c r="O50" s="161">
        <f>ROUND(E50*N50,5)</f>
        <v>0</v>
      </c>
      <c r="P50" s="161">
        <v>0</v>
      </c>
      <c r="Q50" s="161">
        <f>ROUND(E50*P50,5)</f>
        <v>0</v>
      </c>
      <c r="R50" s="161"/>
      <c r="S50" s="161"/>
      <c r="T50" s="162">
        <v>0</v>
      </c>
      <c r="U50" s="161">
        <f>ROUND(E50*T50,2)</f>
        <v>0</v>
      </c>
      <c r="V50" s="151"/>
      <c r="W50" s="151"/>
      <c r="X50" s="151"/>
      <c r="Y50" s="151"/>
      <c r="Z50" s="151"/>
      <c r="AA50" s="151"/>
      <c r="AB50" s="151"/>
      <c r="AC50" s="151"/>
      <c r="AD50" s="151"/>
      <c r="AE50" s="151" t="s">
        <v>113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52">
        <v>22</v>
      </c>
      <c r="B51" s="158" t="s">
        <v>177</v>
      </c>
      <c r="C51" s="187" t="s">
        <v>178</v>
      </c>
      <c r="D51" s="160" t="s">
        <v>112</v>
      </c>
      <c r="E51" s="167">
        <v>1.05</v>
      </c>
      <c r="F51" s="170">
        <v>0</v>
      </c>
      <c r="G51" s="170">
        <f t="shared" si="1"/>
        <v>0</v>
      </c>
      <c r="H51" s="170">
        <v>570.16</v>
      </c>
      <c r="I51" s="170">
        <f>ROUND(E51*H51,2)</f>
        <v>598.66999999999996</v>
      </c>
      <c r="J51" s="170">
        <v>368.84000000000003</v>
      </c>
      <c r="K51" s="170">
        <f>ROUND(E51*J51,2)</f>
        <v>387.28</v>
      </c>
      <c r="L51" s="170">
        <v>21</v>
      </c>
      <c r="M51" s="170">
        <f>G51*(1+L51/100)</f>
        <v>0</v>
      </c>
      <c r="N51" s="161">
        <v>0.50790000000000002</v>
      </c>
      <c r="O51" s="161">
        <f>ROUND(E51*N51,5)</f>
        <v>0.5333</v>
      </c>
      <c r="P51" s="161">
        <v>0</v>
      </c>
      <c r="Q51" s="161">
        <f>ROUND(E51*P51,5)</f>
        <v>0</v>
      </c>
      <c r="R51" s="161"/>
      <c r="S51" s="161"/>
      <c r="T51" s="162">
        <v>0.87885999999999997</v>
      </c>
      <c r="U51" s="161">
        <f>ROUND(E51*T51,2)</f>
        <v>0.92</v>
      </c>
      <c r="V51" s="151"/>
      <c r="W51" s="151"/>
      <c r="X51" s="151"/>
      <c r="Y51" s="151"/>
      <c r="Z51" s="151"/>
      <c r="AA51" s="151"/>
      <c r="AB51" s="151"/>
      <c r="AC51" s="151"/>
      <c r="AD51" s="151"/>
      <c r="AE51" s="151" t="s">
        <v>144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2"/>
      <c r="B52" s="158"/>
      <c r="C52" s="188" t="s">
        <v>179</v>
      </c>
      <c r="D52" s="163"/>
      <c r="E52" s="168">
        <v>1.05</v>
      </c>
      <c r="F52" s="170"/>
      <c r="G52" s="170">
        <f t="shared" si="1"/>
        <v>0</v>
      </c>
      <c r="H52" s="170"/>
      <c r="I52" s="170"/>
      <c r="J52" s="170"/>
      <c r="K52" s="170"/>
      <c r="L52" s="170"/>
      <c r="M52" s="170"/>
      <c r="N52" s="161"/>
      <c r="O52" s="161"/>
      <c r="P52" s="161"/>
      <c r="Q52" s="161"/>
      <c r="R52" s="161"/>
      <c r="S52" s="161"/>
      <c r="T52" s="162"/>
      <c r="U52" s="161"/>
      <c r="V52" s="151"/>
      <c r="W52" s="151"/>
      <c r="X52" s="151"/>
      <c r="Y52" s="151"/>
      <c r="Z52" s="151"/>
      <c r="AA52" s="151"/>
      <c r="AB52" s="151"/>
      <c r="AC52" s="151"/>
      <c r="AD52" s="151"/>
      <c r="AE52" s="151" t="s">
        <v>117</v>
      </c>
      <c r="AF52" s="151">
        <v>0</v>
      </c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2">
        <v>23</v>
      </c>
      <c r="B53" s="158" t="s">
        <v>180</v>
      </c>
      <c r="C53" s="187" t="s">
        <v>181</v>
      </c>
      <c r="D53" s="160" t="s">
        <v>112</v>
      </c>
      <c r="E53" s="167">
        <v>4.2</v>
      </c>
      <c r="F53" s="170">
        <v>0</v>
      </c>
      <c r="G53" s="170">
        <f>F53*E53</f>
        <v>0</v>
      </c>
      <c r="H53" s="170">
        <v>333.53</v>
      </c>
      <c r="I53" s="170">
        <f>ROUND(E53*H53,2)</f>
        <v>1400.83</v>
      </c>
      <c r="J53" s="170">
        <v>67.970000000000027</v>
      </c>
      <c r="K53" s="170">
        <f>ROUND(E53*J53,2)</f>
        <v>285.47000000000003</v>
      </c>
      <c r="L53" s="170">
        <v>21</v>
      </c>
      <c r="M53" s="170">
        <f>G53*(1+L53/100)</f>
        <v>0</v>
      </c>
      <c r="N53" s="161">
        <v>0.12659999999999999</v>
      </c>
      <c r="O53" s="161">
        <f>ROUND(E53*N53,5)</f>
        <v>0.53171999999999997</v>
      </c>
      <c r="P53" s="161">
        <v>0</v>
      </c>
      <c r="Q53" s="161">
        <f>ROUND(E53*P53,5)</f>
        <v>0</v>
      </c>
      <c r="R53" s="161"/>
      <c r="S53" s="161"/>
      <c r="T53" s="162">
        <v>9.1999999999999998E-2</v>
      </c>
      <c r="U53" s="161">
        <f>ROUND(E53*T53,2)</f>
        <v>0.39</v>
      </c>
      <c r="V53" s="151"/>
      <c r="W53" s="151"/>
      <c r="X53" s="151"/>
      <c r="Y53" s="151"/>
      <c r="Z53" s="151"/>
      <c r="AA53" s="151"/>
      <c r="AB53" s="151"/>
      <c r="AC53" s="151"/>
      <c r="AD53" s="151"/>
      <c r="AE53" s="151" t="s">
        <v>113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2"/>
      <c r="B54" s="158"/>
      <c r="C54" s="188" t="s">
        <v>182</v>
      </c>
      <c r="D54" s="163"/>
      <c r="E54" s="168">
        <v>4.2</v>
      </c>
      <c r="F54" s="170"/>
      <c r="G54" s="170"/>
      <c r="H54" s="170"/>
      <c r="I54" s="170"/>
      <c r="J54" s="170"/>
      <c r="K54" s="170"/>
      <c r="L54" s="170"/>
      <c r="M54" s="170"/>
      <c r="N54" s="161"/>
      <c r="O54" s="161"/>
      <c r="P54" s="161"/>
      <c r="Q54" s="161"/>
      <c r="R54" s="161"/>
      <c r="S54" s="161"/>
      <c r="T54" s="162"/>
      <c r="U54" s="161"/>
      <c r="V54" s="151"/>
      <c r="W54" s="151"/>
      <c r="X54" s="151"/>
      <c r="Y54" s="151"/>
      <c r="Z54" s="151"/>
      <c r="AA54" s="151"/>
      <c r="AB54" s="151"/>
      <c r="AC54" s="151"/>
      <c r="AD54" s="151"/>
      <c r="AE54" s="151" t="s">
        <v>117</v>
      </c>
      <c r="AF54" s="151">
        <v>0</v>
      </c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2">
        <v>24</v>
      </c>
      <c r="B55" s="158" t="s">
        <v>183</v>
      </c>
      <c r="C55" s="187" t="s">
        <v>184</v>
      </c>
      <c r="D55" s="160" t="s">
        <v>148</v>
      </c>
      <c r="E55" s="167">
        <v>10.3</v>
      </c>
      <c r="F55" s="170">
        <v>0</v>
      </c>
      <c r="G55" s="170">
        <f>F55*E55</f>
        <v>0</v>
      </c>
      <c r="H55" s="170">
        <v>14.37</v>
      </c>
      <c r="I55" s="170">
        <f>ROUND(E55*H55,2)</f>
        <v>148.01</v>
      </c>
      <c r="J55" s="170">
        <v>186.13</v>
      </c>
      <c r="K55" s="170">
        <f>ROUND(E55*J55,2)</f>
        <v>1917.14</v>
      </c>
      <c r="L55" s="170">
        <v>21</v>
      </c>
      <c r="M55" s="170">
        <f>G55*(1+L55/100)</f>
        <v>0</v>
      </c>
      <c r="N55" s="161">
        <v>3.6000000000000002E-4</v>
      </c>
      <c r="O55" s="161">
        <f>ROUND(E55*N55,5)</f>
        <v>3.7100000000000002E-3</v>
      </c>
      <c r="P55" s="161">
        <v>0</v>
      </c>
      <c r="Q55" s="161">
        <f>ROUND(E55*P55,5)</f>
        <v>0</v>
      </c>
      <c r="R55" s="161"/>
      <c r="S55" s="161"/>
      <c r="T55" s="162">
        <v>0.43</v>
      </c>
      <c r="U55" s="161">
        <f>ROUND(E55*T55,2)</f>
        <v>4.43</v>
      </c>
      <c r="V55" s="151"/>
      <c r="W55" s="151"/>
      <c r="X55" s="151"/>
      <c r="Y55" s="151"/>
      <c r="Z55" s="151"/>
      <c r="AA55" s="151"/>
      <c r="AB55" s="151"/>
      <c r="AC55" s="151"/>
      <c r="AD55" s="151"/>
      <c r="AE55" s="151" t="s">
        <v>113</v>
      </c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53" t="s">
        <v>108</v>
      </c>
      <c r="B56" s="159" t="s">
        <v>61</v>
      </c>
      <c r="C56" s="189" t="s">
        <v>62</v>
      </c>
      <c r="D56" s="164"/>
      <c r="E56" s="169"/>
      <c r="F56" s="171"/>
      <c r="G56" s="171">
        <f>G57+G69</f>
        <v>0</v>
      </c>
      <c r="H56" s="171"/>
      <c r="I56" s="171">
        <f>SUM(I57:I70)</f>
        <v>29277.96</v>
      </c>
      <c r="J56" s="171"/>
      <c r="K56" s="171">
        <f>SUM(K57:K70)</f>
        <v>28524.769999999997</v>
      </c>
      <c r="L56" s="171"/>
      <c r="M56" s="171">
        <f>SUM(M57:M70)</f>
        <v>0</v>
      </c>
      <c r="N56" s="165"/>
      <c r="O56" s="165">
        <f>SUM(O57:O70)</f>
        <v>2.3740899999999998</v>
      </c>
      <c r="P56" s="165"/>
      <c r="Q56" s="165">
        <f>SUM(Q57:Q70)</f>
        <v>0</v>
      </c>
      <c r="R56" s="165"/>
      <c r="S56" s="165"/>
      <c r="T56" s="166"/>
      <c r="U56" s="165">
        <f>SUM(U57:U70)</f>
        <v>36.770000000000003</v>
      </c>
      <c r="AE56" t="s">
        <v>109</v>
      </c>
    </row>
    <row r="57" spans="1:60" outlineLevel="1" x14ac:dyDescent="0.2">
      <c r="A57" s="152">
        <v>25</v>
      </c>
      <c r="B57" s="158" t="s">
        <v>185</v>
      </c>
      <c r="C57" s="187" t="s">
        <v>186</v>
      </c>
      <c r="D57" s="160" t="s">
        <v>112</v>
      </c>
      <c r="E57" s="167">
        <v>60.873999999999995</v>
      </c>
      <c r="F57" s="170">
        <v>0</v>
      </c>
      <c r="G57" s="170">
        <f>F57*E57</f>
        <v>0</v>
      </c>
      <c r="H57" s="170">
        <v>480.96</v>
      </c>
      <c r="I57" s="170">
        <f>ROUND(E57*H57,2)</f>
        <v>29277.96</v>
      </c>
      <c r="J57" s="170">
        <v>312.04000000000002</v>
      </c>
      <c r="K57" s="170">
        <f>ROUND(E57*J57,2)</f>
        <v>18995.12</v>
      </c>
      <c r="L57" s="170">
        <v>21</v>
      </c>
      <c r="M57" s="170">
        <f>G57*(1+L57/100)</f>
        <v>0</v>
      </c>
      <c r="N57" s="161">
        <v>3.9E-2</v>
      </c>
      <c r="O57" s="161">
        <f>ROUND(E57*N57,5)</f>
        <v>2.3740899999999998</v>
      </c>
      <c r="P57" s="161">
        <v>0</v>
      </c>
      <c r="Q57" s="161">
        <f>ROUND(E57*P57,5)</f>
        <v>0</v>
      </c>
      <c r="R57" s="161"/>
      <c r="S57" s="161"/>
      <c r="T57" s="162">
        <v>0.60399999999999998</v>
      </c>
      <c r="U57" s="161">
        <f>ROUND(E57*T57,2)</f>
        <v>36.770000000000003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 t="s">
        <v>113</v>
      </c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2"/>
      <c r="B58" s="158"/>
      <c r="C58" s="188" t="s">
        <v>187</v>
      </c>
      <c r="D58" s="163"/>
      <c r="E58" s="168">
        <v>8.3019999999999996</v>
      </c>
      <c r="F58" s="170"/>
      <c r="G58" s="170"/>
      <c r="H58" s="170"/>
      <c r="I58" s="170"/>
      <c r="J58" s="170"/>
      <c r="K58" s="170"/>
      <c r="L58" s="170"/>
      <c r="M58" s="170"/>
      <c r="N58" s="161"/>
      <c r="O58" s="161"/>
      <c r="P58" s="161"/>
      <c r="Q58" s="161"/>
      <c r="R58" s="161"/>
      <c r="S58" s="161"/>
      <c r="T58" s="162"/>
      <c r="U58" s="161"/>
      <c r="V58" s="151"/>
      <c r="W58" s="151"/>
      <c r="X58" s="151"/>
      <c r="Y58" s="151"/>
      <c r="Z58" s="151"/>
      <c r="AA58" s="151"/>
      <c r="AB58" s="151"/>
      <c r="AC58" s="151"/>
      <c r="AD58" s="151"/>
      <c r="AE58" s="151" t="s">
        <v>117</v>
      </c>
      <c r="AF58" s="151">
        <v>0</v>
      </c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2"/>
      <c r="B59" s="158"/>
      <c r="C59" s="188" t="s">
        <v>188</v>
      </c>
      <c r="D59" s="163"/>
      <c r="E59" s="168">
        <v>9.8390000000000004</v>
      </c>
      <c r="F59" s="170"/>
      <c r="G59" s="170"/>
      <c r="H59" s="170"/>
      <c r="I59" s="170"/>
      <c r="J59" s="170"/>
      <c r="K59" s="170"/>
      <c r="L59" s="170"/>
      <c r="M59" s="170"/>
      <c r="N59" s="161"/>
      <c r="O59" s="161"/>
      <c r="P59" s="161"/>
      <c r="Q59" s="161"/>
      <c r="R59" s="161"/>
      <c r="S59" s="161"/>
      <c r="T59" s="162"/>
      <c r="U59" s="161"/>
      <c r="V59" s="151"/>
      <c r="W59" s="151"/>
      <c r="X59" s="151"/>
      <c r="Y59" s="151"/>
      <c r="Z59" s="151"/>
      <c r="AA59" s="151"/>
      <c r="AB59" s="151"/>
      <c r="AC59" s="151"/>
      <c r="AD59" s="151"/>
      <c r="AE59" s="151" t="s">
        <v>117</v>
      </c>
      <c r="AF59" s="151">
        <v>0</v>
      </c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2"/>
      <c r="B60" s="158"/>
      <c r="C60" s="188" t="s">
        <v>189</v>
      </c>
      <c r="D60" s="163"/>
      <c r="E60" s="168">
        <v>17.5</v>
      </c>
      <c r="F60" s="170"/>
      <c r="G60" s="170"/>
      <c r="H60" s="170"/>
      <c r="I60" s="170"/>
      <c r="J60" s="170"/>
      <c r="K60" s="170"/>
      <c r="L60" s="170"/>
      <c r="M60" s="170"/>
      <c r="N60" s="161"/>
      <c r="O60" s="161"/>
      <c r="P60" s="161"/>
      <c r="Q60" s="161"/>
      <c r="R60" s="161"/>
      <c r="S60" s="161"/>
      <c r="T60" s="162"/>
      <c r="U60" s="161"/>
      <c r="V60" s="151"/>
      <c r="W60" s="151"/>
      <c r="X60" s="151"/>
      <c r="Y60" s="151"/>
      <c r="Z60" s="151"/>
      <c r="AA60" s="151"/>
      <c r="AB60" s="151"/>
      <c r="AC60" s="151"/>
      <c r="AD60" s="151"/>
      <c r="AE60" s="151" t="s">
        <v>117</v>
      </c>
      <c r="AF60" s="151">
        <v>0</v>
      </c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2"/>
      <c r="B61" s="158"/>
      <c r="C61" s="188" t="s">
        <v>190</v>
      </c>
      <c r="D61" s="163"/>
      <c r="E61" s="168">
        <v>4.4870000000000001</v>
      </c>
      <c r="F61" s="170"/>
      <c r="G61" s="170"/>
      <c r="H61" s="170"/>
      <c r="I61" s="170"/>
      <c r="J61" s="170"/>
      <c r="K61" s="170"/>
      <c r="L61" s="170"/>
      <c r="M61" s="170"/>
      <c r="N61" s="161"/>
      <c r="O61" s="161"/>
      <c r="P61" s="161"/>
      <c r="Q61" s="161"/>
      <c r="R61" s="161"/>
      <c r="S61" s="161"/>
      <c r="T61" s="162"/>
      <c r="U61" s="161"/>
      <c r="V61" s="151"/>
      <c r="W61" s="151"/>
      <c r="X61" s="151"/>
      <c r="Y61" s="151"/>
      <c r="Z61" s="151"/>
      <c r="AA61" s="151"/>
      <c r="AB61" s="151"/>
      <c r="AC61" s="151"/>
      <c r="AD61" s="151"/>
      <c r="AE61" s="151" t="s">
        <v>117</v>
      </c>
      <c r="AF61" s="151">
        <v>0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2"/>
      <c r="B62" s="158"/>
      <c r="C62" s="188" t="s">
        <v>191</v>
      </c>
      <c r="D62" s="163"/>
      <c r="E62" s="168">
        <v>7.4429999999999996</v>
      </c>
      <c r="F62" s="170"/>
      <c r="G62" s="170"/>
      <c r="H62" s="170"/>
      <c r="I62" s="170"/>
      <c r="J62" s="170"/>
      <c r="K62" s="170"/>
      <c r="L62" s="170"/>
      <c r="M62" s="170"/>
      <c r="N62" s="161"/>
      <c r="O62" s="161"/>
      <c r="P62" s="161"/>
      <c r="Q62" s="161"/>
      <c r="R62" s="161"/>
      <c r="S62" s="161"/>
      <c r="T62" s="162"/>
      <c r="U62" s="161"/>
      <c r="V62" s="151"/>
      <c r="W62" s="151"/>
      <c r="X62" s="151"/>
      <c r="Y62" s="151"/>
      <c r="Z62" s="151"/>
      <c r="AA62" s="151"/>
      <c r="AB62" s="151"/>
      <c r="AC62" s="151"/>
      <c r="AD62" s="151"/>
      <c r="AE62" s="151" t="s">
        <v>117</v>
      </c>
      <c r="AF62" s="151">
        <v>0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2"/>
      <c r="B63" s="158"/>
      <c r="C63" s="188" t="s">
        <v>192</v>
      </c>
      <c r="D63" s="163"/>
      <c r="E63" s="168">
        <v>2.8410000000000002</v>
      </c>
      <c r="F63" s="170"/>
      <c r="G63" s="170"/>
      <c r="H63" s="170"/>
      <c r="I63" s="170"/>
      <c r="J63" s="170"/>
      <c r="K63" s="170"/>
      <c r="L63" s="170"/>
      <c r="M63" s="170"/>
      <c r="N63" s="161"/>
      <c r="O63" s="161"/>
      <c r="P63" s="161"/>
      <c r="Q63" s="161"/>
      <c r="R63" s="161"/>
      <c r="S63" s="161"/>
      <c r="T63" s="162"/>
      <c r="U63" s="161"/>
      <c r="V63" s="151"/>
      <c r="W63" s="151"/>
      <c r="X63" s="151"/>
      <c r="Y63" s="151"/>
      <c r="Z63" s="151"/>
      <c r="AA63" s="151"/>
      <c r="AB63" s="151"/>
      <c r="AC63" s="151"/>
      <c r="AD63" s="151"/>
      <c r="AE63" s="151" t="s">
        <v>117</v>
      </c>
      <c r="AF63" s="151">
        <v>0</v>
      </c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2"/>
      <c r="B64" s="158"/>
      <c r="C64" s="188" t="s">
        <v>193</v>
      </c>
      <c r="D64" s="163"/>
      <c r="E64" s="168">
        <v>4.4909999999999997</v>
      </c>
      <c r="F64" s="170"/>
      <c r="G64" s="170"/>
      <c r="H64" s="170"/>
      <c r="I64" s="170"/>
      <c r="J64" s="170"/>
      <c r="K64" s="170"/>
      <c r="L64" s="170"/>
      <c r="M64" s="170"/>
      <c r="N64" s="161"/>
      <c r="O64" s="161"/>
      <c r="P64" s="161"/>
      <c r="Q64" s="161"/>
      <c r="R64" s="161"/>
      <c r="S64" s="161"/>
      <c r="T64" s="162"/>
      <c r="U64" s="161"/>
      <c r="V64" s="151"/>
      <c r="W64" s="151"/>
      <c r="X64" s="151"/>
      <c r="Y64" s="151"/>
      <c r="Z64" s="151"/>
      <c r="AA64" s="151"/>
      <c r="AB64" s="151"/>
      <c r="AC64" s="151"/>
      <c r="AD64" s="151"/>
      <c r="AE64" s="151" t="s">
        <v>117</v>
      </c>
      <c r="AF64" s="151">
        <v>0</v>
      </c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2"/>
      <c r="B65" s="158"/>
      <c r="C65" s="188" t="s">
        <v>194</v>
      </c>
      <c r="D65" s="163"/>
      <c r="E65" s="168">
        <v>3.1579999999999999</v>
      </c>
      <c r="F65" s="170"/>
      <c r="G65" s="170"/>
      <c r="H65" s="170"/>
      <c r="I65" s="170"/>
      <c r="J65" s="170"/>
      <c r="K65" s="170"/>
      <c r="L65" s="170"/>
      <c r="M65" s="170"/>
      <c r="N65" s="161"/>
      <c r="O65" s="161"/>
      <c r="P65" s="161"/>
      <c r="Q65" s="161"/>
      <c r="R65" s="161"/>
      <c r="S65" s="161"/>
      <c r="T65" s="162"/>
      <c r="U65" s="161"/>
      <c r="V65" s="151"/>
      <c r="W65" s="151"/>
      <c r="X65" s="151"/>
      <c r="Y65" s="151"/>
      <c r="Z65" s="151"/>
      <c r="AA65" s="151"/>
      <c r="AB65" s="151"/>
      <c r="AC65" s="151"/>
      <c r="AD65" s="151"/>
      <c r="AE65" s="151" t="s">
        <v>117</v>
      </c>
      <c r="AF65" s="151">
        <v>0</v>
      </c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2"/>
      <c r="B66" s="158"/>
      <c r="C66" s="188" t="s">
        <v>195</v>
      </c>
      <c r="D66" s="163"/>
      <c r="E66" s="168">
        <v>9.4529999999999994</v>
      </c>
      <c r="F66" s="170"/>
      <c r="G66" s="170"/>
      <c r="H66" s="170"/>
      <c r="I66" s="170"/>
      <c r="J66" s="170"/>
      <c r="K66" s="170"/>
      <c r="L66" s="170"/>
      <c r="M66" s="170"/>
      <c r="N66" s="161"/>
      <c r="O66" s="161"/>
      <c r="P66" s="161"/>
      <c r="Q66" s="161"/>
      <c r="R66" s="161"/>
      <c r="S66" s="161"/>
      <c r="T66" s="162"/>
      <c r="U66" s="161"/>
      <c r="V66" s="151"/>
      <c r="W66" s="151"/>
      <c r="X66" s="151"/>
      <c r="Y66" s="151"/>
      <c r="Z66" s="151"/>
      <c r="AA66" s="151"/>
      <c r="AB66" s="151"/>
      <c r="AC66" s="151"/>
      <c r="AD66" s="151"/>
      <c r="AE66" s="151" t="s">
        <v>117</v>
      </c>
      <c r="AF66" s="151">
        <v>0</v>
      </c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2"/>
      <c r="B67" s="158"/>
      <c r="C67" s="188" t="s">
        <v>196</v>
      </c>
      <c r="D67" s="163"/>
      <c r="E67" s="168">
        <v>3.89</v>
      </c>
      <c r="F67" s="170"/>
      <c r="G67" s="170"/>
      <c r="H67" s="170"/>
      <c r="I67" s="170"/>
      <c r="J67" s="170"/>
      <c r="K67" s="170"/>
      <c r="L67" s="170"/>
      <c r="M67" s="170"/>
      <c r="N67" s="161"/>
      <c r="O67" s="161"/>
      <c r="P67" s="161"/>
      <c r="Q67" s="161"/>
      <c r="R67" s="161"/>
      <c r="S67" s="161"/>
      <c r="T67" s="162"/>
      <c r="U67" s="161"/>
      <c r="V67" s="151"/>
      <c r="W67" s="151"/>
      <c r="X67" s="151"/>
      <c r="Y67" s="151"/>
      <c r="Z67" s="151"/>
      <c r="AA67" s="151"/>
      <c r="AB67" s="151"/>
      <c r="AC67" s="151"/>
      <c r="AD67" s="151"/>
      <c r="AE67" s="151" t="s">
        <v>117</v>
      </c>
      <c r="AF67" s="151">
        <v>0</v>
      </c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2"/>
      <c r="B68" s="158"/>
      <c r="C68" s="188" t="s">
        <v>197</v>
      </c>
      <c r="D68" s="163"/>
      <c r="E68" s="168">
        <v>-10.53</v>
      </c>
      <c r="F68" s="170"/>
      <c r="G68" s="170"/>
      <c r="H68" s="170"/>
      <c r="I68" s="170"/>
      <c r="J68" s="170"/>
      <c r="K68" s="170"/>
      <c r="L68" s="170"/>
      <c r="M68" s="170"/>
      <c r="N68" s="161"/>
      <c r="O68" s="161"/>
      <c r="P68" s="161"/>
      <c r="Q68" s="161"/>
      <c r="R68" s="161"/>
      <c r="S68" s="161"/>
      <c r="T68" s="162"/>
      <c r="U68" s="161"/>
      <c r="V68" s="151"/>
      <c r="W68" s="151"/>
      <c r="X68" s="151"/>
      <c r="Y68" s="151"/>
      <c r="Z68" s="151"/>
      <c r="AA68" s="151"/>
      <c r="AB68" s="151"/>
      <c r="AC68" s="151"/>
      <c r="AD68" s="151"/>
      <c r="AE68" s="151" t="s">
        <v>117</v>
      </c>
      <c r="AF68" s="151">
        <v>0</v>
      </c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2">
        <v>26</v>
      </c>
      <c r="B69" s="158" t="s">
        <v>198</v>
      </c>
      <c r="C69" s="187" t="s">
        <v>199</v>
      </c>
      <c r="D69" s="160" t="s">
        <v>112</v>
      </c>
      <c r="E69" s="167">
        <v>10.53</v>
      </c>
      <c r="F69" s="170">
        <v>0</v>
      </c>
      <c r="G69" s="170">
        <f>F69*E69</f>
        <v>0</v>
      </c>
      <c r="H69" s="170">
        <v>0</v>
      </c>
      <c r="I69" s="170">
        <f>ROUND(E69*H69,2)</f>
        <v>0</v>
      </c>
      <c r="J69" s="170">
        <v>905</v>
      </c>
      <c r="K69" s="170">
        <f>ROUND(E69*J69,2)</f>
        <v>9529.65</v>
      </c>
      <c r="L69" s="170">
        <v>21</v>
      </c>
      <c r="M69" s="170">
        <f>G69*(1+L69/100)</f>
        <v>0</v>
      </c>
      <c r="N69" s="161">
        <v>0</v>
      </c>
      <c r="O69" s="161">
        <f>ROUND(E69*N69,5)</f>
        <v>0</v>
      </c>
      <c r="P69" s="161">
        <v>0</v>
      </c>
      <c r="Q69" s="161">
        <f>ROUND(E69*P69,5)</f>
        <v>0</v>
      </c>
      <c r="R69" s="161"/>
      <c r="S69" s="161"/>
      <c r="T69" s="162">
        <v>0</v>
      </c>
      <c r="U69" s="161">
        <f>ROUND(E69*T69,2)</f>
        <v>0</v>
      </c>
      <c r="V69" s="151"/>
      <c r="W69" s="151"/>
      <c r="X69" s="151"/>
      <c r="Y69" s="151"/>
      <c r="Z69" s="151"/>
      <c r="AA69" s="151"/>
      <c r="AB69" s="151"/>
      <c r="AC69" s="151"/>
      <c r="AD69" s="151"/>
      <c r="AE69" s="151" t="s">
        <v>113</v>
      </c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52"/>
      <c r="B70" s="158"/>
      <c r="C70" s="188" t="s">
        <v>200</v>
      </c>
      <c r="D70" s="163"/>
      <c r="E70" s="168">
        <v>10.53</v>
      </c>
      <c r="F70" s="170"/>
      <c r="G70" s="170"/>
      <c r="H70" s="170"/>
      <c r="I70" s="170"/>
      <c r="J70" s="170"/>
      <c r="K70" s="170"/>
      <c r="L70" s="170"/>
      <c r="M70" s="170"/>
      <c r="N70" s="161"/>
      <c r="O70" s="161"/>
      <c r="P70" s="161"/>
      <c r="Q70" s="161"/>
      <c r="R70" s="161"/>
      <c r="S70" s="161"/>
      <c r="T70" s="162"/>
      <c r="U70" s="161"/>
      <c r="V70" s="151"/>
      <c r="W70" s="151"/>
      <c r="X70" s="151"/>
      <c r="Y70" s="151"/>
      <c r="Z70" s="151"/>
      <c r="AA70" s="151"/>
      <c r="AB70" s="151"/>
      <c r="AC70" s="151"/>
      <c r="AD70" s="151"/>
      <c r="AE70" s="151" t="s">
        <v>117</v>
      </c>
      <c r="AF70" s="151">
        <v>0</v>
      </c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x14ac:dyDescent="0.2">
      <c r="A71" s="153" t="s">
        <v>108</v>
      </c>
      <c r="B71" s="159" t="s">
        <v>63</v>
      </c>
      <c r="C71" s="189" t="s">
        <v>64</v>
      </c>
      <c r="D71" s="164"/>
      <c r="E71" s="169"/>
      <c r="F71" s="171"/>
      <c r="G71" s="171">
        <f>G72</f>
        <v>0</v>
      </c>
      <c r="H71" s="171"/>
      <c r="I71" s="171">
        <f>SUM(I72:I72)</f>
        <v>0</v>
      </c>
      <c r="J71" s="171"/>
      <c r="K71" s="171">
        <f>SUM(K72:K72)</f>
        <v>948.19</v>
      </c>
      <c r="L71" s="171"/>
      <c r="M71" s="171">
        <f>SUM(M72:M72)</f>
        <v>0</v>
      </c>
      <c r="N71" s="165"/>
      <c r="O71" s="165">
        <f>SUM(O72:O72)</f>
        <v>0</v>
      </c>
      <c r="P71" s="165"/>
      <c r="Q71" s="165">
        <f>SUM(Q72:Q72)</f>
        <v>0</v>
      </c>
      <c r="R71" s="165"/>
      <c r="S71" s="165"/>
      <c r="T71" s="166"/>
      <c r="U71" s="165">
        <f>SUM(U72:U72)</f>
        <v>2.97</v>
      </c>
      <c r="AE71" t="s">
        <v>109</v>
      </c>
    </row>
    <row r="72" spans="1:60" outlineLevel="1" x14ac:dyDescent="0.2">
      <c r="A72" s="152">
        <v>27</v>
      </c>
      <c r="B72" s="158" t="s">
        <v>201</v>
      </c>
      <c r="C72" s="187" t="s">
        <v>202</v>
      </c>
      <c r="D72" s="160" t="s">
        <v>112</v>
      </c>
      <c r="E72" s="167">
        <v>28.56</v>
      </c>
      <c r="F72" s="170">
        <v>0</v>
      </c>
      <c r="G72" s="170">
        <f>F72*E72</f>
        <v>0</v>
      </c>
      <c r="H72" s="170">
        <v>0</v>
      </c>
      <c r="I72" s="170">
        <f>ROUND(E72*H72,2)</f>
        <v>0</v>
      </c>
      <c r="J72" s="170">
        <v>33.200000000000003</v>
      </c>
      <c r="K72" s="170">
        <f>ROUND(E72*J72,2)</f>
        <v>948.19</v>
      </c>
      <c r="L72" s="170">
        <v>21</v>
      </c>
      <c r="M72" s="170">
        <f>G72*(1+L72/100)</f>
        <v>0</v>
      </c>
      <c r="N72" s="161">
        <v>0</v>
      </c>
      <c r="O72" s="161">
        <f>ROUND(E72*N72,5)</f>
        <v>0</v>
      </c>
      <c r="P72" s="161">
        <v>0</v>
      </c>
      <c r="Q72" s="161">
        <f>ROUND(E72*P72,5)</f>
        <v>0</v>
      </c>
      <c r="R72" s="161"/>
      <c r="S72" s="161"/>
      <c r="T72" s="162">
        <v>0.104</v>
      </c>
      <c r="U72" s="161">
        <f>ROUND(E72*T72,2)</f>
        <v>2.97</v>
      </c>
      <c r="V72" s="151"/>
      <c r="W72" s="151"/>
      <c r="X72" s="151"/>
      <c r="Y72" s="151"/>
      <c r="Z72" s="151"/>
      <c r="AA72" s="151"/>
      <c r="AB72" s="151"/>
      <c r="AC72" s="151"/>
      <c r="AD72" s="151"/>
      <c r="AE72" s="151" t="s">
        <v>113</v>
      </c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53" t="s">
        <v>108</v>
      </c>
      <c r="B73" s="159" t="s">
        <v>65</v>
      </c>
      <c r="C73" s="189" t="s">
        <v>66</v>
      </c>
      <c r="D73" s="164"/>
      <c r="E73" s="169"/>
      <c r="F73" s="171"/>
      <c r="G73" s="171">
        <f>SUM(G74:G84)</f>
        <v>0</v>
      </c>
      <c r="H73" s="171"/>
      <c r="I73" s="171">
        <f>SUM(I74:I84)</f>
        <v>37522.129999999997</v>
      </c>
      <c r="J73" s="171"/>
      <c r="K73" s="171">
        <f>SUM(K74:K84)</f>
        <v>75599.02</v>
      </c>
      <c r="L73" s="171"/>
      <c r="M73" s="171">
        <f>SUM(M74:M84)</f>
        <v>0</v>
      </c>
      <c r="N73" s="165"/>
      <c r="O73" s="165">
        <f>SUM(O74:O84)</f>
        <v>17.430140000000002</v>
      </c>
      <c r="P73" s="165"/>
      <c r="Q73" s="165">
        <f>SUM(Q74:Q84)</f>
        <v>16.241129999999998</v>
      </c>
      <c r="R73" s="165"/>
      <c r="S73" s="165"/>
      <c r="T73" s="166"/>
      <c r="U73" s="165">
        <f>SUM(U74:U84)</f>
        <v>243.78</v>
      </c>
      <c r="AE73" t="s">
        <v>109</v>
      </c>
    </row>
    <row r="74" spans="1:60" ht="22.5" outlineLevel="1" x14ac:dyDescent="0.2">
      <c r="A74" s="152">
        <v>28</v>
      </c>
      <c r="B74" s="158" t="s">
        <v>203</v>
      </c>
      <c r="C74" s="187" t="s">
        <v>204</v>
      </c>
      <c r="D74" s="160" t="s">
        <v>137</v>
      </c>
      <c r="E74" s="167">
        <v>1.9301100000000002E-2</v>
      </c>
      <c r="F74" s="170">
        <v>0</v>
      </c>
      <c r="G74" s="170">
        <f>F74*E74</f>
        <v>0</v>
      </c>
      <c r="H74" s="170">
        <v>21210.01</v>
      </c>
      <c r="I74" s="170">
        <f>ROUND(E74*H74,2)</f>
        <v>409.38</v>
      </c>
      <c r="J74" s="170">
        <v>5409.9900000000016</v>
      </c>
      <c r="K74" s="170">
        <f>ROUND(E74*J74,2)</f>
        <v>104.42</v>
      </c>
      <c r="L74" s="170">
        <v>21</v>
      </c>
      <c r="M74" s="170">
        <f>G74*(1+L74/100)</f>
        <v>0</v>
      </c>
      <c r="N74" s="161">
        <v>1.0554399999999999</v>
      </c>
      <c r="O74" s="161">
        <f>ROUND(E74*N74,5)</f>
        <v>2.0369999999999999E-2</v>
      </c>
      <c r="P74" s="161">
        <v>0</v>
      </c>
      <c r="Q74" s="161">
        <f>ROUND(E74*P74,5)</f>
        <v>0</v>
      </c>
      <c r="R74" s="161"/>
      <c r="S74" s="161"/>
      <c r="T74" s="162">
        <v>15.231</v>
      </c>
      <c r="U74" s="161">
        <f>ROUND(E74*T74,2)</f>
        <v>0.28999999999999998</v>
      </c>
      <c r="V74" s="151"/>
      <c r="W74" s="151"/>
      <c r="X74" s="151"/>
      <c r="Y74" s="151"/>
      <c r="Z74" s="151"/>
      <c r="AA74" s="151"/>
      <c r="AB74" s="151"/>
      <c r="AC74" s="151"/>
      <c r="AD74" s="151"/>
      <c r="AE74" s="151" t="s">
        <v>113</v>
      </c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2"/>
      <c r="B75" s="158"/>
      <c r="C75" s="188" t="s">
        <v>205</v>
      </c>
      <c r="D75" s="163"/>
      <c r="E75" s="168">
        <v>1.9301100000000002E-2</v>
      </c>
      <c r="F75" s="170"/>
      <c r="G75" s="170"/>
      <c r="H75" s="170"/>
      <c r="I75" s="170"/>
      <c r="J75" s="170"/>
      <c r="K75" s="170"/>
      <c r="L75" s="170"/>
      <c r="M75" s="170"/>
      <c r="N75" s="161"/>
      <c r="O75" s="161"/>
      <c r="P75" s="161"/>
      <c r="Q75" s="161"/>
      <c r="R75" s="161"/>
      <c r="S75" s="161"/>
      <c r="T75" s="162"/>
      <c r="U75" s="161"/>
      <c r="V75" s="151"/>
      <c r="W75" s="151"/>
      <c r="X75" s="151"/>
      <c r="Y75" s="151"/>
      <c r="Z75" s="151"/>
      <c r="AA75" s="151"/>
      <c r="AB75" s="151"/>
      <c r="AC75" s="151"/>
      <c r="AD75" s="151"/>
      <c r="AE75" s="151" t="s">
        <v>117</v>
      </c>
      <c r="AF75" s="151">
        <v>0</v>
      </c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2">
        <v>29</v>
      </c>
      <c r="B76" s="158" t="s">
        <v>206</v>
      </c>
      <c r="C76" s="187" t="s">
        <v>207</v>
      </c>
      <c r="D76" s="160" t="s">
        <v>112</v>
      </c>
      <c r="E76" s="167">
        <v>123.49100000000001</v>
      </c>
      <c r="F76" s="170">
        <v>0</v>
      </c>
      <c r="G76" s="170">
        <f>F76*E76</f>
        <v>0</v>
      </c>
      <c r="H76" s="170">
        <v>126.95</v>
      </c>
      <c r="I76" s="170">
        <f>ROUND(E76*H76,2)</f>
        <v>15677.18</v>
      </c>
      <c r="J76" s="170">
        <v>121.05</v>
      </c>
      <c r="K76" s="170">
        <f>ROUND(E76*J76,2)</f>
        <v>14948.59</v>
      </c>
      <c r="L76" s="170">
        <v>21</v>
      </c>
      <c r="M76" s="170">
        <f>G76*(1+L76/100)</f>
        <v>0</v>
      </c>
      <c r="N76" s="161">
        <v>1.095E-2</v>
      </c>
      <c r="O76" s="161">
        <f>ROUND(E76*N76,5)</f>
        <v>1.35223</v>
      </c>
      <c r="P76" s="161">
        <v>0</v>
      </c>
      <c r="Q76" s="161">
        <f>ROUND(E76*P76,5)</f>
        <v>0</v>
      </c>
      <c r="R76" s="161"/>
      <c r="S76" s="161"/>
      <c r="T76" s="162">
        <v>0.35149999999999998</v>
      </c>
      <c r="U76" s="161">
        <f>ROUND(E76*T76,2)</f>
        <v>43.41</v>
      </c>
      <c r="V76" s="151"/>
      <c r="W76" s="151"/>
      <c r="X76" s="151"/>
      <c r="Y76" s="151"/>
      <c r="Z76" s="151"/>
      <c r="AA76" s="151"/>
      <c r="AB76" s="151"/>
      <c r="AC76" s="151"/>
      <c r="AD76" s="151"/>
      <c r="AE76" s="151" t="s">
        <v>113</v>
      </c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2"/>
      <c r="B77" s="158"/>
      <c r="C77" s="188" t="s">
        <v>208</v>
      </c>
      <c r="D77" s="163"/>
      <c r="E77" s="168">
        <v>123.491</v>
      </c>
      <c r="F77" s="170"/>
      <c r="G77" s="170"/>
      <c r="H77" s="170"/>
      <c r="I77" s="170"/>
      <c r="J77" s="170"/>
      <c r="K77" s="170"/>
      <c r="L77" s="170"/>
      <c r="M77" s="170"/>
      <c r="N77" s="161"/>
      <c r="O77" s="161"/>
      <c r="P77" s="161"/>
      <c r="Q77" s="161"/>
      <c r="R77" s="161"/>
      <c r="S77" s="161"/>
      <c r="T77" s="162"/>
      <c r="U77" s="161"/>
      <c r="V77" s="151"/>
      <c r="W77" s="151"/>
      <c r="X77" s="151"/>
      <c r="Y77" s="151"/>
      <c r="Z77" s="151"/>
      <c r="AA77" s="151"/>
      <c r="AB77" s="151"/>
      <c r="AC77" s="151"/>
      <c r="AD77" s="151"/>
      <c r="AE77" s="151" t="s">
        <v>117</v>
      </c>
      <c r="AF77" s="151">
        <v>0</v>
      </c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2">
        <v>30</v>
      </c>
      <c r="B78" s="158" t="s">
        <v>209</v>
      </c>
      <c r="C78" s="187" t="s">
        <v>210</v>
      </c>
      <c r="D78" s="160" t="s">
        <v>112</v>
      </c>
      <c r="E78" s="167">
        <v>123.491</v>
      </c>
      <c r="F78" s="170">
        <v>0</v>
      </c>
      <c r="G78" s="170">
        <f t="shared" ref="G78:G81" si="2">F78*E78</f>
        <v>0</v>
      </c>
      <c r="H78" s="170">
        <v>0</v>
      </c>
      <c r="I78" s="170">
        <f>ROUND(E78*H78,2)</f>
        <v>0</v>
      </c>
      <c r="J78" s="170">
        <v>230.5</v>
      </c>
      <c r="K78" s="170">
        <f>ROUND(E78*J78,2)</f>
        <v>28464.68</v>
      </c>
      <c r="L78" s="170">
        <v>21</v>
      </c>
      <c r="M78" s="170">
        <f>G78*(1+L78/100)</f>
        <v>0</v>
      </c>
      <c r="N78" s="161">
        <v>0</v>
      </c>
      <c r="O78" s="161">
        <f>ROUND(E78*N78,5)</f>
        <v>0</v>
      </c>
      <c r="P78" s="161">
        <v>0.11</v>
      </c>
      <c r="Q78" s="161">
        <f>ROUND(E78*P78,5)</f>
        <v>13.584009999999999</v>
      </c>
      <c r="R78" s="161"/>
      <c r="S78" s="161"/>
      <c r="T78" s="162">
        <v>0.85035000000000005</v>
      </c>
      <c r="U78" s="161">
        <f>ROUND(E78*T78,2)</f>
        <v>105.01</v>
      </c>
      <c r="V78" s="151"/>
      <c r="W78" s="151"/>
      <c r="X78" s="151"/>
      <c r="Y78" s="151"/>
      <c r="Z78" s="151"/>
      <c r="AA78" s="151"/>
      <c r="AB78" s="151"/>
      <c r="AC78" s="151"/>
      <c r="AD78" s="151"/>
      <c r="AE78" s="151" t="s">
        <v>144</v>
      </c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2">
        <v>31</v>
      </c>
      <c r="B79" s="158" t="s">
        <v>211</v>
      </c>
      <c r="C79" s="187" t="s">
        <v>212</v>
      </c>
      <c r="D79" s="160" t="s">
        <v>112</v>
      </c>
      <c r="E79" s="167">
        <v>123.491</v>
      </c>
      <c r="F79" s="170">
        <v>0</v>
      </c>
      <c r="G79" s="170">
        <f t="shared" si="2"/>
        <v>0</v>
      </c>
      <c r="H79" s="170">
        <v>75.72</v>
      </c>
      <c r="I79" s="170">
        <f>ROUND(E79*H79,2)</f>
        <v>9350.74</v>
      </c>
      <c r="J79" s="170">
        <v>117.78</v>
      </c>
      <c r="K79" s="170">
        <f>ROUND(E79*J79,2)</f>
        <v>14544.77</v>
      </c>
      <c r="L79" s="170">
        <v>21</v>
      </c>
      <c r="M79" s="170">
        <f>G79*(1+L79/100)</f>
        <v>0</v>
      </c>
      <c r="N79" s="161">
        <v>3.7799999999999999E-3</v>
      </c>
      <c r="O79" s="161">
        <f>ROUND(E79*N79,5)</f>
        <v>0.46679999999999999</v>
      </c>
      <c r="P79" s="161">
        <v>0</v>
      </c>
      <c r="Q79" s="161">
        <f>ROUND(E79*P79,5)</f>
        <v>0</v>
      </c>
      <c r="R79" s="161"/>
      <c r="S79" s="161"/>
      <c r="T79" s="162">
        <v>0.34200000000000003</v>
      </c>
      <c r="U79" s="161">
        <f>ROUND(E79*T79,2)</f>
        <v>42.23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 t="s">
        <v>113</v>
      </c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2">
        <v>32</v>
      </c>
      <c r="B80" s="158" t="s">
        <v>213</v>
      </c>
      <c r="C80" s="187" t="s">
        <v>214</v>
      </c>
      <c r="D80" s="160" t="s">
        <v>112</v>
      </c>
      <c r="E80" s="167">
        <v>123.491</v>
      </c>
      <c r="F80" s="170">
        <v>0</v>
      </c>
      <c r="G80" s="170">
        <f t="shared" si="2"/>
        <v>0</v>
      </c>
      <c r="H80" s="170">
        <v>97.86</v>
      </c>
      <c r="I80" s="170">
        <f>ROUND(E80*H80,2)</f>
        <v>12084.83</v>
      </c>
      <c r="J80" s="170">
        <v>79.14</v>
      </c>
      <c r="K80" s="170">
        <f>ROUND(E80*J80,2)</f>
        <v>9773.08</v>
      </c>
      <c r="L80" s="170">
        <v>21</v>
      </c>
      <c r="M80" s="170">
        <f>G80*(1+L80/100)</f>
        <v>0</v>
      </c>
      <c r="N80" s="161">
        <v>0.12625</v>
      </c>
      <c r="O80" s="161">
        <f>ROUND(E80*N80,5)</f>
        <v>15.59074</v>
      </c>
      <c r="P80" s="161">
        <v>0</v>
      </c>
      <c r="Q80" s="161">
        <f>ROUND(E80*P80,5)</f>
        <v>0</v>
      </c>
      <c r="R80" s="161"/>
      <c r="S80" s="161"/>
      <c r="T80" s="162">
        <v>0.26821</v>
      </c>
      <c r="U80" s="161">
        <f>ROUND(E80*T80,2)</f>
        <v>33.119999999999997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 t="s">
        <v>144</v>
      </c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2">
        <v>33</v>
      </c>
      <c r="B81" s="158" t="s">
        <v>215</v>
      </c>
      <c r="C81" s="187" t="s">
        <v>216</v>
      </c>
      <c r="D81" s="160" t="s">
        <v>123</v>
      </c>
      <c r="E81" s="167">
        <v>6.17455</v>
      </c>
      <c r="F81" s="170">
        <v>0</v>
      </c>
      <c r="G81" s="170">
        <f t="shared" si="2"/>
        <v>0</v>
      </c>
      <c r="H81" s="170">
        <v>0</v>
      </c>
      <c r="I81" s="170">
        <f>ROUND(E81*H81,2)</f>
        <v>0</v>
      </c>
      <c r="J81" s="170">
        <v>294.5</v>
      </c>
      <c r="K81" s="170">
        <f>ROUND(E81*J81,2)</f>
        <v>1818.4</v>
      </c>
      <c r="L81" s="170">
        <v>21</v>
      </c>
      <c r="M81" s="170">
        <f>G81*(1+L81/100)</f>
        <v>0</v>
      </c>
      <c r="N81" s="161">
        <v>0</v>
      </c>
      <c r="O81" s="161">
        <f>ROUND(E81*N81,5)</f>
        <v>0</v>
      </c>
      <c r="P81" s="161">
        <v>0</v>
      </c>
      <c r="Q81" s="161">
        <f>ROUND(E81*P81,5)</f>
        <v>0</v>
      </c>
      <c r="R81" s="161"/>
      <c r="S81" s="161"/>
      <c r="T81" s="162">
        <v>0.82</v>
      </c>
      <c r="U81" s="161">
        <f>ROUND(E81*T81,2)</f>
        <v>5.0599999999999996</v>
      </c>
      <c r="V81" s="151"/>
      <c r="W81" s="151"/>
      <c r="X81" s="151"/>
      <c r="Y81" s="151"/>
      <c r="Z81" s="151"/>
      <c r="AA81" s="151"/>
      <c r="AB81" s="151"/>
      <c r="AC81" s="151"/>
      <c r="AD81" s="151"/>
      <c r="AE81" s="151" t="s">
        <v>113</v>
      </c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2"/>
      <c r="B82" s="158"/>
      <c r="C82" s="188" t="s">
        <v>217</v>
      </c>
      <c r="D82" s="163"/>
      <c r="E82" s="168">
        <v>6.17455</v>
      </c>
      <c r="F82" s="170"/>
      <c r="G82" s="170"/>
      <c r="H82" s="170"/>
      <c r="I82" s="170"/>
      <c r="J82" s="170"/>
      <c r="K82" s="170"/>
      <c r="L82" s="170"/>
      <c r="M82" s="170"/>
      <c r="N82" s="161"/>
      <c r="O82" s="161"/>
      <c r="P82" s="161"/>
      <c r="Q82" s="161"/>
      <c r="R82" s="161"/>
      <c r="S82" s="161"/>
      <c r="T82" s="162"/>
      <c r="U82" s="161"/>
      <c r="V82" s="151"/>
      <c r="W82" s="151"/>
      <c r="X82" s="151"/>
      <c r="Y82" s="151"/>
      <c r="Z82" s="151"/>
      <c r="AA82" s="151"/>
      <c r="AB82" s="151"/>
      <c r="AC82" s="151"/>
      <c r="AD82" s="151"/>
      <c r="AE82" s="151" t="s">
        <v>117</v>
      </c>
      <c r="AF82" s="151">
        <v>0</v>
      </c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52">
        <v>34</v>
      </c>
      <c r="B83" s="158" t="s">
        <v>218</v>
      </c>
      <c r="C83" s="187" t="s">
        <v>219</v>
      </c>
      <c r="D83" s="160" t="s">
        <v>112</v>
      </c>
      <c r="E83" s="167">
        <v>6.3719999999999999</v>
      </c>
      <c r="F83" s="170">
        <v>0</v>
      </c>
      <c r="G83" s="170">
        <f>F83*E83</f>
        <v>0</v>
      </c>
      <c r="H83" s="170">
        <v>0</v>
      </c>
      <c r="I83" s="170">
        <f>ROUND(E83*H83,2)</f>
        <v>0</v>
      </c>
      <c r="J83" s="170">
        <v>933</v>
      </c>
      <c r="K83" s="170">
        <f>ROUND(E83*J83,2)</f>
        <v>5945.08</v>
      </c>
      <c r="L83" s="170">
        <v>21</v>
      </c>
      <c r="M83" s="170">
        <f>G83*(1+L83/100)</f>
        <v>0</v>
      </c>
      <c r="N83" s="161">
        <v>0</v>
      </c>
      <c r="O83" s="161">
        <f>ROUND(E83*N83,5)</f>
        <v>0</v>
      </c>
      <c r="P83" s="161">
        <v>0.41699999999999998</v>
      </c>
      <c r="Q83" s="161">
        <f>ROUND(E83*P83,5)</f>
        <v>2.6571199999999999</v>
      </c>
      <c r="R83" s="161"/>
      <c r="S83" s="161"/>
      <c r="T83" s="162">
        <v>2.3003900000000002</v>
      </c>
      <c r="U83" s="161">
        <f>ROUND(E83*T83,2)</f>
        <v>14.66</v>
      </c>
      <c r="V83" s="151"/>
      <c r="W83" s="151"/>
      <c r="X83" s="151"/>
      <c r="Y83" s="151"/>
      <c r="Z83" s="151"/>
      <c r="AA83" s="151"/>
      <c r="AB83" s="151"/>
      <c r="AC83" s="151"/>
      <c r="AD83" s="151"/>
      <c r="AE83" s="151" t="s">
        <v>113</v>
      </c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2"/>
      <c r="B84" s="158"/>
      <c r="C84" s="188" t="s">
        <v>116</v>
      </c>
      <c r="D84" s="163"/>
      <c r="E84" s="168">
        <v>6.3719999999999999</v>
      </c>
      <c r="F84" s="170"/>
      <c r="G84" s="170"/>
      <c r="H84" s="170"/>
      <c r="I84" s="170"/>
      <c r="J84" s="170"/>
      <c r="K84" s="170"/>
      <c r="L84" s="170"/>
      <c r="M84" s="170"/>
      <c r="N84" s="161"/>
      <c r="O84" s="161"/>
      <c r="P84" s="161"/>
      <c r="Q84" s="161"/>
      <c r="R84" s="161"/>
      <c r="S84" s="161"/>
      <c r="T84" s="162"/>
      <c r="U84" s="161"/>
      <c r="V84" s="151"/>
      <c r="W84" s="151"/>
      <c r="X84" s="151"/>
      <c r="Y84" s="151"/>
      <c r="Z84" s="151"/>
      <c r="AA84" s="151"/>
      <c r="AB84" s="151"/>
      <c r="AC84" s="151"/>
      <c r="AD84" s="151"/>
      <c r="AE84" s="151" t="s">
        <v>117</v>
      </c>
      <c r="AF84" s="151">
        <v>0</v>
      </c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53" t="s">
        <v>108</v>
      </c>
      <c r="B85" s="159" t="s">
        <v>67</v>
      </c>
      <c r="C85" s="189" t="s">
        <v>68</v>
      </c>
      <c r="D85" s="164"/>
      <c r="E85" s="169"/>
      <c r="F85" s="171"/>
      <c r="G85" s="171">
        <f>SUM(G86:G111)</f>
        <v>0</v>
      </c>
      <c r="H85" s="171"/>
      <c r="I85" s="171">
        <f>SUM(I86:I111)</f>
        <v>73784.22</v>
      </c>
      <c r="J85" s="171"/>
      <c r="K85" s="171">
        <f>SUM(K86:K111)</f>
        <v>272902.96999999997</v>
      </c>
      <c r="L85" s="171"/>
      <c r="M85" s="171">
        <f>SUM(M86:M111)</f>
        <v>0</v>
      </c>
      <c r="N85" s="165"/>
      <c r="O85" s="165">
        <f>SUM(O86:O111)</f>
        <v>1.1916500000000001</v>
      </c>
      <c r="P85" s="165"/>
      <c r="Q85" s="165">
        <f>SUM(Q86:Q111)</f>
        <v>0</v>
      </c>
      <c r="R85" s="165"/>
      <c r="S85" s="165"/>
      <c r="T85" s="166"/>
      <c r="U85" s="165">
        <f>SUM(U86:U111)</f>
        <v>288</v>
      </c>
      <c r="AE85" t="s">
        <v>109</v>
      </c>
    </row>
    <row r="86" spans="1:60" outlineLevel="1" x14ac:dyDescent="0.2">
      <c r="A86" s="152">
        <v>35</v>
      </c>
      <c r="B86" s="158" t="s">
        <v>220</v>
      </c>
      <c r="C86" s="187" t="s">
        <v>221</v>
      </c>
      <c r="D86" s="160" t="s">
        <v>112</v>
      </c>
      <c r="E86" s="167">
        <v>28.562899999999999</v>
      </c>
      <c r="F86" s="170">
        <v>0</v>
      </c>
      <c r="G86" s="170">
        <f>F86*E86</f>
        <v>0</v>
      </c>
      <c r="H86" s="170">
        <v>252.12</v>
      </c>
      <c r="I86" s="170">
        <f>ROUND(E86*H86,2)</f>
        <v>7201.28</v>
      </c>
      <c r="J86" s="170">
        <v>157.88</v>
      </c>
      <c r="K86" s="170">
        <f>ROUND(E86*J86,2)</f>
        <v>4509.51</v>
      </c>
      <c r="L86" s="170">
        <v>21</v>
      </c>
      <c r="M86" s="170">
        <f>G86*(1+L86/100)</f>
        <v>0</v>
      </c>
      <c r="N86" s="161">
        <v>3.7799999999999999E-3</v>
      </c>
      <c r="O86" s="161">
        <f>ROUND(E86*N86,5)</f>
        <v>0.10797</v>
      </c>
      <c r="P86" s="161">
        <v>0</v>
      </c>
      <c r="Q86" s="161">
        <f>ROUND(E86*P86,5)</f>
        <v>0</v>
      </c>
      <c r="R86" s="161"/>
      <c r="S86" s="161"/>
      <c r="T86" s="162">
        <v>0.42403000000000002</v>
      </c>
      <c r="U86" s="161">
        <f>ROUND(E86*T86,2)</f>
        <v>12.11</v>
      </c>
      <c r="V86" s="151"/>
      <c r="W86" s="151"/>
      <c r="X86" s="151"/>
      <c r="Y86" s="151"/>
      <c r="Z86" s="151"/>
      <c r="AA86" s="151"/>
      <c r="AB86" s="151"/>
      <c r="AC86" s="151"/>
      <c r="AD86" s="151"/>
      <c r="AE86" s="151" t="s">
        <v>144</v>
      </c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2"/>
      <c r="B87" s="158"/>
      <c r="C87" s="188" t="s">
        <v>156</v>
      </c>
      <c r="D87" s="163"/>
      <c r="E87" s="168">
        <v>5.7347999999999999</v>
      </c>
      <c r="F87" s="170"/>
      <c r="G87" s="170"/>
      <c r="H87" s="170"/>
      <c r="I87" s="170"/>
      <c r="J87" s="170"/>
      <c r="K87" s="170"/>
      <c r="L87" s="170"/>
      <c r="M87" s="170"/>
      <c r="N87" s="161"/>
      <c r="O87" s="161"/>
      <c r="P87" s="161"/>
      <c r="Q87" s="161"/>
      <c r="R87" s="161"/>
      <c r="S87" s="161"/>
      <c r="T87" s="162"/>
      <c r="U87" s="161"/>
      <c r="V87" s="151"/>
      <c r="W87" s="151"/>
      <c r="X87" s="151"/>
      <c r="Y87" s="151"/>
      <c r="Z87" s="151"/>
      <c r="AA87" s="151"/>
      <c r="AB87" s="151"/>
      <c r="AC87" s="151"/>
      <c r="AD87" s="151"/>
      <c r="AE87" s="151" t="s">
        <v>117</v>
      </c>
      <c r="AF87" s="151">
        <v>0</v>
      </c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52"/>
      <c r="B88" s="158"/>
      <c r="C88" s="188" t="s">
        <v>157</v>
      </c>
      <c r="D88" s="163"/>
      <c r="E88" s="168">
        <v>15.657299999999999</v>
      </c>
      <c r="F88" s="170"/>
      <c r="G88" s="170"/>
      <c r="H88" s="170"/>
      <c r="I88" s="170"/>
      <c r="J88" s="170"/>
      <c r="K88" s="170"/>
      <c r="L88" s="170"/>
      <c r="M88" s="170"/>
      <c r="N88" s="161"/>
      <c r="O88" s="161"/>
      <c r="P88" s="161"/>
      <c r="Q88" s="161"/>
      <c r="R88" s="161"/>
      <c r="S88" s="161"/>
      <c r="T88" s="162"/>
      <c r="U88" s="161"/>
      <c r="V88" s="151"/>
      <c r="W88" s="151"/>
      <c r="X88" s="151"/>
      <c r="Y88" s="151"/>
      <c r="Z88" s="151"/>
      <c r="AA88" s="151"/>
      <c r="AB88" s="151"/>
      <c r="AC88" s="151"/>
      <c r="AD88" s="151"/>
      <c r="AE88" s="151" t="s">
        <v>117</v>
      </c>
      <c r="AF88" s="151">
        <v>0</v>
      </c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2"/>
      <c r="B89" s="158"/>
      <c r="C89" s="188" t="s">
        <v>158</v>
      </c>
      <c r="D89" s="163"/>
      <c r="E89" s="168">
        <v>7.1707999999999998</v>
      </c>
      <c r="F89" s="170"/>
      <c r="G89" s="170"/>
      <c r="H89" s="170"/>
      <c r="I89" s="170"/>
      <c r="J89" s="170"/>
      <c r="K89" s="170"/>
      <c r="L89" s="170"/>
      <c r="M89" s="170"/>
      <c r="N89" s="161"/>
      <c r="O89" s="161"/>
      <c r="P89" s="161"/>
      <c r="Q89" s="161"/>
      <c r="R89" s="161"/>
      <c r="S89" s="161"/>
      <c r="T89" s="162"/>
      <c r="U89" s="161"/>
      <c r="V89" s="151"/>
      <c r="W89" s="151"/>
      <c r="X89" s="151"/>
      <c r="Y89" s="151"/>
      <c r="Z89" s="151"/>
      <c r="AA89" s="151"/>
      <c r="AB89" s="151"/>
      <c r="AC89" s="151"/>
      <c r="AD89" s="151"/>
      <c r="AE89" s="151" t="s">
        <v>117</v>
      </c>
      <c r="AF89" s="151">
        <v>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2">
        <v>36</v>
      </c>
      <c r="B90" s="158" t="s">
        <v>222</v>
      </c>
      <c r="C90" s="187" t="s">
        <v>223</v>
      </c>
      <c r="D90" s="160" t="s">
        <v>112</v>
      </c>
      <c r="E90" s="167">
        <v>28.562899999999999</v>
      </c>
      <c r="F90" s="170">
        <v>0</v>
      </c>
      <c r="G90" s="170">
        <f t="shared" ref="G90:G92" si="3">F90*E90</f>
        <v>0</v>
      </c>
      <c r="H90" s="170">
        <v>55.84</v>
      </c>
      <c r="I90" s="170">
        <f>ROUND(E90*H90,2)</f>
        <v>1594.95</v>
      </c>
      <c r="J90" s="170">
        <v>59.16</v>
      </c>
      <c r="K90" s="170">
        <f>ROUND(E90*J90,2)</f>
        <v>1689.78</v>
      </c>
      <c r="L90" s="170">
        <v>21</v>
      </c>
      <c r="M90" s="170">
        <f>G90*(1+L90/100)</f>
        <v>0</v>
      </c>
      <c r="N90" s="161">
        <v>6.3000000000000003E-4</v>
      </c>
      <c r="O90" s="161">
        <f>ROUND(E90*N90,5)</f>
        <v>1.7989999999999999E-2</v>
      </c>
      <c r="P90" s="161">
        <v>0</v>
      </c>
      <c r="Q90" s="161">
        <f>ROUND(E90*P90,5)</f>
        <v>0</v>
      </c>
      <c r="R90" s="161"/>
      <c r="S90" s="161"/>
      <c r="T90" s="162">
        <v>0.16</v>
      </c>
      <c r="U90" s="161">
        <f>ROUND(E90*T90,2)</f>
        <v>4.57</v>
      </c>
      <c r="V90" s="151"/>
      <c r="W90" s="151"/>
      <c r="X90" s="151"/>
      <c r="Y90" s="151"/>
      <c r="Z90" s="151"/>
      <c r="AA90" s="151"/>
      <c r="AB90" s="151"/>
      <c r="AC90" s="151"/>
      <c r="AD90" s="151"/>
      <c r="AE90" s="151" t="s">
        <v>113</v>
      </c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2">
        <v>37</v>
      </c>
      <c r="B91" s="158" t="s">
        <v>224</v>
      </c>
      <c r="C91" s="187" t="s">
        <v>225</v>
      </c>
      <c r="D91" s="160" t="s">
        <v>148</v>
      </c>
      <c r="E91" s="167">
        <v>22.741</v>
      </c>
      <c r="F91" s="170">
        <v>0</v>
      </c>
      <c r="G91" s="170">
        <f t="shared" si="3"/>
        <v>0</v>
      </c>
      <c r="H91" s="170">
        <v>34.93</v>
      </c>
      <c r="I91" s="170">
        <f>ROUND(E91*H91,2)</f>
        <v>794.34</v>
      </c>
      <c r="J91" s="170">
        <v>36.970000000000006</v>
      </c>
      <c r="K91" s="170">
        <f>ROUND(E91*J91,2)</f>
        <v>840.73</v>
      </c>
      <c r="L91" s="170">
        <v>21</v>
      </c>
      <c r="M91" s="170">
        <f>G91*(1+L91/100)</f>
        <v>0</v>
      </c>
      <c r="N91" s="161">
        <v>0</v>
      </c>
      <c r="O91" s="161">
        <f>ROUND(E91*N91,5)</f>
        <v>0</v>
      </c>
      <c r="P91" s="161">
        <v>0</v>
      </c>
      <c r="Q91" s="161">
        <f>ROUND(E91*P91,5)</f>
        <v>0</v>
      </c>
      <c r="R91" s="161"/>
      <c r="S91" s="161"/>
      <c r="T91" s="162">
        <v>0.1</v>
      </c>
      <c r="U91" s="161">
        <f>ROUND(E91*T91,2)</f>
        <v>2.27</v>
      </c>
      <c r="V91" s="151"/>
      <c r="W91" s="151"/>
      <c r="X91" s="151"/>
      <c r="Y91" s="151"/>
      <c r="Z91" s="151"/>
      <c r="AA91" s="151"/>
      <c r="AB91" s="151"/>
      <c r="AC91" s="151"/>
      <c r="AD91" s="151"/>
      <c r="AE91" s="151" t="s">
        <v>113</v>
      </c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2">
        <v>38</v>
      </c>
      <c r="B92" s="158" t="s">
        <v>226</v>
      </c>
      <c r="C92" s="187" t="s">
        <v>227</v>
      </c>
      <c r="D92" s="160" t="s">
        <v>148</v>
      </c>
      <c r="E92" s="167">
        <v>22.741</v>
      </c>
      <c r="F92" s="170">
        <v>0</v>
      </c>
      <c r="G92" s="170">
        <f t="shared" si="3"/>
        <v>0</v>
      </c>
      <c r="H92" s="170">
        <v>0</v>
      </c>
      <c r="I92" s="170">
        <f>ROUND(E92*H92,2)</f>
        <v>0</v>
      </c>
      <c r="J92" s="170">
        <v>150</v>
      </c>
      <c r="K92" s="170">
        <f>ROUND(E92*J92,2)</f>
        <v>3411.15</v>
      </c>
      <c r="L92" s="170">
        <v>21</v>
      </c>
      <c r="M92" s="170">
        <f>G92*(1+L92/100)</f>
        <v>0</v>
      </c>
      <c r="N92" s="161">
        <v>0</v>
      </c>
      <c r="O92" s="161">
        <f>ROUND(E92*N92,5)</f>
        <v>0</v>
      </c>
      <c r="P92" s="161">
        <v>0</v>
      </c>
      <c r="Q92" s="161">
        <f>ROUND(E92*P92,5)</f>
        <v>0</v>
      </c>
      <c r="R92" s="161"/>
      <c r="S92" s="161"/>
      <c r="T92" s="162">
        <v>0</v>
      </c>
      <c r="U92" s="161">
        <f>ROUND(E92*T92,2)</f>
        <v>0</v>
      </c>
      <c r="V92" s="151"/>
      <c r="W92" s="151"/>
      <c r="X92" s="151"/>
      <c r="Y92" s="151"/>
      <c r="Z92" s="151"/>
      <c r="AA92" s="151"/>
      <c r="AB92" s="151"/>
      <c r="AC92" s="151"/>
      <c r="AD92" s="151"/>
      <c r="AE92" s="151" t="s">
        <v>113</v>
      </c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2"/>
      <c r="B93" s="158"/>
      <c r="C93" s="188" t="s">
        <v>149</v>
      </c>
      <c r="D93" s="163"/>
      <c r="E93" s="168">
        <v>4.2480000000000002</v>
      </c>
      <c r="F93" s="170"/>
      <c r="G93" s="170"/>
      <c r="H93" s="170"/>
      <c r="I93" s="170"/>
      <c r="J93" s="170"/>
      <c r="K93" s="170"/>
      <c r="L93" s="170"/>
      <c r="M93" s="170"/>
      <c r="N93" s="161"/>
      <c r="O93" s="161"/>
      <c r="P93" s="161"/>
      <c r="Q93" s="161"/>
      <c r="R93" s="161"/>
      <c r="S93" s="161"/>
      <c r="T93" s="162"/>
      <c r="U93" s="161"/>
      <c r="V93" s="151"/>
      <c r="W93" s="151"/>
      <c r="X93" s="151"/>
      <c r="Y93" s="151"/>
      <c r="Z93" s="151"/>
      <c r="AA93" s="151"/>
      <c r="AB93" s="151"/>
      <c r="AC93" s="151"/>
      <c r="AD93" s="151"/>
      <c r="AE93" s="151" t="s">
        <v>117</v>
      </c>
      <c r="AF93" s="151">
        <v>0</v>
      </c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52"/>
      <c r="B94" s="158"/>
      <c r="C94" s="188" t="s">
        <v>150</v>
      </c>
      <c r="D94" s="163"/>
      <c r="E94" s="168">
        <v>11.598000000000001</v>
      </c>
      <c r="F94" s="170"/>
      <c r="G94" s="170"/>
      <c r="H94" s="170"/>
      <c r="I94" s="170"/>
      <c r="J94" s="170"/>
      <c r="K94" s="170"/>
      <c r="L94" s="170"/>
      <c r="M94" s="170"/>
      <c r="N94" s="161"/>
      <c r="O94" s="161"/>
      <c r="P94" s="161"/>
      <c r="Q94" s="161"/>
      <c r="R94" s="161"/>
      <c r="S94" s="161"/>
      <c r="T94" s="162"/>
      <c r="U94" s="161"/>
      <c r="V94" s="151"/>
      <c r="W94" s="151"/>
      <c r="X94" s="151"/>
      <c r="Y94" s="151"/>
      <c r="Z94" s="151"/>
      <c r="AA94" s="151"/>
      <c r="AB94" s="151"/>
      <c r="AC94" s="151"/>
      <c r="AD94" s="151"/>
      <c r="AE94" s="151" t="s">
        <v>117</v>
      </c>
      <c r="AF94" s="151">
        <v>0</v>
      </c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2"/>
      <c r="B95" s="158"/>
      <c r="C95" s="188" t="s">
        <v>145</v>
      </c>
      <c r="D95" s="163"/>
      <c r="E95" s="168">
        <v>6.8949999999999996</v>
      </c>
      <c r="F95" s="170"/>
      <c r="G95" s="170"/>
      <c r="H95" s="170"/>
      <c r="I95" s="170"/>
      <c r="J95" s="170"/>
      <c r="K95" s="170"/>
      <c r="L95" s="170"/>
      <c r="M95" s="170"/>
      <c r="N95" s="161"/>
      <c r="O95" s="161"/>
      <c r="P95" s="161"/>
      <c r="Q95" s="161"/>
      <c r="R95" s="161"/>
      <c r="S95" s="161"/>
      <c r="T95" s="162"/>
      <c r="U95" s="161"/>
      <c r="V95" s="151"/>
      <c r="W95" s="151"/>
      <c r="X95" s="151"/>
      <c r="Y95" s="151"/>
      <c r="Z95" s="151"/>
      <c r="AA95" s="151"/>
      <c r="AB95" s="151"/>
      <c r="AC95" s="151"/>
      <c r="AD95" s="151"/>
      <c r="AE95" s="151" t="s">
        <v>117</v>
      </c>
      <c r="AF95" s="151">
        <v>0</v>
      </c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2">
        <v>39</v>
      </c>
      <c r="B96" s="158" t="s">
        <v>228</v>
      </c>
      <c r="C96" s="187" t="s">
        <v>229</v>
      </c>
      <c r="D96" s="160" t="s">
        <v>112</v>
      </c>
      <c r="E96" s="167">
        <v>90.802397000000013</v>
      </c>
      <c r="F96" s="170">
        <v>0</v>
      </c>
      <c r="G96" s="170">
        <f>F96*E96</f>
        <v>0</v>
      </c>
      <c r="H96" s="170">
        <v>302.66000000000003</v>
      </c>
      <c r="I96" s="170">
        <f>ROUND(E96*H96,2)</f>
        <v>27482.25</v>
      </c>
      <c r="J96" s="170">
        <v>2497.34</v>
      </c>
      <c r="K96" s="170">
        <f>ROUND(E96*J96,2)</f>
        <v>226764.46</v>
      </c>
      <c r="L96" s="170">
        <v>21</v>
      </c>
      <c r="M96" s="170">
        <f>G96*(1+L96/100)</f>
        <v>0</v>
      </c>
      <c r="N96" s="161">
        <v>6.3099999999999996E-3</v>
      </c>
      <c r="O96" s="161">
        <f>ROUND(E96*N96,5)</f>
        <v>0.57296000000000002</v>
      </c>
      <c r="P96" s="161">
        <v>0</v>
      </c>
      <c r="Q96" s="161">
        <f>ROUND(E96*P96,5)</f>
        <v>0</v>
      </c>
      <c r="R96" s="161"/>
      <c r="S96" s="161"/>
      <c r="T96" s="162">
        <v>2.2639999999999998</v>
      </c>
      <c r="U96" s="161">
        <f>ROUND(E96*T96,2)</f>
        <v>205.58</v>
      </c>
      <c r="V96" s="151"/>
      <c r="W96" s="151"/>
      <c r="X96" s="151"/>
      <c r="Y96" s="151"/>
      <c r="Z96" s="151"/>
      <c r="AA96" s="151"/>
      <c r="AB96" s="151"/>
      <c r="AC96" s="151"/>
      <c r="AD96" s="151"/>
      <c r="AE96" s="151" t="s">
        <v>113</v>
      </c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52"/>
      <c r="B97" s="158"/>
      <c r="C97" s="188" t="s">
        <v>230</v>
      </c>
      <c r="D97" s="163"/>
      <c r="E97" s="168">
        <v>8.9364000000000008</v>
      </c>
      <c r="F97" s="170"/>
      <c r="G97" s="170"/>
      <c r="H97" s="170"/>
      <c r="I97" s="170"/>
      <c r="J97" s="170"/>
      <c r="K97" s="170"/>
      <c r="L97" s="170"/>
      <c r="M97" s="170"/>
      <c r="N97" s="161"/>
      <c r="O97" s="161"/>
      <c r="P97" s="161"/>
      <c r="Q97" s="161"/>
      <c r="R97" s="161"/>
      <c r="S97" s="161"/>
      <c r="T97" s="162"/>
      <c r="U97" s="161"/>
      <c r="V97" s="151"/>
      <c r="W97" s="151"/>
      <c r="X97" s="151"/>
      <c r="Y97" s="151"/>
      <c r="Z97" s="151"/>
      <c r="AA97" s="151"/>
      <c r="AB97" s="151"/>
      <c r="AC97" s="151"/>
      <c r="AD97" s="151"/>
      <c r="AE97" s="151" t="s">
        <v>117</v>
      </c>
      <c r="AF97" s="151">
        <v>0</v>
      </c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2"/>
      <c r="B98" s="158"/>
      <c r="C98" s="188" t="s">
        <v>231</v>
      </c>
      <c r="D98" s="163"/>
      <c r="E98" s="168">
        <v>6.4314999999999998</v>
      </c>
      <c r="F98" s="170"/>
      <c r="G98" s="170"/>
      <c r="H98" s="170"/>
      <c r="I98" s="170"/>
      <c r="J98" s="170"/>
      <c r="K98" s="170"/>
      <c r="L98" s="170"/>
      <c r="M98" s="170"/>
      <c r="N98" s="161"/>
      <c r="O98" s="161"/>
      <c r="P98" s="161"/>
      <c r="Q98" s="161"/>
      <c r="R98" s="161"/>
      <c r="S98" s="161"/>
      <c r="T98" s="162"/>
      <c r="U98" s="161"/>
      <c r="V98" s="151"/>
      <c r="W98" s="151"/>
      <c r="X98" s="151"/>
      <c r="Y98" s="151"/>
      <c r="Z98" s="151"/>
      <c r="AA98" s="151"/>
      <c r="AB98" s="151"/>
      <c r="AC98" s="151"/>
      <c r="AD98" s="151"/>
      <c r="AE98" s="151" t="s">
        <v>117</v>
      </c>
      <c r="AF98" s="151">
        <v>0</v>
      </c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2"/>
      <c r="B99" s="158"/>
      <c r="C99" s="188" t="s">
        <v>232</v>
      </c>
      <c r="D99" s="163"/>
      <c r="E99" s="168">
        <v>2.6382690000000002</v>
      </c>
      <c r="F99" s="170"/>
      <c r="G99" s="170"/>
      <c r="H99" s="170"/>
      <c r="I99" s="170"/>
      <c r="J99" s="170"/>
      <c r="K99" s="170"/>
      <c r="L99" s="170"/>
      <c r="M99" s="170"/>
      <c r="N99" s="161"/>
      <c r="O99" s="161"/>
      <c r="P99" s="161"/>
      <c r="Q99" s="161"/>
      <c r="R99" s="161"/>
      <c r="S99" s="161"/>
      <c r="T99" s="162"/>
      <c r="U99" s="161"/>
      <c r="V99" s="151"/>
      <c r="W99" s="151"/>
      <c r="X99" s="151"/>
      <c r="Y99" s="151"/>
      <c r="Z99" s="151"/>
      <c r="AA99" s="151"/>
      <c r="AB99" s="151"/>
      <c r="AC99" s="151"/>
      <c r="AD99" s="151"/>
      <c r="AE99" s="151" t="s">
        <v>117</v>
      </c>
      <c r="AF99" s="151">
        <v>0</v>
      </c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2"/>
      <c r="B100" s="158"/>
      <c r="C100" s="188" t="s">
        <v>233</v>
      </c>
      <c r="D100" s="163"/>
      <c r="E100" s="168">
        <v>10.274829</v>
      </c>
      <c r="F100" s="170"/>
      <c r="G100" s="170"/>
      <c r="H100" s="170"/>
      <c r="I100" s="170"/>
      <c r="J100" s="170"/>
      <c r="K100" s="170"/>
      <c r="L100" s="170"/>
      <c r="M100" s="170"/>
      <c r="N100" s="161"/>
      <c r="O100" s="161"/>
      <c r="P100" s="161"/>
      <c r="Q100" s="161"/>
      <c r="R100" s="161"/>
      <c r="S100" s="161"/>
      <c r="T100" s="162"/>
      <c r="U100" s="16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 t="s">
        <v>117</v>
      </c>
      <c r="AF100" s="151">
        <v>0</v>
      </c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2"/>
      <c r="B101" s="158"/>
      <c r="C101" s="188" t="s">
        <v>234</v>
      </c>
      <c r="D101" s="163"/>
      <c r="E101" s="168">
        <v>16.444562000000001</v>
      </c>
      <c r="F101" s="170"/>
      <c r="G101" s="170"/>
      <c r="H101" s="170"/>
      <c r="I101" s="170"/>
      <c r="J101" s="170"/>
      <c r="K101" s="170"/>
      <c r="L101" s="170"/>
      <c r="M101" s="170"/>
      <c r="N101" s="161"/>
      <c r="O101" s="161"/>
      <c r="P101" s="161"/>
      <c r="Q101" s="161"/>
      <c r="R101" s="161"/>
      <c r="S101" s="161"/>
      <c r="T101" s="162"/>
      <c r="U101" s="16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 t="s">
        <v>117</v>
      </c>
      <c r="AF101" s="151">
        <v>0</v>
      </c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2"/>
      <c r="B102" s="158"/>
      <c r="C102" s="188" t="s">
        <v>235</v>
      </c>
      <c r="D102" s="163"/>
      <c r="E102" s="168">
        <v>11.479336999999999</v>
      </c>
      <c r="F102" s="170"/>
      <c r="G102" s="170"/>
      <c r="H102" s="170"/>
      <c r="I102" s="170"/>
      <c r="J102" s="170"/>
      <c r="K102" s="170"/>
      <c r="L102" s="170"/>
      <c r="M102" s="170"/>
      <c r="N102" s="161"/>
      <c r="O102" s="161"/>
      <c r="P102" s="161"/>
      <c r="Q102" s="161"/>
      <c r="R102" s="161"/>
      <c r="S102" s="161"/>
      <c r="T102" s="162"/>
      <c r="U102" s="16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 t="s">
        <v>117</v>
      </c>
      <c r="AF102" s="151">
        <v>0</v>
      </c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2"/>
      <c r="B103" s="158"/>
      <c r="C103" s="188" t="s">
        <v>236</v>
      </c>
      <c r="D103" s="163"/>
      <c r="E103" s="168">
        <v>20.171800000000001</v>
      </c>
      <c r="F103" s="170"/>
      <c r="G103" s="170"/>
      <c r="H103" s="170"/>
      <c r="I103" s="170"/>
      <c r="J103" s="170"/>
      <c r="K103" s="170"/>
      <c r="L103" s="170"/>
      <c r="M103" s="170"/>
      <c r="N103" s="161"/>
      <c r="O103" s="161"/>
      <c r="P103" s="161"/>
      <c r="Q103" s="161"/>
      <c r="R103" s="161"/>
      <c r="S103" s="161"/>
      <c r="T103" s="162"/>
      <c r="U103" s="16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 t="s">
        <v>117</v>
      </c>
      <c r="AF103" s="151">
        <v>0</v>
      </c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2"/>
      <c r="B104" s="158"/>
      <c r="C104" s="188" t="s">
        <v>237</v>
      </c>
      <c r="D104" s="163"/>
      <c r="E104" s="168">
        <v>3.3757000000000001</v>
      </c>
      <c r="F104" s="170"/>
      <c r="G104" s="170"/>
      <c r="H104" s="170"/>
      <c r="I104" s="170"/>
      <c r="J104" s="170"/>
      <c r="K104" s="170"/>
      <c r="L104" s="170"/>
      <c r="M104" s="170"/>
      <c r="N104" s="161"/>
      <c r="O104" s="161"/>
      <c r="P104" s="161"/>
      <c r="Q104" s="161"/>
      <c r="R104" s="161"/>
      <c r="S104" s="161"/>
      <c r="T104" s="162"/>
      <c r="U104" s="16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 t="s">
        <v>117</v>
      </c>
      <c r="AF104" s="151">
        <v>0</v>
      </c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2"/>
      <c r="B105" s="158"/>
      <c r="C105" s="188" t="s">
        <v>238</v>
      </c>
      <c r="D105" s="163"/>
      <c r="E105" s="168">
        <v>7.18</v>
      </c>
      <c r="F105" s="170"/>
      <c r="G105" s="170"/>
      <c r="H105" s="170"/>
      <c r="I105" s="170"/>
      <c r="J105" s="170"/>
      <c r="K105" s="170"/>
      <c r="L105" s="170"/>
      <c r="M105" s="170"/>
      <c r="N105" s="161"/>
      <c r="O105" s="161"/>
      <c r="P105" s="161"/>
      <c r="Q105" s="161"/>
      <c r="R105" s="161"/>
      <c r="S105" s="161"/>
      <c r="T105" s="162"/>
      <c r="U105" s="16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 t="s">
        <v>117</v>
      </c>
      <c r="AF105" s="151">
        <v>0</v>
      </c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2"/>
      <c r="B106" s="158"/>
      <c r="C106" s="188" t="s">
        <v>239</v>
      </c>
      <c r="D106" s="163"/>
      <c r="E106" s="168">
        <v>2.7</v>
      </c>
      <c r="F106" s="170"/>
      <c r="G106" s="170"/>
      <c r="H106" s="170"/>
      <c r="I106" s="170"/>
      <c r="J106" s="170"/>
      <c r="K106" s="170"/>
      <c r="L106" s="170"/>
      <c r="M106" s="170"/>
      <c r="N106" s="161"/>
      <c r="O106" s="161"/>
      <c r="P106" s="161"/>
      <c r="Q106" s="161"/>
      <c r="R106" s="161"/>
      <c r="S106" s="161"/>
      <c r="T106" s="162"/>
      <c r="U106" s="16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 t="s">
        <v>117</v>
      </c>
      <c r="AF106" s="151">
        <v>0</v>
      </c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2"/>
      <c r="B107" s="158"/>
      <c r="C107" s="188" t="s">
        <v>240</v>
      </c>
      <c r="D107" s="163"/>
      <c r="E107" s="168">
        <v>1.17</v>
      </c>
      <c r="F107" s="170"/>
      <c r="G107" s="170"/>
      <c r="H107" s="170"/>
      <c r="I107" s="170"/>
      <c r="J107" s="170"/>
      <c r="K107" s="170"/>
      <c r="L107" s="170"/>
      <c r="M107" s="170"/>
      <c r="N107" s="161"/>
      <c r="O107" s="161"/>
      <c r="P107" s="161"/>
      <c r="Q107" s="161"/>
      <c r="R107" s="161"/>
      <c r="S107" s="161"/>
      <c r="T107" s="162"/>
      <c r="U107" s="16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 t="s">
        <v>117</v>
      </c>
      <c r="AF107" s="151">
        <v>0</v>
      </c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2">
        <v>40</v>
      </c>
      <c r="B108" s="158" t="s">
        <v>241</v>
      </c>
      <c r="C108" s="187" t="s">
        <v>242</v>
      </c>
      <c r="D108" s="160" t="s">
        <v>112</v>
      </c>
      <c r="E108" s="167">
        <v>123.491</v>
      </c>
      <c r="F108" s="170">
        <v>0</v>
      </c>
      <c r="G108" s="170">
        <f t="shared" ref="G108:G109" si="4">F108*E108</f>
        <v>0</v>
      </c>
      <c r="H108" s="170">
        <v>45.16</v>
      </c>
      <c r="I108" s="170">
        <f>ROUND(E108*H108,2)</f>
        <v>5576.85</v>
      </c>
      <c r="J108" s="170">
        <v>29.439999999999998</v>
      </c>
      <c r="K108" s="170">
        <f>ROUND(E108*J108,2)</f>
        <v>3635.58</v>
      </c>
      <c r="L108" s="170">
        <v>21</v>
      </c>
      <c r="M108" s="170">
        <f>G108*(1+L108/100)</f>
        <v>0</v>
      </c>
      <c r="N108" s="161">
        <v>2.1000000000000001E-4</v>
      </c>
      <c r="O108" s="161">
        <f>ROUND(E108*N108,5)</f>
        <v>2.5930000000000002E-2</v>
      </c>
      <c r="P108" s="161">
        <v>0</v>
      </c>
      <c r="Q108" s="161">
        <f>ROUND(E108*P108,5)</f>
        <v>0</v>
      </c>
      <c r="R108" s="161"/>
      <c r="S108" s="161"/>
      <c r="T108" s="162">
        <v>0.09</v>
      </c>
      <c r="U108" s="161">
        <f>ROUND(E108*T108,2)</f>
        <v>11.11</v>
      </c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 t="s">
        <v>113</v>
      </c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2">
        <v>41</v>
      </c>
      <c r="B109" s="158" t="s">
        <v>220</v>
      </c>
      <c r="C109" s="187" t="s">
        <v>221</v>
      </c>
      <c r="D109" s="160" t="s">
        <v>112</v>
      </c>
      <c r="E109" s="167">
        <v>123.49100000000001</v>
      </c>
      <c r="F109" s="170">
        <v>0</v>
      </c>
      <c r="G109" s="170">
        <f t="shared" si="4"/>
        <v>0</v>
      </c>
      <c r="H109" s="170">
        <v>252.12</v>
      </c>
      <c r="I109" s="170">
        <f>ROUND(E109*H109,2)</f>
        <v>31134.55</v>
      </c>
      <c r="J109" s="170">
        <v>157.88</v>
      </c>
      <c r="K109" s="170">
        <f>ROUND(E109*J109,2)</f>
        <v>19496.759999999998</v>
      </c>
      <c r="L109" s="170">
        <v>21</v>
      </c>
      <c r="M109" s="170">
        <f>G109*(1+L109/100)</f>
        <v>0</v>
      </c>
      <c r="N109" s="161">
        <v>3.7799999999999999E-3</v>
      </c>
      <c r="O109" s="161">
        <f>ROUND(E109*N109,5)</f>
        <v>0.46679999999999999</v>
      </c>
      <c r="P109" s="161">
        <v>0</v>
      </c>
      <c r="Q109" s="161">
        <f>ROUND(E109*P109,5)</f>
        <v>0</v>
      </c>
      <c r="R109" s="161"/>
      <c r="S109" s="161"/>
      <c r="T109" s="162">
        <v>0.42403000000000002</v>
      </c>
      <c r="U109" s="161">
        <f>ROUND(E109*T109,2)</f>
        <v>52.36</v>
      </c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 t="s">
        <v>144</v>
      </c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2"/>
      <c r="B110" s="158"/>
      <c r="C110" s="188" t="s">
        <v>208</v>
      </c>
      <c r="D110" s="163"/>
      <c r="E110" s="168">
        <v>123.491</v>
      </c>
      <c r="F110" s="170"/>
      <c r="G110" s="170"/>
      <c r="H110" s="170"/>
      <c r="I110" s="170"/>
      <c r="J110" s="170"/>
      <c r="K110" s="170"/>
      <c r="L110" s="170"/>
      <c r="M110" s="170"/>
      <c r="N110" s="161"/>
      <c r="O110" s="161"/>
      <c r="P110" s="161"/>
      <c r="Q110" s="161"/>
      <c r="R110" s="161"/>
      <c r="S110" s="161"/>
      <c r="T110" s="162"/>
      <c r="U110" s="16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 t="s">
        <v>117</v>
      </c>
      <c r="AF110" s="151">
        <v>0</v>
      </c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2">
        <v>42</v>
      </c>
      <c r="B111" s="158" t="s">
        <v>243</v>
      </c>
      <c r="C111" s="187" t="s">
        <v>244</v>
      </c>
      <c r="D111" s="160" t="s">
        <v>0</v>
      </c>
      <c r="E111" s="167">
        <v>3348</v>
      </c>
      <c r="F111" s="170">
        <v>0</v>
      </c>
      <c r="G111" s="170">
        <f>F111*E111</f>
        <v>0</v>
      </c>
      <c r="H111" s="170">
        <v>0</v>
      </c>
      <c r="I111" s="170">
        <f>ROUND(E111*H111,2)</f>
        <v>0</v>
      </c>
      <c r="J111" s="170">
        <v>3.75</v>
      </c>
      <c r="K111" s="170">
        <f>ROUND(E111*J111,2)</f>
        <v>12555</v>
      </c>
      <c r="L111" s="170">
        <v>21</v>
      </c>
      <c r="M111" s="170">
        <f>G111*(1+L111/100)</f>
        <v>0</v>
      </c>
      <c r="N111" s="161">
        <v>0</v>
      </c>
      <c r="O111" s="161">
        <f>ROUND(E111*N111,5)</f>
        <v>0</v>
      </c>
      <c r="P111" s="161">
        <v>0</v>
      </c>
      <c r="Q111" s="161">
        <f>ROUND(E111*P111,5)</f>
        <v>0</v>
      </c>
      <c r="R111" s="161"/>
      <c r="S111" s="161"/>
      <c r="T111" s="162">
        <v>0</v>
      </c>
      <c r="U111" s="161">
        <f>ROUND(E111*T111,2)</f>
        <v>0</v>
      </c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 t="s">
        <v>113</v>
      </c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53" t="s">
        <v>108</v>
      </c>
      <c r="B112" s="159" t="s">
        <v>69</v>
      </c>
      <c r="C112" s="189" t="s">
        <v>70</v>
      </c>
      <c r="D112" s="164"/>
      <c r="E112" s="169"/>
      <c r="F112" s="171"/>
      <c r="G112" s="171">
        <f>SUM(G113:G118)</f>
        <v>0</v>
      </c>
      <c r="H112" s="171"/>
      <c r="I112" s="171">
        <f>SUM(I113:I118)</f>
        <v>50971.53</v>
      </c>
      <c r="J112" s="171"/>
      <c r="K112" s="171">
        <f>SUM(K113:K118)</f>
        <v>51693.030000000006</v>
      </c>
      <c r="L112" s="171"/>
      <c r="M112" s="171">
        <f>SUM(M113:M118)</f>
        <v>0</v>
      </c>
      <c r="N112" s="165"/>
      <c r="O112" s="165">
        <f>SUM(O113:O118)</f>
        <v>0.53717999999999999</v>
      </c>
      <c r="P112" s="165"/>
      <c r="Q112" s="165">
        <f>SUM(Q113:Q118)</f>
        <v>0.12349</v>
      </c>
      <c r="R112" s="165"/>
      <c r="S112" s="165"/>
      <c r="T112" s="166"/>
      <c r="U112" s="165">
        <f>SUM(U113:U118)</f>
        <v>175.01</v>
      </c>
      <c r="AE112" t="s">
        <v>109</v>
      </c>
    </row>
    <row r="113" spans="1:60" outlineLevel="1" x14ac:dyDescent="0.2">
      <c r="A113" s="152">
        <v>43</v>
      </c>
      <c r="B113" s="158" t="s">
        <v>245</v>
      </c>
      <c r="C113" s="187" t="s">
        <v>246</v>
      </c>
      <c r="D113" s="160" t="s">
        <v>112</v>
      </c>
      <c r="E113" s="167">
        <v>123.49100000000001</v>
      </c>
      <c r="F113" s="170">
        <v>0</v>
      </c>
      <c r="G113" s="170">
        <f>F113*E113</f>
        <v>0</v>
      </c>
      <c r="H113" s="170">
        <v>0</v>
      </c>
      <c r="I113" s="170">
        <f>ROUND(E113*H113,2)</f>
        <v>0</v>
      </c>
      <c r="J113" s="170">
        <v>84.5</v>
      </c>
      <c r="K113" s="170">
        <f>ROUND(E113*J113,2)</f>
        <v>10434.99</v>
      </c>
      <c r="L113" s="170">
        <v>21</v>
      </c>
      <c r="M113" s="170">
        <f>G113*(1+L113/100)</f>
        <v>0</v>
      </c>
      <c r="N113" s="161">
        <v>0</v>
      </c>
      <c r="O113" s="161">
        <f>ROUND(E113*N113,5)</f>
        <v>0</v>
      </c>
      <c r="P113" s="161">
        <v>1E-3</v>
      </c>
      <c r="Q113" s="161">
        <f>ROUND(E113*P113,5)</f>
        <v>0.12349</v>
      </c>
      <c r="R113" s="161"/>
      <c r="S113" s="161"/>
      <c r="T113" s="162">
        <v>0.29143000000000002</v>
      </c>
      <c r="U113" s="161">
        <f>ROUND(E113*T113,2)</f>
        <v>35.99</v>
      </c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 t="s">
        <v>144</v>
      </c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2"/>
      <c r="B114" s="158"/>
      <c r="C114" s="188" t="s">
        <v>208</v>
      </c>
      <c r="D114" s="163"/>
      <c r="E114" s="168">
        <v>123.491</v>
      </c>
      <c r="F114" s="170"/>
      <c r="G114" s="170"/>
      <c r="H114" s="170"/>
      <c r="I114" s="170"/>
      <c r="J114" s="170"/>
      <c r="K114" s="170"/>
      <c r="L114" s="170"/>
      <c r="M114" s="170"/>
      <c r="N114" s="161"/>
      <c r="O114" s="161"/>
      <c r="P114" s="161"/>
      <c r="Q114" s="161"/>
      <c r="R114" s="161"/>
      <c r="S114" s="161"/>
      <c r="T114" s="162"/>
      <c r="U114" s="16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 t="s">
        <v>117</v>
      </c>
      <c r="AF114" s="151">
        <v>0</v>
      </c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22.5" outlineLevel="1" x14ac:dyDescent="0.2">
      <c r="A115" s="152">
        <v>44</v>
      </c>
      <c r="B115" s="158" t="s">
        <v>247</v>
      </c>
      <c r="C115" s="187" t="s">
        <v>248</v>
      </c>
      <c r="D115" s="160" t="s">
        <v>112</v>
      </c>
      <c r="E115" s="167">
        <v>123.491</v>
      </c>
      <c r="F115" s="170">
        <v>0</v>
      </c>
      <c r="G115" s="170">
        <f>F115*E115</f>
        <v>0</v>
      </c>
      <c r="H115" s="170">
        <v>106.35</v>
      </c>
      <c r="I115" s="170">
        <f>ROUND(E115*H115,2)</f>
        <v>13133.27</v>
      </c>
      <c r="J115" s="170">
        <v>199.65</v>
      </c>
      <c r="K115" s="170">
        <f>ROUND(E115*J115,2)</f>
        <v>24654.98</v>
      </c>
      <c r="L115" s="170">
        <v>21</v>
      </c>
      <c r="M115" s="170">
        <f>G115*(1+L115/100)</f>
        <v>0</v>
      </c>
      <c r="N115" s="161">
        <v>3.8999999999999999E-4</v>
      </c>
      <c r="O115" s="161">
        <f>ROUND(E115*N115,5)</f>
        <v>4.8160000000000001E-2</v>
      </c>
      <c r="P115" s="161">
        <v>0</v>
      </c>
      <c r="Q115" s="161">
        <f>ROUND(E115*P115,5)</f>
        <v>0</v>
      </c>
      <c r="R115" s="161"/>
      <c r="S115" s="161"/>
      <c r="T115" s="162">
        <v>0.53422999999999998</v>
      </c>
      <c r="U115" s="161">
        <f>ROUND(E115*T115,2)</f>
        <v>65.97</v>
      </c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 t="s">
        <v>144</v>
      </c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2">
        <v>45</v>
      </c>
      <c r="B116" s="158" t="s">
        <v>249</v>
      </c>
      <c r="C116" s="187" t="s">
        <v>250</v>
      </c>
      <c r="D116" s="160" t="s">
        <v>112</v>
      </c>
      <c r="E116" s="167">
        <v>135.84010000000004</v>
      </c>
      <c r="F116" s="170">
        <v>0</v>
      </c>
      <c r="G116" s="170">
        <f>F116*E116</f>
        <v>0</v>
      </c>
      <c r="H116" s="170">
        <v>278.55</v>
      </c>
      <c r="I116" s="170">
        <f>ROUND(E116*H116,2)</f>
        <v>37838.26</v>
      </c>
      <c r="J116" s="170">
        <v>116.44999999999999</v>
      </c>
      <c r="K116" s="170">
        <f>ROUND(E116*J116,2)</f>
        <v>15818.58</v>
      </c>
      <c r="L116" s="170">
        <v>21</v>
      </c>
      <c r="M116" s="170">
        <f>G116*(1+L116/100)</f>
        <v>0</v>
      </c>
      <c r="N116" s="161">
        <v>3.5999999999999999E-3</v>
      </c>
      <c r="O116" s="161">
        <f>ROUND(E116*N116,5)</f>
        <v>0.48902000000000001</v>
      </c>
      <c r="P116" s="161">
        <v>0</v>
      </c>
      <c r="Q116" s="161">
        <f>ROUND(E116*P116,5)</f>
        <v>0</v>
      </c>
      <c r="R116" s="161"/>
      <c r="S116" s="161"/>
      <c r="T116" s="162">
        <v>0.53776999999999997</v>
      </c>
      <c r="U116" s="161">
        <f>ROUND(E116*T116,2)</f>
        <v>73.05</v>
      </c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 t="s">
        <v>144</v>
      </c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2"/>
      <c r="B117" s="158"/>
      <c r="C117" s="188" t="s">
        <v>251</v>
      </c>
      <c r="D117" s="163"/>
      <c r="E117" s="168">
        <v>135.84010000000001</v>
      </c>
      <c r="F117" s="170"/>
      <c r="G117" s="170"/>
      <c r="H117" s="170"/>
      <c r="I117" s="170"/>
      <c r="J117" s="170"/>
      <c r="K117" s="170"/>
      <c r="L117" s="170"/>
      <c r="M117" s="170"/>
      <c r="N117" s="161"/>
      <c r="O117" s="161"/>
      <c r="P117" s="161"/>
      <c r="Q117" s="161"/>
      <c r="R117" s="161"/>
      <c r="S117" s="161"/>
      <c r="T117" s="162"/>
      <c r="U117" s="16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 t="s">
        <v>117</v>
      </c>
      <c r="AF117" s="151">
        <v>0</v>
      </c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2">
        <v>46</v>
      </c>
      <c r="B118" s="158" t="s">
        <v>252</v>
      </c>
      <c r="C118" s="187" t="s">
        <v>253</v>
      </c>
      <c r="D118" s="160" t="s">
        <v>0</v>
      </c>
      <c r="E118" s="167">
        <v>1018.8</v>
      </c>
      <c r="F118" s="170">
        <v>0</v>
      </c>
      <c r="G118" s="170">
        <f>F118*E118</f>
        <v>0</v>
      </c>
      <c r="H118" s="170">
        <v>0</v>
      </c>
      <c r="I118" s="170">
        <f>ROUND(E118*H118,2)</f>
        <v>0</v>
      </c>
      <c r="J118" s="170">
        <v>0.77</v>
      </c>
      <c r="K118" s="170">
        <f>ROUND(E118*J118,2)</f>
        <v>784.48</v>
      </c>
      <c r="L118" s="170">
        <v>21</v>
      </c>
      <c r="M118" s="170">
        <f>G118*(1+L118/100)</f>
        <v>0</v>
      </c>
      <c r="N118" s="161">
        <v>0</v>
      </c>
      <c r="O118" s="161">
        <f>ROUND(E118*N118,5)</f>
        <v>0</v>
      </c>
      <c r="P118" s="161">
        <v>0</v>
      </c>
      <c r="Q118" s="161">
        <f>ROUND(E118*P118,5)</f>
        <v>0</v>
      </c>
      <c r="R118" s="161"/>
      <c r="S118" s="161"/>
      <c r="T118" s="162">
        <v>0</v>
      </c>
      <c r="U118" s="161">
        <f>ROUND(E118*T118,2)</f>
        <v>0</v>
      </c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 t="s">
        <v>113</v>
      </c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53" t="s">
        <v>108</v>
      </c>
      <c r="B119" s="159" t="s">
        <v>71</v>
      </c>
      <c r="C119" s="189" t="s">
        <v>72</v>
      </c>
      <c r="D119" s="164"/>
      <c r="E119" s="169"/>
      <c r="F119" s="171"/>
      <c r="G119" s="171">
        <f>G120</f>
        <v>0</v>
      </c>
      <c r="H119" s="171"/>
      <c r="I119" s="171">
        <f>SUM(I120:I120)</f>
        <v>484.22</v>
      </c>
      <c r="J119" s="171"/>
      <c r="K119" s="171">
        <f>SUM(K120:K120)</f>
        <v>28733.56</v>
      </c>
      <c r="L119" s="171"/>
      <c r="M119" s="171">
        <f>SUM(M120:M120)</f>
        <v>0</v>
      </c>
      <c r="N119" s="165"/>
      <c r="O119" s="165">
        <f>SUM(O120:O120)</f>
        <v>1.3180000000000001E-2</v>
      </c>
      <c r="P119" s="165"/>
      <c r="Q119" s="165">
        <f>SUM(Q120:Q120)</f>
        <v>0</v>
      </c>
      <c r="R119" s="165"/>
      <c r="S119" s="165"/>
      <c r="T119" s="166"/>
      <c r="U119" s="165">
        <f>SUM(U120:U120)</f>
        <v>101.46</v>
      </c>
      <c r="AE119" t="s">
        <v>109</v>
      </c>
    </row>
    <row r="120" spans="1:60" outlineLevel="1" x14ac:dyDescent="0.2">
      <c r="A120" s="152">
        <v>47</v>
      </c>
      <c r="B120" s="158" t="s">
        <v>254</v>
      </c>
      <c r="C120" s="187" t="s">
        <v>255</v>
      </c>
      <c r="D120" s="160" t="s">
        <v>112</v>
      </c>
      <c r="E120" s="167">
        <v>329.4</v>
      </c>
      <c r="F120" s="170">
        <v>0</v>
      </c>
      <c r="G120" s="170">
        <f>F120*E120</f>
        <v>0</v>
      </c>
      <c r="H120" s="170">
        <v>1.47</v>
      </c>
      <c r="I120" s="170">
        <f>ROUND(E120*H120,2)</f>
        <v>484.22</v>
      </c>
      <c r="J120" s="170">
        <v>87.23</v>
      </c>
      <c r="K120" s="170">
        <f>ROUND(E120*J120,2)</f>
        <v>28733.56</v>
      </c>
      <c r="L120" s="170">
        <v>21</v>
      </c>
      <c r="M120" s="170">
        <f>G120*(1+L120/100)</f>
        <v>0</v>
      </c>
      <c r="N120" s="161">
        <v>4.0000000000000003E-5</v>
      </c>
      <c r="O120" s="161">
        <f>ROUND(E120*N120,5)</f>
        <v>1.3180000000000001E-2</v>
      </c>
      <c r="P120" s="161">
        <v>0</v>
      </c>
      <c r="Q120" s="161">
        <f>ROUND(E120*P120,5)</f>
        <v>0</v>
      </c>
      <c r="R120" s="161"/>
      <c r="S120" s="161"/>
      <c r="T120" s="162">
        <v>0.308</v>
      </c>
      <c r="U120" s="161">
        <f>ROUND(E120*T120,2)</f>
        <v>101.46</v>
      </c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 t="s">
        <v>113</v>
      </c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53" t="s">
        <v>108</v>
      </c>
      <c r="B121" s="159" t="s">
        <v>73</v>
      </c>
      <c r="C121" s="189" t="s">
        <v>74</v>
      </c>
      <c r="D121" s="164"/>
      <c r="E121" s="169"/>
      <c r="F121" s="171"/>
      <c r="G121" s="171">
        <f>SUM(G122:G135)</f>
        <v>0</v>
      </c>
      <c r="H121" s="171"/>
      <c r="I121" s="171">
        <f>SUM(I122:I135)</f>
        <v>0</v>
      </c>
      <c r="J121" s="171"/>
      <c r="K121" s="171">
        <f>SUM(K122:K135)</f>
        <v>47349.740000000005</v>
      </c>
      <c r="L121" s="171"/>
      <c r="M121" s="171">
        <f>SUM(M122:M135)</f>
        <v>0</v>
      </c>
      <c r="N121" s="165"/>
      <c r="O121" s="165">
        <f>SUM(O122:O135)</f>
        <v>0</v>
      </c>
      <c r="P121" s="165"/>
      <c r="Q121" s="165">
        <f>SUM(Q122:Q135)</f>
        <v>4.4984500000000001</v>
      </c>
      <c r="R121" s="165"/>
      <c r="S121" s="165"/>
      <c r="T121" s="166"/>
      <c r="U121" s="165">
        <f>SUM(U122:U135)</f>
        <v>71.83</v>
      </c>
      <c r="AE121" t="s">
        <v>109</v>
      </c>
    </row>
    <row r="122" spans="1:60" outlineLevel="1" x14ac:dyDescent="0.2">
      <c r="A122" s="152">
        <v>48</v>
      </c>
      <c r="B122" s="158" t="s">
        <v>256</v>
      </c>
      <c r="C122" s="187" t="s">
        <v>257</v>
      </c>
      <c r="D122" s="160" t="s">
        <v>112</v>
      </c>
      <c r="E122" s="167">
        <v>71.403999999999996</v>
      </c>
      <c r="F122" s="170">
        <v>0</v>
      </c>
      <c r="G122" s="170">
        <f>F122*E122</f>
        <v>0</v>
      </c>
      <c r="H122" s="170">
        <v>0</v>
      </c>
      <c r="I122" s="170">
        <f>ROUND(E122*H122,2)</f>
        <v>0</v>
      </c>
      <c r="J122" s="170">
        <v>435</v>
      </c>
      <c r="K122" s="170">
        <f>ROUND(E122*J122,2)</f>
        <v>31060.74</v>
      </c>
      <c r="L122" s="170">
        <v>21</v>
      </c>
      <c r="M122" s="170">
        <f>G122*(1+L122/100)</f>
        <v>0</v>
      </c>
      <c r="N122" s="161">
        <v>0</v>
      </c>
      <c r="O122" s="161">
        <f>ROUND(E122*N122,5)</f>
        <v>0</v>
      </c>
      <c r="P122" s="161">
        <v>6.3E-2</v>
      </c>
      <c r="Q122" s="161">
        <f>ROUND(E122*P122,5)</f>
        <v>4.4984500000000001</v>
      </c>
      <c r="R122" s="161"/>
      <c r="S122" s="161"/>
      <c r="T122" s="162">
        <v>1.006</v>
      </c>
      <c r="U122" s="161">
        <f>ROUND(E122*T122,2)</f>
        <v>71.83</v>
      </c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 t="s">
        <v>113</v>
      </c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2"/>
      <c r="B123" s="158"/>
      <c r="C123" s="188" t="s">
        <v>187</v>
      </c>
      <c r="D123" s="163"/>
      <c r="E123" s="168">
        <v>8.3019999999999996</v>
      </c>
      <c r="F123" s="170"/>
      <c r="G123" s="170"/>
      <c r="H123" s="170"/>
      <c r="I123" s="170"/>
      <c r="J123" s="170"/>
      <c r="K123" s="170"/>
      <c r="L123" s="170"/>
      <c r="M123" s="170"/>
      <c r="N123" s="161"/>
      <c r="O123" s="161"/>
      <c r="P123" s="161"/>
      <c r="Q123" s="161"/>
      <c r="R123" s="161"/>
      <c r="S123" s="161"/>
      <c r="T123" s="162"/>
      <c r="U123" s="16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 t="s">
        <v>117</v>
      </c>
      <c r="AF123" s="151">
        <v>0</v>
      </c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2"/>
      <c r="B124" s="158"/>
      <c r="C124" s="188" t="s">
        <v>188</v>
      </c>
      <c r="D124" s="163"/>
      <c r="E124" s="168">
        <v>9.8390000000000004</v>
      </c>
      <c r="F124" s="170"/>
      <c r="G124" s="170"/>
      <c r="H124" s="170"/>
      <c r="I124" s="170"/>
      <c r="J124" s="170"/>
      <c r="K124" s="170"/>
      <c r="L124" s="170"/>
      <c r="M124" s="170"/>
      <c r="N124" s="161"/>
      <c r="O124" s="161"/>
      <c r="P124" s="161"/>
      <c r="Q124" s="161"/>
      <c r="R124" s="161"/>
      <c r="S124" s="161"/>
      <c r="T124" s="162"/>
      <c r="U124" s="16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 t="s">
        <v>117</v>
      </c>
      <c r="AF124" s="151">
        <v>0</v>
      </c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2"/>
      <c r="B125" s="158"/>
      <c r="C125" s="188" t="s">
        <v>189</v>
      </c>
      <c r="D125" s="163"/>
      <c r="E125" s="168">
        <v>17.5</v>
      </c>
      <c r="F125" s="170"/>
      <c r="G125" s="170"/>
      <c r="H125" s="170"/>
      <c r="I125" s="170"/>
      <c r="J125" s="170"/>
      <c r="K125" s="170"/>
      <c r="L125" s="170"/>
      <c r="M125" s="170"/>
      <c r="N125" s="161"/>
      <c r="O125" s="161"/>
      <c r="P125" s="161"/>
      <c r="Q125" s="161"/>
      <c r="R125" s="161"/>
      <c r="S125" s="161"/>
      <c r="T125" s="162"/>
      <c r="U125" s="16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 t="s">
        <v>117</v>
      </c>
      <c r="AF125" s="151">
        <v>0</v>
      </c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2"/>
      <c r="B126" s="158"/>
      <c r="C126" s="188" t="s">
        <v>190</v>
      </c>
      <c r="D126" s="163"/>
      <c r="E126" s="168">
        <v>4.4870000000000001</v>
      </c>
      <c r="F126" s="170"/>
      <c r="G126" s="170"/>
      <c r="H126" s="170"/>
      <c r="I126" s="170"/>
      <c r="J126" s="170"/>
      <c r="K126" s="170"/>
      <c r="L126" s="170"/>
      <c r="M126" s="170"/>
      <c r="N126" s="161"/>
      <c r="O126" s="161"/>
      <c r="P126" s="161"/>
      <c r="Q126" s="161"/>
      <c r="R126" s="161"/>
      <c r="S126" s="161"/>
      <c r="T126" s="162"/>
      <c r="U126" s="16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 t="s">
        <v>117</v>
      </c>
      <c r="AF126" s="151">
        <v>0</v>
      </c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2"/>
      <c r="B127" s="158"/>
      <c r="C127" s="188" t="s">
        <v>191</v>
      </c>
      <c r="D127" s="163"/>
      <c r="E127" s="168">
        <v>7.4429999999999996</v>
      </c>
      <c r="F127" s="170"/>
      <c r="G127" s="170"/>
      <c r="H127" s="170"/>
      <c r="I127" s="170"/>
      <c r="J127" s="170"/>
      <c r="K127" s="170"/>
      <c r="L127" s="170"/>
      <c r="M127" s="170"/>
      <c r="N127" s="161"/>
      <c r="O127" s="161"/>
      <c r="P127" s="161"/>
      <c r="Q127" s="161"/>
      <c r="R127" s="161"/>
      <c r="S127" s="161"/>
      <c r="T127" s="162"/>
      <c r="U127" s="16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 t="s">
        <v>117</v>
      </c>
      <c r="AF127" s="151">
        <v>0</v>
      </c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2"/>
      <c r="B128" s="158"/>
      <c r="C128" s="188" t="s">
        <v>192</v>
      </c>
      <c r="D128" s="163"/>
      <c r="E128" s="168">
        <v>2.8410000000000002</v>
      </c>
      <c r="F128" s="170"/>
      <c r="G128" s="170"/>
      <c r="H128" s="170"/>
      <c r="I128" s="170"/>
      <c r="J128" s="170"/>
      <c r="K128" s="170"/>
      <c r="L128" s="170"/>
      <c r="M128" s="170"/>
      <c r="N128" s="161"/>
      <c r="O128" s="161"/>
      <c r="P128" s="161"/>
      <c r="Q128" s="161"/>
      <c r="R128" s="161"/>
      <c r="S128" s="161"/>
      <c r="T128" s="162"/>
      <c r="U128" s="16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 t="s">
        <v>117</v>
      </c>
      <c r="AF128" s="151">
        <v>0</v>
      </c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2"/>
      <c r="B129" s="158"/>
      <c r="C129" s="188" t="s">
        <v>193</v>
      </c>
      <c r="D129" s="163"/>
      <c r="E129" s="168">
        <v>4.4909999999999997</v>
      </c>
      <c r="F129" s="170"/>
      <c r="G129" s="170"/>
      <c r="H129" s="170"/>
      <c r="I129" s="170"/>
      <c r="J129" s="170"/>
      <c r="K129" s="170"/>
      <c r="L129" s="170"/>
      <c r="M129" s="170"/>
      <c r="N129" s="161"/>
      <c r="O129" s="161"/>
      <c r="P129" s="161"/>
      <c r="Q129" s="161"/>
      <c r="R129" s="161"/>
      <c r="S129" s="161"/>
      <c r="T129" s="162"/>
      <c r="U129" s="16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 t="s">
        <v>117</v>
      </c>
      <c r="AF129" s="151">
        <v>0</v>
      </c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2"/>
      <c r="B130" s="158"/>
      <c r="C130" s="188" t="s">
        <v>194</v>
      </c>
      <c r="D130" s="163"/>
      <c r="E130" s="168">
        <v>3.1579999999999999</v>
      </c>
      <c r="F130" s="170"/>
      <c r="G130" s="170"/>
      <c r="H130" s="170"/>
      <c r="I130" s="170"/>
      <c r="J130" s="170"/>
      <c r="K130" s="170"/>
      <c r="L130" s="170"/>
      <c r="M130" s="170"/>
      <c r="N130" s="161"/>
      <c r="O130" s="161"/>
      <c r="P130" s="161"/>
      <c r="Q130" s="161"/>
      <c r="R130" s="161"/>
      <c r="S130" s="161"/>
      <c r="T130" s="162"/>
      <c r="U130" s="16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 t="s">
        <v>117</v>
      </c>
      <c r="AF130" s="151">
        <v>0</v>
      </c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2"/>
      <c r="B131" s="158"/>
      <c r="C131" s="188" t="s">
        <v>195</v>
      </c>
      <c r="D131" s="163"/>
      <c r="E131" s="168">
        <v>9.4529999999999994</v>
      </c>
      <c r="F131" s="170"/>
      <c r="G131" s="170"/>
      <c r="H131" s="170"/>
      <c r="I131" s="170"/>
      <c r="J131" s="170"/>
      <c r="K131" s="170"/>
      <c r="L131" s="170"/>
      <c r="M131" s="170"/>
      <c r="N131" s="161"/>
      <c r="O131" s="161"/>
      <c r="P131" s="161"/>
      <c r="Q131" s="161"/>
      <c r="R131" s="161"/>
      <c r="S131" s="161"/>
      <c r="T131" s="162"/>
      <c r="U131" s="16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 t="s">
        <v>117</v>
      </c>
      <c r="AF131" s="151">
        <v>0</v>
      </c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2"/>
      <c r="B132" s="158"/>
      <c r="C132" s="188" t="s">
        <v>196</v>
      </c>
      <c r="D132" s="163"/>
      <c r="E132" s="168">
        <v>3.89</v>
      </c>
      <c r="F132" s="170"/>
      <c r="G132" s="170"/>
      <c r="H132" s="170"/>
      <c r="I132" s="170"/>
      <c r="J132" s="170"/>
      <c r="K132" s="170"/>
      <c r="L132" s="170"/>
      <c r="M132" s="170"/>
      <c r="N132" s="161"/>
      <c r="O132" s="161"/>
      <c r="P132" s="161"/>
      <c r="Q132" s="161"/>
      <c r="R132" s="161"/>
      <c r="S132" s="161"/>
      <c r="T132" s="162"/>
      <c r="U132" s="16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 t="s">
        <v>117</v>
      </c>
      <c r="AF132" s="151">
        <v>0</v>
      </c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2">
        <v>49</v>
      </c>
      <c r="B133" s="158" t="s">
        <v>258</v>
      </c>
      <c r="C133" s="187" t="s">
        <v>259</v>
      </c>
      <c r="D133" s="160" t="s">
        <v>153</v>
      </c>
      <c r="E133" s="167">
        <v>1</v>
      </c>
      <c r="F133" s="170">
        <v>0</v>
      </c>
      <c r="G133" s="170">
        <f t="shared" ref="G133:G134" si="5">F133*E133</f>
        <v>0</v>
      </c>
      <c r="H133" s="170">
        <v>0</v>
      </c>
      <c r="I133" s="170">
        <f>ROUND(E133*H133,2)</f>
        <v>0</v>
      </c>
      <c r="J133" s="170">
        <v>11900</v>
      </c>
      <c r="K133" s="170">
        <f>ROUND(E133*J133,2)</f>
        <v>11900</v>
      </c>
      <c r="L133" s="170">
        <v>21</v>
      </c>
      <c r="M133" s="170">
        <f>G133*(1+L133/100)</f>
        <v>0</v>
      </c>
      <c r="N133" s="161">
        <v>0</v>
      </c>
      <c r="O133" s="161">
        <f>ROUND(E133*N133,5)</f>
        <v>0</v>
      </c>
      <c r="P133" s="161">
        <v>0</v>
      </c>
      <c r="Q133" s="161">
        <f>ROUND(E133*P133,5)</f>
        <v>0</v>
      </c>
      <c r="R133" s="161"/>
      <c r="S133" s="161"/>
      <c r="T133" s="162">
        <v>0</v>
      </c>
      <c r="U133" s="161">
        <f>ROUND(E133*T133,2)</f>
        <v>0</v>
      </c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 t="s">
        <v>113</v>
      </c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2">
        <v>50</v>
      </c>
      <c r="B134" s="158" t="s">
        <v>260</v>
      </c>
      <c r="C134" s="187" t="s">
        <v>261</v>
      </c>
      <c r="D134" s="160" t="s">
        <v>112</v>
      </c>
      <c r="E134" s="167">
        <v>2.85</v>
      </c>
      <c r="F134" s="170">
        <v>0</v>
      </c>
      <c r="G134" s="170">
        <f t="shared" si="5"/>
        <v>0</v>
      </c>
      <c r="H134" s="170">
        <v>0</v>
      </c>
      <c r="I134" s="170">
        <f>ROUND(E134*H134,2)</f>
        <v>0</v>
      </c>
      <c r="J134" s="170">
        <v>1540</v>
      </c>
      <c r="K134" s="170">
        <f>ROUND(E134*J134,2)</f>
        <v>4389</v>
      </c>
      <c r="L134" s="170">
        <v>21</v>
      </c>
      <c r="M134" s="170">
        <f>G134*(1+L134/100)</f>
        <v>0</v>
      </c>
      <c r="N134" s="161">
        <v>0</v>
      </c>
      <c r="O134" s="161">
        <f>ROUND(E134*N134,5)</f>
        <v>0</v>
      </c>
      <c r="P134" s="161">
        <v>0</v>
      </c>
      <c r="Q134" s="161">
        <f>ROUND(E134*P134,5)</f>
        <v>0</v>
      </c>
      <c r="R134" s="161"/>
      <c r="S134" s="161"/>
      <c r="T134" s="162">
        <v>0</v>
      </c>
      <c r="U134" s="161">
        <f>ROUND(E134*T134,2)</f>
        <v>0</v>
      </c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 t="s">
        <v>113</v>
      </c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2"/>
      <c r="B135" s="158"/>
      <c r="C135" s="188" t="s">
        <v>163</v>
      </c>
      <c r="D135" s="163"/>
      <c r="E135" s="168">
        <v>2.85</v>
      </c>
      <c r="F135" s="170"/>
      <c r="G135" s="170"/>
      <c r="H135" s="170"/>
      <c r="I135" s="170"/>
      <c r="J135" s="170"/>
      <c r="K135" s="170"/>
      <c r="L135" s="170"/>
      <c r="M135" s="170"/>
      <c r="N135" s="161"/>
      <c r="O135" s="161"/>
      <c r="P135" s="161"/>
      <c r="Q135" s="161"/>
      <c r="R135" s="161"/>
      <c r="S135" s="161"/>
      <c r="T135" s="162"/>
      <c r="U135" s="16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 t="s">
        <v>117</v>
      </c>
      <c r="AF135" s="151">
        <v>0</v>
      </c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x14ac:dyDescent="0.2">
      <c r="A136" s="153" t="s">
        <v>108</v>
      </c>
      <c r="B136" s="159" t="s">
        <v>75</v>
      </c>
      <c r="C136" s="189" t="s">
        <v>76</v>
      </c>
      <c r="D136" s="164"/>
      <c r="E136" s="169"/>
      <c r="F136" s="171"/>
      <c r="G136" s="171">
        <f>SUM(G137:G140)</f>
        <v>0</v>
      </c>
      <c r="H136" s="171"/>
      <c r="I136" s="171">
        <f>SUM(I137:I140)</f>
        <v>0</v>
      </c>
      <c r="J136" s="171"/>
      <c r="K136" s="171">
        <f>SUM(K137:K140)</f>
        <v>7782.75</v>
      </c>
      <c r="L136" s="171"/>
      <c r="M136" s="171">
        <f>SUM(M137:M140)</f>
        <v>0</v>
      </c>
      <c r="N136" s="165"/>
      <c r="O136" s="165">
        <f>SUM(O137:O140)</f>
        <v>0</v>
      </c>
      <c r="P136" s="165"/>
      <c r="Q136" s="165">
        <f>SUM(Q137:Q140)</f>
        <v>0</v>
      </c>
      <c r="R136" s="165"/>
      <c r="S136" s="165"/>
      <c r="T136" s="166"/>
      <c r="U136" s="165">
        <f>SUM(U137:U140)</f>
        <v>32.200000000000003</v>
      </c>
      <c r="AE136" t="s">
        <v>109</v>
      </c>
    </row>
    <row r="137" spans="1:60" outlineLevel="1" x14ac:dyDescent="0.2">
      <c r="A137" s="152">
        <v>51</v>
      </c>
      <c r="B137" s="158" t="s">
        <v>262</v>
      </c>
      <c r="C137" s="187" t="s">
        <v>263</v>
      </c>
      <c r="D137" s="160" t="s">
        <v>137</v>
      </c>
      <c r="E137" s="167">
        <v>18.07</v>
      </c>
      <c r="F137" s="170">
        <v>0</v>
      </c>
      <c r="G137" s="170">
        <f>F137*E137</f>
        <v>0</v>
      </c>
      <c r="H137" s="170">
        <v>0</v>
      </c>
      <c r="I137" s="170">
        <f>ROUND(E137*H137,2)</f>
        <v>0</v>
      </c>
      <c r="J137" s="170">
        <v>227.5</v>
      </c>
      <c r="K137" s="170">
        <f>ROUND(E137*J137,2)</f>
        <v>4110.93</v>
      </c>
      <c r="L137" s="170">
        <v>21</v>
      </c>
      <c r="M137" s="170">
        <f>G137*(1+L137/100)</f>
        <v>0</v>
      </c>
      <c r="N137" s="161">
        <v>0</v>
      </c>
      <c r="O137" s="161">
        <f>ROUND(E137*N137,5)</f>
        <v>0</v>
      </c>
      <c r="P137" s="161">
        <v>0</v>
      </c>
      <c r="Q137" s="161">
        <f>ROUND(E137*P137,5)</f>
        <v>0</v>
      </c>
      <c r="R137" s="161"/>
      <c r="S137" s="161"/>
      <c r="T137" s="162">
        <v>0.94199999999999995</v>
      </c>
      <c r="U137" s="161">
        <f>ROUND(E137*T137,2)</f>
        <v>17.02</v>
      </c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 t="s">
        <v>113</v>
      </c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2"/>
      <c r="B138" s="158"/>
      <c r="C138" s="188" t="s">
        <v>264</v>
      </c>
      <c r="D138" s="163"/>
      <c r="E138" s="168">
        <v>18.07</v>
      </c>
      <c r="F138" s="170"/>
      <c r="G138" s="170"/>
      <c r="H138" s="170"/>
      <c r="I138" s="170"/>
      <c r="J138" s="170"/>
      <c r="K138" s="170"/>
      <c r="L138" s="170"/>
      <c r="M138" s="170"/>
      <c r="N138" s="161"/>
      <c r="O138" s="161"/>
      <c r="P138" s="161"/>
      <c r="Q138" s="161"/>
      <c r="R138" s="161"/>
      <c r="S138" s="161"/>
      <c r="T138" s="162"/>
      <c r="U138" s="16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 t="s">
        <v>117</v>
      </c>
      <c r="AF138" s="151">
        <v>0</v>
      </c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2">
        <v>52</v>
      </c>
      <c r="B139" s="158" t="s">
        <v>265</v>
      </c>
      <c r="C139" s="187" t="s">
        <v>266</v>
      </c>
      <c r="D139" s="160" t="s">
        <v>137</v>
      </c>
      <c r="E139" s="167">
        <v>144.56</v>
      </c>
      <c r="F139" s="170">
        <v>0</v>
      </c>
      <c r="G139" s="170">
        <f>F139*E139</f>
        <v>0</v>
      </c>
      <c r="H139" s="170">
        <v>0</v>
      </c>
      <c r="I139" s="170">
        <f>ROUND(E139*H139,2)</f>
        <v>0</v>
      </c>
      <c r="J139" s="170">
        <v>25.4</v>
      </c>
      <c r="K139" s="170">
        <f>ROUND(E139*J139,2)</f>
        <v>3671.82</v>
      </c>
      <c r="L139" s="170">
        <v>21</v>
      </c>
      <c r="M139" s="170">
        <f>G139*(1+L139/100)</f>
        <v>0</v>
      </c>
      <c r="N139" s="161">
        <v>0</v>
      </c>
      <c r="O139" s="161">
        <f>ROUND(E139*N139,5)</f>
        <v>0</v>
      </c>
      <c r="P139" s="161">
        <v>0</v>
      </c>
      <c r="Q139" s="161">
        <f>ROUND(E139*P139,5)</f>
        <v>0</v>
      </c>
      <c r="R139" s="161"/>
      <c r="S139" s="161"/>
      <c r="T139" s="162">
        <v>0.105</v>
      </c>
      <c r="U139" s="161">
        <f>ROUND(E139*T139,2)</f>
        <v>15.18</v>
      </c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 t="s">
        <v>113</v>
      </c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2"/>
      <c r="B140" s="158"/>
      <c r="C140" s="188" t="s">
        <v>267</v>
      </c>
      <c r="D140" s="163"/>
      <c r="E140" s="168">
        <v>144.56</v>
      </c>
      <c r="F140" s="170"/>
      <c r="G140" s="170"/>
      <c r="H140" s="170"/>
      <c r="I140" s="170"/>
      <c r="J140" s="170"/>
      <c r="K140" s="170"/>
      <c r="L140" s="170"/>
      <c r="M140" s="170"/>
      <c r="N140" s="161"/>
      <c r="O140" s="161"/>
      <c r="P140" s="161"/>
      <c r="Q140" s="161"/>
      <c r="R140" s="161"/>
      <c r="S140" s="161"/>
      <c r="T140" s="162"/>
      <c r="U140" s="16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 t="s">
        <v>117</v>
      </c>
      <c r="AF140" s="151">
        <v>0</v>
      </c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x14ac:dyDescent="0.2">
      <c r="A141" s="153" t="s">
        <v>108</v>
      </c>
      <c r="B141" s="159" t="s">
        <v>77</v>
      </c>
      <c r="C141" s="189" t="s">
        <v>78</v>
      </c>
      <c r="D141" s="164"/>
      <c r="E141" s="169"/>
      <c r="F141" s="171"/>
      <c r="G141" s="171">
        <f>G142</f>
        <v>0</v>
      </c>
      <c r="H141" s="171"/>
      <c r="I141" s="171">
        <f>SUM(I142:I143)</f>
        <v>0</v>
      </c>
      <c r="J141" s="171"/>
      <c r="K141" s="171">
        <f>SUM(K142:K143)</f>
        <v>10116.219999999999</v>
      </c>
      <c r="L141" s="171"/>
      <c r="M141" s="171">
        <f>SUM(M142:M143)</f>
        <v>0</v>
      </c>
      <c r="N141" s="165"/>
      <c r="O141" s="165">
        <f>SUM(O142:O143)</f>
        <v>0</v>
      </c>
      <c r="P141" s="165"/>
      <c r="Q141" s="165">
        <f>SUM(Q142:Q143)</f>
        <v>0</v>
      </c>
      <c r="R141" s="165"/>
      <c r="S141" s="165"/>
      <c r="T141" s="166"/>
      <c r="U141" s="165">
        <f>SUM(U142:U143)</f>
        <v>41.1</v>
      </c>
      <c r="AE141" t="s">
        <v>109</v>
      </c>
    </row>
    <row r="142" spans="1:60" outlineLevel="1" x14ac:dyDescent="0.2">
      <c r="A142" s="152">
        <v>53</v>
      </c>
      <c r="B142" s="158" t="s">
        <v>268</v>
      </c>
      <c r="C142" s="187" t="s">
        <v>269</v>
      </c>
      <c r="D142" s="160" t="s">
        <v>137</v>
      </c>
      <c r="E142" s="167">
        <v>43.793180000000007</v>
      </c>
      <c r="F142" s="170">
        <v>0</v>
      </c>
      <c r="G142" s="170">
        <f>F142*E142</f>
        <v>0</v>
      </c>
      <c r="H142" s="170">
        <v>0</v>
      </c>
      <c r="I142" s="170">
        <f>ROUND(E142*H142,2)</f>
        <v>0</v>
      </c>
      <c r="J142" s="170">
        <v>231</v>
      </c>
      <c r="K142" s="170">
        <f>ROUND(E142*J142,2)</f>
        <v>10116.219999999999</v>
      </c>
      <c r="L142" s="170">
        <v>21</v>
      </c>
      <c r="M142" s="170">
        <f>G142*(1+L142/100)</f>
        <v>0</v>
      </c>
      <c r="N142" s="161">
        <v>0</v>
      </c>
      <c r="O142" s="161">
        <f>ROUND(E142*N142,5)</f>
        <v>0</v>
      </c>
      <c r="P142" s="161">
        <v>0</v>
      </c>
      <c r="Q142" s="161">
        <f>ROUND(E142*P142,5)</f>
        <v>0</v>
      </c>
      <c r="R142" s="161"/>
      <c r="S142" s="161"/>
      <c r="T142" s="162">
        <v>0.9385</v>
      </c>
      <c r="U142" s="161">
        <f>ROUND(E142*T142,2)</f>
        <v>41.1</v>
      </c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 t="s">
        <v>113</v>
      </c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2"/>
      <c r="B143" s="158"/>
      <c r="C143" s="188" t="s">
        <v>270</v>
      </c>
      <c r="D143" s="163"/>
      <c r="E143" s="168">
        <v>43.79318</v>
      </c>
      <c r="F143" s="170"/>
      <c r="G143" s="170"/>
      <c r="H143" s="170"/>
      <c r="I143" s="170"/>
      <c r="J143" s="170"/>
      <c r="K143" s="170"/>
      <c r="L143" s="170"/>
      <c r="M143" s="170"/>
      <c r="N143" s="161"/>
      <c r="O143" s="161"/>
      <c r="P143" s="161"/>
      <c r="Q143" s="161"/>
      <c r="R143" s="161"/>
      <c r="S143" s="161"/>
      <c r="T143" s="162"/>
      <c r="U143" s="16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 t="s">
        <v>117</v>
      </c>
      <c r="AF143" s="151">
        <v>0</v>
      </c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x14ac:dyDescent="0.2">
      <c r="A144" s="153" t="s">
        <v>108</v>
      </c>
      <c r="B144" s="159" t="s">
        <v>79</v>
      </c>
      <c r="C144" s="189" t="s">
        <v>80</v>
      </c>
      <c r="D144" s="164"/>
      <c r="E144" s="169"/>
      <c r="F144" s="171"/>
      <c r="G144" s="171">
        <f>SUM(G145:G155)</f>
        <v>0</v>
      </c>
      <c r="H144" s="171"/>
      <c r="I144" s="171">
        <f>SUM(I145:I155)</f>
        <v>79.03</v>
      </c>
      <c r="J144" s="171"/>
      <c r="K144" s="171">
        <f>SUM(K145:K155)</f>
        <v>51436.65</v>
      </c>
      <c r="L144" s="171"/>
      <c r="M144" s="171">
        <f>SUM(M145:M155)</f>
        <v>0</v>
      </c>
      <c r="N144" s="165"/>
      <c r="O144" s="165">
        <f>SUM(O145:O155)</f>
        <v>0</v>
      </c>
      <c r="P144" s="165"/>
      <c r="Q144" s="165">
        <f>SUM(Q145:Q155)</f>
        <v>0</v>
      </c>
      <c r="R144" s="165"/>
      <c r="S144" s="165"/>
      <c r="T144" s="166"/>
      <c r="U144" s="165">
        <f>SUM(U145:U155)</f>
        <v>5.68</v>
      </c>
      <c r="AE144" t="s">
        <v>109</v>
      </c>
    </row>
    <row r="145" spans="1:60" outlineLevel="1" x14ac:dyDescent="0.2">
      <c r="A145" s="152">
        <v>54</v>
      </c>
      <c r="B145" s="158" t="s">
        <v>271</v>
      </c>
      <c r="C145" s="187" t="s">
        <v>272</v>
      </c>
      <c r="D145" s="160" t="s">
        <v>137</v>
      </c>
      <c r="E145" s="167">
        <v>26.79</v>
      </c>
      <c r="F145" s="170">
        <v>0</v>
      </c>
      <c r="G145" s="170">
        <f>F145*E145</f>
        <v>0</v>
      </c>
      <c r="H145" s="170">
        <v>0</v>
      </c>
      <c r="I145" s="170">
        <f>ROUND(E145*H145,2)</f>
        <v>0</v>
      </c>
      <c r="J145" s="170">
        <v>111.5</v>
      </c>
      <c r="K145" s="170">
        <f>ROUND(E145*J145,2)</f>
        <v>2987.09</v>
      </c>
      <c r="L145" s="170">
        <v>21</v>
      </c>
      <c r="M145" s="170">
        <f>G145*(1+L145/100)</f>
        <v>0</v>
      </c>
      <c r="N145" s="161">
        <v>0</v>
      </c>
      <c r="O145" s="161">
        <f>ROUND(E145*N145,5)</f>
        <v>0</v>
      </c>
      <c r="P145" s="161">
        <v>0</v>
      </c>
      <c r="Q145" s="161">
        <f>ROUND(E145*P145,5)</f>
        <v>0</v>
      </c>
      <c r="R145" s="161"/>
      <c r="S145" s="161"/>
      <c r="T145" s="162">
        <v>0.16400000000000001</v>
      </c>
      <c r="U145" s="161">
        <f>ROUND(E145*T145,2)</f>
        <v>4.3899999999999997</v>
      </c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 t="s">
        <v>113</v>
      </c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2"/>
      <c r="B146" s="158"/>
      <c r="C146" s="188" t="s">
        <v>273</v>
      </c>
      <c r="D146" s="163"/>
      <c r="E146" s="168">
        <v>26.79</v>
      </c>
      <c r="F146" s="170"/>
      <c r="G146" s="170"/>
      <c r="H146" s="170"/>
      <c r="I146" s="170"/>
      <c r="J146" s="170"/>
      <c r="K146" s="170"/>
      <c r="L146" s="170"/>
      <c r="M146" s="170"/>
      <c r="N146" s="161"/>
      <c r="O146" s="161"/>
      <c r="P146" s="161"/>
      <c r="Q146" s="161"/>
      <c r="R146" s="161"/>
      <c r="S146" s="161"/>
      <c r="T146" s="162"/>
      <c r="U146" s="16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 t="s">
        <v>117</v>
      </c>
      <c r="AF146" s="151">
        <v>0</v>
      </c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2">
        <v>55</v>
      </c>
      <c r="B147" s="158" t="s">
        <v>274</v>
      </c>
      <c r="C147" s="187" t="s">
        <v>275</v>
      </c>
      <c r="D147" s="160" t="s">
        <v>137</v>
      </c>
      <c r="E147" s="167">
        <v>26.79</v>
      </c>
      <c r="F147" s="170">
        <v>0</v>
      </c>
      <c r="G147" s="170">
        <f>F147*E147</f>
        <v>0</v>
      </c>
      <c r="H147" s="170">
        <v>2.95</v>
      </c>
      <c r="I147" s="170">
        <f>ROUND(E147*H147,2)</f>
        <v>79.03</v>
      </c>
      <c r="J147" s="170">
        <v>312.05</v>
      </c>
      <c r="K147" s="170">
        <f>ROUND(E147*J147,2)</f>
        <v>8359.82</v>
      </c>
      <c r="L147" s="170">
        <v>21</v>
      </c>
      <c r="M147" s="170">
        <f>G147*(1+L147/100)</f>
        <v>0</v>
      </c>
      <c r="N147" s="161">
        <v>0</v>
      </c>
      <c r="O147" s="161">
        <f>ROUND(E147*N147,5)</f>
        <v>0</v>
      </c>
      <c r="P147" s="161">
        <v>0</v>
      </c>
      <c r="Q147" s="161">
        <f>ROUND(E147*P147,5)</f>
        <v>0</v>
      </c>
      <c r="R147" s="161"/>
      <c r="S147" s="161"/>
      <c r="T147" s="162">
        <v>4.2000000000000003E-2</v>
      </c>
      <c r="U147" s="161">
        <f>ROUND(E147*T147,2)</f>
        <v>1.1299999999999999</v>
      </c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 t="s">
        <v>113</v>
      </c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2"/>
      <c r="B148" s="158"/>
      <c r="C148" s="188" t="s">
        <v>273</v>
      </c>
      <c r="D148" s="163"/>
      <c r="E148" s="168">
        <v>26.79</v>
      </c>
      <c r="F148" s="170"/>
      <c r="G148" s="170"/>
      <c r="H148" s="170"/>
      <c r="I148" s="170"/>
      <c r="J148" s="170"/>
      <c r="K148" s="170"/>
      <c r="L148" s="170"/>
      <c r="M148" s="170"/>
      <c r="N148" s="161"/>
      <c r="O148" s="161"/>
      <c r="P148" s="161"/>
      <c r="Q148" s="161"/>
      <c r="R148" s="161"/>
      <c r="S148" s="161"/>
      <c r="T148" s="162"/>
      <c r="U148" s="16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 t="s">
        <v>117</v>
      </c>
      <c r="AF148" s="151">
        <v>0</v>
      </c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2">
        <v>56</v>
      </c>
      <c r="B149" s="158" t="s">
        <v>276</v>
      </c>
      <c r="C149" s="187" t="s">
        <v>277</v>
      </c>
      <c r="D149" s="160" t="s">
        <v>137</v>
      </c>
      <c r="E149" s="167">
        <v>107.16</v>
      </c>
      <c r="F149" s="170">
        <v>0</v>
      </c>
      <c r="G149" s="170">
        <f>F149*E149</f>
        <v>0</v>
      </c>
      <c r="H149" s="170">
        <v>0</v>
      </c>
      <c r="I149" s="170">
        <f>ROUND(E149*H149,2)</f>
        <v>0</v>
      </c>
      <c r="J149" s="170">
        <v>25</v>
      </c>
      <c r="K149" s="170">
        <f>ROUND(E149*J149,2)</f>
        <v>2679</v>
      </c>
      <c r="L149" s="170">
        <v>21</v>
      </c>
      <c r="M149" s="170">
        <f>G149*(1+L149/100)</f>
        <v>0</v>
      </c>
      <c r="N149" s="161">
        <v>0</v>
      </c>
      <c r="O149" s="161">
        <f>ROUND(E149*N149,5)</f>
        <v>0</v>
      </c>
      <c r="P149" s="161">
        <v>0</v>
      </c>
      <c r="Q149" s="161">
        <f>ROUND(E149*P149,5)</f>
        <v>0</v>
      </c>
      <c r="R149" s="161"/>
      <c r="S149" s="161"/>
      <c r="T149" s="162">
        <v>0</v>
      </c>
      <c r="U149" s="161">
        <f>ROUND(E149*T149,2)</f>
        <v>0</v>
      </c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 t="s">
        <v>113</v>
      </c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2"/>
      <c r="B150" s="158"/>
      <c r="C150" s="188" t="s">
        <v>278</v>
      </c>
      <c r="D150" s="163"/>
      <c r="E150" s="168">
        <v>107.16</v>
      </c>
      <c r="F150" s="170"/>
      <c r="G150" s="170"/>
      <c r="H150" s="170"/>
      <c r="I150" s="170"/>
      <c r="J150" s="170"/>
      <c r="K150" s="170"/>
      <c r="L150" s="170"/>
      <c r="M150" s="170"/>
      <c r="N150" s="161"/>
      <c r="O150" s="161"/>
      <c r="P150" s="161"/>
      <c r="Q150" s="161"/>
      <c r="R150" s="161"/>
      <c r="S150" s="161"/>
      <c r="T150" s="162"/>
      <c r="U150" s="16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 t="s">
        <v>117</v>
      </c>
      <c r="AF150" s="151">
        <v>0</v>
      </c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2">
        <v>57</v>
      </c>
      <c r="B151" s="158" t="s">
        <v>279</v>
      </c>
      <c r="C151" s="187" t="s">
        <v>280</v>
      </c>
      <c r="D151" s="160" t="s">
        <v>137</v>
      </c>
      <c r="E151" s="167">
        <v>26.79</v>
      </c>
      <c r="F151" s="170">
        <v>0</v>
      </c>
      <c r="G151" s="170">
        <f t="shared" ref="G151:G152" si="6">F151*E151</f>
        <v>0</v>
      </c>
      <c r="H151" s="170">
        <v>0</v>
      </c>
      <c r="I151" s="170">
        <f>ROUND(E151*H151,2)</f>
        <v>0</v>
      </c>
      <c r="J151" s="170">
        <v>9.6</v>
      </c>
      <c r="K151" s="170">
        <f>ROUND(E151*J151,2)</f>
        <v>257.18</v>
      </c>
      <c r="L151" s="170">
        <v>21</v>
      </c>
      <c r="M151" s="170">
        <f>G151*(1+L151/100)</f>
        <v>0</v>
      </c>
      <c r="N151" s="161">
        <v>0</v>
      </c>
      <c r="O151" s="161">
        <f>ROUND(E151*N151,5)</f>
        <v>0</v>
      </c>
      <c r="P151" s="161">
        <v>0</v>
      </c>
      <c r="Q151" s="161">
        <f>ROUND(E151*P151,5)</f>
        <v>0</v>
      </c>
      <c r="R151" s="161"/>
      <c r="S151" s="161"/>
      <c r="T151" s="162">
        <v>6.0000000000000001E-3</v>
      </c>
      <c r="U151" s="161">
        <f>ROUND(E151*T151,2)</f>
        <v>0.16</v>
      </c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 t="s">
        <v>113</v>
      </c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2">
        <v>58</v>
      </c>
      <c r="B152" s="158" t="s">
        <v>281</v>
      </c>
      <c r="C152" s="187" t="s">
        <v>282</v>
      </c>
      <c r="D152" s="160" t="s">
        <v>137</v>
      </c>
      <c r="E152" s="167">
        <v>0.49396400000000001</v>
      </c>
      <c r="F152" s="170">
        <v>0</v>
      </c>
      <c r="G152" s="170">
        <f t="shared" si="6"/>
        <v>0</v>
      </c>
      <c r="H152" s="170">
        <v>0</v>
      </c>
      <c r="I152" s="170">
        <f>ROUND(E152*H152,2)</f>
        <v>0</v>
      </c>
      <c r="J152" s="170">
        <v>1200</v>
      </c>
      <c r="K152" s="170">
        <f>ROUND(E152*J152,2)</f>
        <v>592.76</v>
      </c>
      <c r="L152" s="170">
        <v>21</v>
      </c>
      <c r="M152" s="170">
        <f>G152*(1+L152/100)</f>
        <v>0</v>
      </c>
      <c r="N152" s="161">
        <v>0</v>
      </c>
      <c r="O152" s="161">
        <f>ROUND(E152*N152,5)</f>
        <v>0</v>
      </c>
      <c r="P152" s="161">
        <v>0</v>
      </c>
      <c r="Q152" s="161">
        <f>ROUND(E152*P152,5)</f>
        <v>0</v>
      </c>
      <c r="R152" s="161"/>
      <c r="S152" s="161"/>
      <c r="T152" s="162">
        <v>0</v>
      </c>
      <c r="U152" s="161">
        <f>ROUND(E152*T152,2)</f>
        <v>0</v>
      </c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 t="s">
        <v>113</v>
      </c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2"/>
      <c r="B153" s="158"/>
      <c r="C153" s="188" t="s">
        <v>283</v>
      </c>
      <c r="D153" s="163"/>
      <c r="E153" s="168">
        <v>0.49396400000000001</v>
      </c>
      <c r="F153" s="170"/>
      <c r="G153" s="170"/>
      <c r="H153" s="170"/>
      <c r="I153" s="170"/>
      <c r="J153" s="170"/>
      <c r="K153" s="170"/>
      <c r="L153" s="170"/>
      <c r="M153" s="170"/>
      <c r="N153" s="161"/>
      <c r="O153" s="161"/>
      <c r="P153" s="161"/>
      <c r="Q153" s="161"/>
      <c r="R153" s="161"/>
      <c r="S153" s="161"/>
      <c r="T153" s="162"/>
      <c r="U153" s="16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 t="s">
        <v>117</v>
      </c>
      <c r="AF153" s="151">
        <v>0</v>
      </c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2">
        <v>59</v>
      </c>
      <c r="B154" s="158" t="s">
        <v>284</v>
      </c>
      <c r="C154" s="187" t="s">
        <v>285</v>
      </c>
      <c r="D154" s="160" t="s">
        <v>137</v>
      </c>
      <c r="E154" s="167">
        <v>20.356000000000002</v>
      </c>
      <c r="F154" s="170">
        <v>0</v>
      </c>
      <c r="G154" s="170">
        <f>F154*E154</f>
        <v>0</v>
      </c>
      <c r="H154" s="170">
        <v>0</v>
      </c>
      <c r="I154" s="170">
        <f>ROUND(E154*H154,2)</f>
        <v>0</v>
      </c>
      <c r="J154" s="170">
        <v>1300</v>
      </c>
      <c r="K154" s="170">
        <f>ROUND(E154*J154,2)</f>
        <v>26462.799999999999</v>
      </c>
      <c r="L154" s="170">
        <v>21</v>
      </c>
      <c r="M154" s="170">
        <f>G154*(1+L154/100)</f>
        <v>0</v>
      </c>
      <c r="N154" s="161">
        <v>0</v>
      </c>
      <c r="O154" s="161">
        <f>ROUND(E154*N154,5)</f>
        <v>0</v>
      </c>
      <c r="P154" s="161">
        <v>0</v>
      </c>
      <c r="Q154" s="161">
        <f>ROUND(E154*P154,5)</f>
        <v>0</v>
      </c>
      <c r="R154" s="161"/>
      <c r="S154" s="161"/>
      <c r="T154" s="162">
        <v>0</v>
      </c>
      <c r="U154" s="161">
        <f>ROUND(E154*T154,2)</f>
        <v>0</v>
      </c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 t="s">
        <v>113</v>
      </c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2">
        <v>60</v>
      </c>
      <c r="B155" s="158" t="s">
        <v>286</v>
      </c>
      <c r="C155" s="187" t="s">
        <v>287</v>
      </c>
      <c r="D155" s="160" t="s">
        <v>137</v>
      </c>
      <c r="E155" s="167">
        <v>5.94</v>
      </c>
      <c r="F155" s="170">
        <v>0</v>
      </c>
      <c r="G155" s="170">
        <f>F155*E155</f>
        <v>0</v>
      </c>
      <c r="H155" s="170">
        <v>0</v>
      </c>
      <c r="I155" s="170">
        <f>ROUND(E155*H155,2)</f>
        <v>0</v>
      </c>
      <c r="J155" s="170">
        <v>1700</v>
      </c>
      <c r="K155" s="170">
        <f>ROUND(E155*J155,2)</f>
        <v>10098</v>
      </c>
      <c r="L155" s="170">
        <v>21</v>
      </c>
      <c r="M155" s="170">
        <f>G155*(1+L155/100)</f>
        <v>0</v>
      </c>
      <c r="N155" s="161">
        <v>0</v>
      </c>
      <c r="O155" s="161">
        <f>ROUND(E155*N155,5)</f>
        <v>0</v>
      </c>
      <c r="P155" s="161">
        <v>0</v>
      </c>
      <c r="Q155" s="161">
        <f>ROUND(E155*P155,5)</f>
        <v>0</v>
      </c>
      <c r="R155" s="161"/>
      <c r="S155" s="161"/>
      <c r="T155" s="162">
        <v>0</v>
      </c>
      <c r="U155" s="161">
        <f>ROUND(E155*T155,2)</f>
        <v>0</v>
      </c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 t="s">
        <v>113</v>
      </c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x14ac:dyDescent="0.2">
      <c r="A156" s="153" t="s">
        <v>108</v>
      </c>
      <c r="B156" s="159" t="s">
        <v>81</v>
      </c>
      <c r="C156" s="189" t="s">
        <v>27</v>
      </c>
      <c r="D156" s="164"/>
      <c r="E156" s="169"/>
      <c r="F156" s="171"/>
      <c r="G156" s="171">
        <f>G157</f>
        <v>0</v>
      </c>
      <c r="H156" s="171"/>
      <c r="I156" s="171">
        <f>SUM(I157:I157)</f>
        <v>0</v>
      </c>
      <c r="J156" s="171"/>
      <c r="K156" s="171">
        <f>SUM(K157:K157)</f>
        <v>7890</v>
      </c>
      <c r="L156" s="171"/>
      <c r="M156" s="171">
        <f>SUM(M157:M157)</f>
        <v>0</v>
      </c>
      <c r="N156" s="165"/>
      <c r="O156" s="165">
        <f>SUM(O157:O157)</f>
        <v>0</v>
      </c>
      <c r="P156" s="165"/>
      <c r="Q156" s="165">
        <f>SUM(Q157:Q157)</f>
        <v>0</v>
      </c>
      <c r="R156" s="165"/>
      <c r="S156" s="165"/>
      <c r="T156" s="166"/>
      <c r="U156" s="165">
        <f>SUM(U157:U157)</f>
        <v>0</v>
      </c>
      <c r="AE156" t="s">
        <v>109</v>
      </c>
    </row>
    <row r="157" spans="1:60" outlineLevel="1" x14ac:dyDescent="0.2">
      <c r="A157" s="152">
        <v>61</v>
      </c>
      <c r="B157" s="158" t="s">
        <v>288</v>
      </c>
      <c r="C157" s="187" t="s">
        <v>289</v>
      </c>
      <c r="D157" s="160" t="s">
        <v>290</v>
      </c>
      <c r="E157" s="167">
        <v>1</v>
      </c>
      <c r="F157" s="170">
        <v>0</v>
      </c>
      <c r="G157" s="170">
        <f>F157*E157</f>
        <v>0</v>
      </c>
      <c r="H157" s="170">
        <v>0</v>
      </c>
      <c r="I157" s="170">
        <f>ROUND(E157*H157,2)</f>
        <v>0</v>
      </c>
      <c r="J157" s="170">
        <v>7890</v>
      </c>
      <c r="K157" s="170">
        <f>ROUND(E157*J157,2)</f>
        <v>7890</v>
      </c>
      <c r="L157" s="170">
        <v>21</v>
      </c>
      <c r="M157" s="170">
        <f>G157*(1+L157/100)</f>
        <v>0</v>
      </c>
      <c r="N157" s="161">
        <v>0</v>
      </c>
      <c r="O157" s="161">
        <f>ROUND(E157*N157,5)</f>
        <v>0</v>
      </c>
      <c r="P157" s="161">
        <v>0</v>
      </c>
      <c r="Q157" s="161">
        <f>ROUND(E157*P157,5)</f>
        <v>0</v>
      </c>
      <c r="R157" s="161"/>
      <c r="S157" s="161"/>
      <c r="T157" s="162">
        <v>0</v>
      </c>
      <c r="U157" s="161">
        <f>ROUND(E157*T157,2)</f>
        <v>0</v>
      </c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 t="s">
        <v>113</v>
      </c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x14ac:dyDescent="0.2">
      <c r="A158" s="153" t="s">
        <v>108</v>
      </c>
      <c r="B158" s="159" t="s">
        <v>82</v>
      </c>
      <c r="C158" s="189" t="s">
        <v>26</v>
      </c>
      <c r="D158" s="164"/>
      <c r="E158" s="169"/>
      <c r="F158" s="171"/>
      <c r="G158" s="171">
        <f>SUM(G159:G161)</f>
        <v>0</v>
      </c>
      <c r="H158" s="171"/>
      <c r="I158" s="171">
        <f>SUM(I159:I161)</f>
        <v>0</v>
      </c>
      <c r="J158" s="171"/>
      <c r="K158" s="171">
        <f>SUM(K159:K161)</f>
        <v>0</v>
      </c>
      <c r="L158" s="171"/>
      <c r="M158" s="171">
        <f>SUM(M159:M161)</f>
        <v>0</v>
      </c>
      <c r="N158" s="165"/>
      <c r="O158" s="165">
        <f>SUM(O159:O161)</f>
        <v>0</v>
      </c>
      <c r="P158" s="165"/>
      <c r="Q158" s="165">
        <f>SUM(Q159:Q161)</f>
        <v>0</v>
      </c>
      <c r="R158" s="165"/>
      <c r="S158" s="165"/>
      <c r="T158" s="166"/>
      <c r="U158" s="165">
        <f>SUM(U159:U161)</f>
        <v>0</v>
      </c>
      <c r="AE158" t="s">
        <v>109</v>
      </c>
    </row>
    <row r="159" spans="1:60" outlineLevel="1" x14ac:dyDescent="0.2">
      <c r="A159" s="152">
        <v>62</v>
      </c>
      <c r="B159" s="158" t="s">
        <v>291</v>
      </c>
      <c r="C159" s="187" t="s">
        <v>292</v>
      </c>
      <c r="D159" s="160" t="s">
        <v>0</v>
      </c>
      <c r="E159" s="167">
        <v>0</v>
      </c>
      <c r="F159" s="170">
        <v>0</v>
      </c>
      <c r="G159" s="170">
        <f t="shared" ref="G159:G161" si="7">F159*E159</f>
        <v>0</v>
      </c>
      <c r="H159" s="170">
        <v>0</v>
      </c>
      <c r="I159" s="170">
        <f>ROUND(E159*H159,2)</f>
        <v>0</v>
      </c>
      <c r="J159" s="170">
        <v>9681</v>
      </c>
      <c r="K159" s="170">
        <f>ROUND(E159*J159,2)</f>
        <v>0</v>
      </c>
      <c r="L159" s="170">
        <v>21</v>
      </c>
      <c r="M159" s="170">
        <f>G159*(1+L159/100)</f>
        <v>0</v>
      </c>
      <c r="N159" s="161">
        <v>0</v>
      </c>
      <c r="O159" s="161">
        <f>ROUND(E159*N159,5)</f>
        <v>0</v>
      </c>
      <c r="P159" s="161">
        <v>0</v>
      </c>
      <c r="Q159" s="161">
        <f>ROUND(E159*P159,5)</f>
        <v>0</v>
      </c>
      <c r="R159" s="161"/>
      <c r="S159" s="161"/>
      <c r="T159" s="162">
        <v>0</v>
      </c>
      <c r="U159" s="161">
        <f>ROUND(E159*T159,2)</f>
        <v>0</v>
      </c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 t="s">
        <v>113</v>
      </c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2">
        <v>63</v>
      </c>
      <c r="B160" s="158" t="s">
        <v>293</v>
      </c>
      <c r="C160" s="187" t="s">
        <v>294</v>
      </c>
      <c r="D160" s="160" t="s">
        <v>0</v>
      </c>
      <c r="E160" s="167">
        <v>0</v>
      </c>
      <c r="F160" s="170">
        <v>0</v>
      </c>
      <c r="G160" s="170">
        <f t="shared" si="7"/>
        <v>0</v>
      </c>
      <c r="H160" s="170">
        <v>0</v>
      </c>
      <c r="I160" s="170">
        <f>ROUND(E160*H160,2)</f>
        <v>0</v>
      </c>
      <c r="J160" s="170">
        <v>9681</v>
      </c>
      <c r="K160" s="170">
        <f>ROUND(E160*J160,2)</f>
        <v>0</v>
      </c>
      <c r="L160" s="170">
        <v>21</v>
      </c>
      <c r="M160" s="170">
        <f>G160*(1+L160/100)</f>
        <v>0</v>
      </c>
      <c r="N160" s="161">
        <v>0</v>
      </c>
      <c r="O160" s="161">
        <f>ROUND(E160*N160,5)</f>
        <v>0</v>
      </c>
      <c r="P160" s="161">
        <v>0</v>
      </c>
      <c r="Q160" s="161">
        <f>ROUND(E160*P160,5)</f>
        <v>0</v>
      </c>
      <c r="R160" s="161"/>
      <c r="S160" s="161"/>
      <c r="T160" s="162">
        <v>0</v>
      </c>
      <c r="U160" s="161">
        <f>ROUND(E160*T160,2)</f>
        <v>0</v>
      </c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 t="s">
        <v>113</v>
      </c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80">
        <v>64</v>
      </c>
      <c r="B161" s="181" t="s">
        <v>295</v>
      </c>
      <c r="C161" s="190" t="s">
        <v>296</v>
      </c>
      <c r="D161" s="182" t="s">
        <v>297</v>
      </c>
      <c r="E161" s="183">
        <v>0</v>
      </c>
      <c r="F161" s="184">
        <v>0</v>
      </c>
      <c r="G161" s="184">
        <f t="shared" si="7"/>
        <v>0</v>
      </c>
      <c r="H161" s="184">
        <v>0</v>
      </c>
      <c r="I161" s="184">
        <f>ROUND(E161*H161,2)</f>
        <v>0</v>
      </c>
      <c r="J161" s="184">
        <v>9681</v>
      </c>
      <c r="K161" s="184">
        <f>ROUND(E161*J161,2)</f>
        <v>0</v>
      </c>
      <c r="L161" s="184">
        <v>21</v>
      </c>
      <c r="M161" s="184">
        <f>G161*(1+L161/100)</f>
        <v>0</v>
      </c>
      <c r="N161" s="185">
        <v>0</v>
      </c>
      <c r="O161" s="185">
        <f>ROUND(E161*N161,5)</f>
        <v>0</v>
      </c>
      <c r="P161" s="185">
        <v>0</v>
      </c>
      <c r="Q161" s="185">
        <f>ROUND(E161*P161,5)</f>
        <v>0</v>
      </c>
      <c r="R161" s="185"/>
      <c r="S161" s="185"/>
      <c r="T161" s="186">
        <v>0</v>
      </c>
      <c r="U161" s="185">
        <f>ROUND(E161*T161,2)</f>
        <v>0</v>
      </c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 t="s">
        <v>113</v>
      </c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x14ac:dyDescent="0.2">
      <c r="A162" s="6"/>
      <c r="B162" s="7" t="s">
        <v>298</v>
      </c>
      <c r="C162" s="191" t="s">
        <v>298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AC162">
        <v>15</v>
      </c>
      <c r="AD162">
        <v>21</v>
      </c>
    </row>
    <row r="163" spans="1:60" x14ac:dyDescent="0.2">
      <c r="C163" s="192"/>
      <c r="AE163" t="s">
        <v>299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Tadeáš Vodička</cp:lastModifiedBy>
  <cp:lastPrinted>2014-02-28T09:52:57Z</cp:lastPrinted>
  <dcterms:created xsi:type="dcterms:W3CDTF">2009-04-08T07:15:50Z</dcterms:created>
  <dcterms:modified xsi:type="dcterms:W3CDTF">2018-08-07T04:33:42Z</dcterms:modified>
</cp:coreProperties>
</file>