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030-VRN - 20030- VRN  V..." sheetId="2" r:id="rId2"/>
    <sheet name="20030-01-D.1.1 - 20030-SO..." sheetId="3" r:id="rId3"/>
    <sheet name="20030-01-D.1.4.c - 20030-..." sheetId="4" r:id="rId4"/>
    <sheet name="20030-01-D.1.4.d - 20030-..." sheetId="5" r:id="rId5"/>
    <sheet name="20030-01-D.1.4.e.1 - 2003..." sheetId="6" r:id="rId6"/>
    <sheet name="20030-01-D.1.4.e.2 - 2003..." sheetId="7" r:id="rId7"/>
    <sheet name="20030-01-D.1.4.e.3 - 2003..." sheetId="8" r:id="rId8"/>
    <sheet name="20030-01-D.1.4.f - 20030-..." sheetId="9" r:id="rId9"/>
    <sheet name="20030-01-D.1.4.g - 20030-..." sheetId="10" r:id="rId10"/>
    <sheet name="20030-01-D.1.4.h - 20030-..." sheetId="11" r:id="rId11"/>
    <sheet name="20030-01-D.1.4.i - 20030-..." sheetId="12" r:id="rId12"/>
    <sheet name="20030-02 - 20030-IO-02 - ..." sheetId="13" r:id="rId13"/>
  </sheets>
  <definedNames>
    <definedName name="_xlnm.Print_Area" localSheetId="0">'Rekapitulace stavby'!$D$4:$AO$76,'Rekapitulace stavby'!$C$82:$AQ$110</definedName>
    <definedName name="_xlnm._FilterDatabase" localSheetId="1" hidden="1">'20030-VRN - 20030- VRN  V...'!$C$122:$K$152</definedName>
    <definedName name="_xlnm.Print_Area" localSheetId="1">'20030-VRN - 20030- VRN  V...'!$C$4:$J$76,'20030-VRN - 20030- VRN  V...'!$C$82:$J$104,'20030-VRN - 20030- VRN  V...'!$C$110:$K$152</definedName>
    <definedName name="_xlnm._FilterDatabase" localSheetId="2" hidden="1">'20030-01-D.1.1 - 20030-SO...'!$C$151:$K$1746</definedName>
    <definedName name="_xlnm.Print_Area" localSheetId="2">'20030-01-D.1.1 - 20030-SO...'!$C$4:$J$76,'20030-01-D.1.1 - 20030-SO...'!$C$82:$J$131,'20030-01-D.1.1 - 20030-SO...'!$C$137:$K$1746</definedName>
    <definedName name="_xlnm._FilterDatabase" localSheetId="3" hidden="1">'20030-01-D.1.4.c - 20030-...'!$C$125:$K$130</definedName>
    <definedName name="_xlnm.Print_Area" localSheetId="3">'20030-01-D.1.4.c - 20030-...'!$C$4:$J$76,'20030-01-D.1.4.c - 20030-...'!$C$82:$J$103,'20030-01-D.1.4.c - 20030-...'!$C$109:$K$130</definedName>
    <definedName name="_xlnm._FilterDatabase" localSheetId="4" hidden="1">'20030-01-D.1.4.d - 20030-...'!$C$125:$K$130</definedName>
    <definedName name="_xlnm.Print_Area" localSheetId="4">'20030-01-D.1.4.d - 20030-...'!$C$4:$J$76,'20030-01-D.1.4.d - 20030-...'!$C$82:$J$103,'20030-01-D.1.4.d - 20030-...'!$C$109:$K$130</definedName>
    <definedName name="_xlnm._FilterDatabase" localSheetId="5" hidden="1">'20030-01-D.1.4.e.1 - 2003...'!$C$136:$K$453</definedName>
    <definedName name="_xlnm.Print_Area" localSheetId="5">'20030-01-D.1.4.e.1 - 2003...'!$C$4:$J$76,'20030-01-D.1.4.e.1 - 2003...'!$C$82:$J$114,'20030-01-D.1.4.e.1 - 2003...'!$C$120:$K$453</definedName>
    <definedName name="_xlnm._FilterDatabase" localSheetId="6" hidden="1">'20030-01-D.1.4.e.2 - 2003...'!$C$129:$K$289</definedName>
    <definedName name="_xlnm.Print_Area" localSheetId="6">'20030-01-D.1.4.e.2 - 2003...'!$C$4:$J$76,'20030-01-D.1.4.e.2 - 2003...'!$C$82:$J$107,'20030-01-D.1.4.e.2 - 2003...'!$C$113:$K$289</definedName>
    <definedName name="_xlnm._FilterDatabase" localSheetId="7" hidden="1">'20030-01-D.1.4.e.3 - 2003...'!$C$129:$K$184</definedName>
    <definedName name="_xlnm.Print_Area" localSheetId="7">'20030-01-D.1.4.e.3 - 2003...'!$C$4:$J$76,'20030-01-D.1.4.e.3 - 2003...'!$C$82:$J$107,'20030-01-D.1.4.e.3 - 2003...'!$C$113:$K$184</definedName>
    <definedName name="_xlnm._FilterDatabase" localSheetId="8" hidden="1">'20030-01-D.1.4.f - 20030-...'!$C$132:$K$257</definedName>
    <definedName name="_xlnm.Print_Area" localSheetId="8">'20030-01-D.1.4.f - 20030-...'!$C$4:$J$76,'20030-01-D.1.4.f - 20030-...'!$C$82:$J$110,'20030-01-D.1.4.f - 20030-...'!$C$116:$K$257</definedName>
    <definedName name="_xlnm._FilterDatabase" localSheetId="9" hidden="1">'20030-01-D.1.4.g - 20030-...'!$C$125:$K$130</definedName>
    <definedName name="_xlnm.Print_Area" localSheetId="9">'20030-01-D.1.4.g - 20030-...'!$C$4:$J$76,'20030-01-D.1.4.g - 20030-...'!$C$82:$J$103,'20030-01-D.1.4.g - 20030-...'!$C$109:$K$130</definedName>
    <definedName name="_xlnm._FilterDatabase" localSheetId="10" hidden="1">'20030-01-D.1.4.h - 20030-...'!$C$125:$K$130</definedName>
    <definedName name="_xlnm.Print_Area" localSheetId="10">'20030-01-D.1.4.h - 20030-...'!$C$4:$J$76,'20030-01-D.1.4.h - 20030-...'!$C$82:$J$103,'20030-01-D.1.4.h - 20030-...'!$C$109:$K$130</definedName>
    <definedName name="_xlnm._FilterDatabase" localSheetId="11" hidden="1">'20030-01-D.1.4.i - 20030-...'!$C$125:$K$130</definedName>
    <definedName name="_xlnm.Print_Area" localSheetId="11">'20030-01-D.1.4.i - 20030-...'!$C$4:$J$76,'20030-01-D.1.4.i - 20030-...'!$C$82:$J$103,'20030-01-D.1.4.i - 20030-...'!$C$109:$K$130</definedName>
    <definedName name="_xlnm._FilterDatabase" localSheetId="12" hidden="1">'20030-02 - 20030-IO-02 - ...'!$C$126:$K$342</definedName>
    <definedName name="_xlnm.Print_Area" localSheetId="12">'20030-02 - 20030-IO-02 - ...'!$C$4:$J$76,'20030-02 - 20030-IO-02 - ...'!$C$82:$J$108,'20030-02 - 20030-IO-02 - ...'!$C$114:$K$342</definedName>
    <definedName name="_xlnm.Print_Titles" localSheetId="0">'Rekapitulace stavby'!$92:$92</definedName>
    <definedName name="_xlnm.Print_Titles" localSheetId="1">'20030-VRN - 20030- VRN  V...'!$122:$122</definedName>
    <definedName name="_xlnm.Print_Titles" localSheetId="2">'20030-01-D.1.1 - 20030-SO...'!$151:$151</definedName>
    <definedName name="_xlnm.Print_Titles" localSheetId="3">'20030-01-D.1.4.c - 20030-...'!$125:$125</definedName>
    <definedName name="_xlnm.Print_Titles" localSheetId="4">'20030-01-D.1.4.d - 20030-...'!$125:$125</definedName>
    <definedName name="_xlnm.Print_Titles" localSheetId="5">'20030-01-D.1.4.e.1 - 2003...'!$136:$136</definedName>
    <definedName name="_xlnm.Print_Titles" localSheetId="6">'20030-01-D.1.4.e.2 - 2003...'!$129:$129</definedName>
    <definedName name="_xlnm.Print_Titles" localSheetId="7">'20030-01-D.1.4.e.3 - 2003...'!$129:$129</definedName>
    <definedName name="_xlnm.Print_Titles" localSheetId="8">'20030-01-D.1.4.f - 20030-...'!$132:$132</definedName>
    <definedName name="_xlnm.Print_Titles" localSheetId="9">'20030-01-D.1.4.g - 20030-...'!$125:$125</definedName>
    <definedName name="_xlnm.Print_Titles" localSheetId="10">'20030-01-D.1.4.h - 20030-...'!$125:$125</definedName>
    <definedName name="_xlnm.Print_Titles" localSheetId="11">'20030-01-D.1.4.i - 20030-...'!$125:$125</definedName>
    <definedName name="_xlnm.Print_Titles" localSheetId="12">'20030-02 - 20030-IO-02 - ...'!$126:$126</definedName>
  </definedNames>
  <calcPr fullCalcOnLoad="1"/>
</workbook>
</file>

<file path=xl/sharedStrings.xml><?xml version="1.0" encoding="utf-8"?>
<sst xmlns="http://schemas.openxmlformats.org/spreadsheetml/2006/main" count="24067" uniqueCount="3724">
  <si>
    <t>Export Komplet</t>
  </si>
  <si>
    <t/>
  </si>
  <si>
    <t>2.0</t>
  </si>
  <si>
    <t>ZAMOK</t>
  </si>
  <si>
    <t>False</t>
  </si>
  <si>
    <t>{41606210-f0f6-412a-bae1-503a92e79e15}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</si>
  <si>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</si>
  <si>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</si>
  <si>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</si>
  <si>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</si>
  <si>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</si>
  <si>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</si>
  <si>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</si>
  <si>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</si>
  <si>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20030-3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</si>
  <si>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</si>
  <si>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</si>
  <si>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20030 - 3 -  Technická univerzita v Liberci, Laboratoř KEZ</t>
  </si>
  <si>
    <t>KSO:</t>
  </si>
  <si>
    <t>CC-CZ:</t>
  </si>
  <si>
    <t>Místo:</t>
  </si>
  <si>
    <t>Liberec</t>
  </si>
  <si>
    <t>Datum:</t>
  </si>
  <si>
    <t>5. 11. 2020</t>
  </si>
  <si>
    <t>Zadavatel:</t>
  </si>
  <si>
    <t>IČ:</t>
  </si>
  <si>
    <t>46747885</t>
  </si>
  <si>
    <t xml:space="preserve">Technická univerzita v Liberci,Studentská 1402/2 </t>
  </si>
  <si>
    <t>DIČ:</t>
  </si>
  <si>
    <t>Uchazeč:</t>
  </si>
  <si>
    <t>Vyplň údaj</t>
  </si>
  <si>
    <t>Projektant:</t>
  </si>
  <si>
    <t>46506942</t>
  </si>
  <si>
    <t>Profes projekt, spol. s r.o.</t>
  </si>
  <si>
    <t>CZ46506942</t>
  </si>
  <si>
    <t>True</t>
  </si>
  <si>
    <t>Zpracovatel:</t>
  </si>
  <si>
    <t xml:space="preserve"> </t>
  </si>
  <si>
    <t>Poznámka:</t>
  </si>
  <si>
    <t xml:space="preserve">Jména výrobců a obchodní názvy u položek jsou pouze informativní, uvedené jako reference technických parametrů, vzájemné kompatibility zařízení a dostupnosti odborného servisu.
Lze použít výrobky ekvivalentních vlastností jiných výrobců.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</si>
  <si>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</si>
  <si>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</si>
  <si>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</si>
  <si>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</si>
  <si>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</si>
  <si>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</si>
  <si>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</si>
  <si>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</si>
  <si>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</si>
  <si>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</si>
  <si>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</si>
  <si>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</si>
  <si>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</si>
  <si>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</si>
  <si>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</si>
  <si>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</si>
  <si>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</si>
  <si>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</si>
  <si>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</si>
  <si>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</si>
  <si>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</si>
  <si>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</si>
  <si>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</si>
  <si>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</si>
  <si>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</si>
  <si>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</si>
  <si>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</si>
  <si>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</si>
  <si>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</si>
  <si>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</si>
  <si>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</si>
  <si>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</si>
  <si>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</si>
  <si>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</si>
  <si>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</si>
  <si>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</si>
  <si>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</si>
  <si>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</si>
  <si>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</si>
  <si>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</si>
  <si>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</si>
  <si>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</si>
  <si>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</si>
  <si>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</si>
  <si>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</si>
  <si>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20030-VRN</t>
  </si>
  <si>
    <t>20030- VRN  Vedlejší rozpočtové náklady</t>
  </si>
  <si>
    <t>STA</t>
  </si>
  <si>
    <t>1</t>
  </si>
  <si>
    <t>{63ae6181-e997-4d47-8880-1a82ee046749}</t>
  </si>
  <si>
    <t>2</t>
  </si>
  <si>
    <t>20030-01</t>
  </si>
  <si>
    <t>20030-SO-01  Laboratoř KEZ</t>
  </si>
  <si>
    <t>{f2e422ca-dd2f-4b84-a54e-f5c8e2d25951}</t>
  </si>
  <si>
    <t>20030-01-D.1.1</t>
  </si>
  <si>
    <t>20030-SO-01 - D.1.1.01 Architektonicko-stavební řešení,  D.1.2.01 Stavebně konstrukční řešení</t>
  </si>
  <si>
    <t>Soupis</t>
  </si>
  <si>
    <t>{c12cac72-38f9-46e0-974e-dd2d7c2f88c7}</t>
  </si>
  <si>
    <t>20030-01-D.1.4.</t>
  </si>
  <si>
    <t>20030-01-D.1.4. - Technika prostředí staveb</t>
  </si>
  <si>
    <t>{26bf8fc2-250b-41ff-85be-23f38a47750a}</t>
  </si>
  <si>
    <t>20030-01-D.1.4.c</t>
  </si>
  <si>
    <t>20030-01-D.1.4.c - Vzduchotechnika, klimatizace</t>
  </si>
  <si>
    <t>3</t>
  </si>
  <si>
    <t>{88d0da18-cadb-425a-b44a-4945d667382a}</t>
  </si>
  <si>
    <t>20030-01-D.1.4.d</t>
  </si>
  <si>
    <t>20030-01-D.1.4.d - Měření a regulace</t>
  </si>
  <si>
    <t>{cd0bdaa7-b1e8-4254-9c28-5777f3a74f1b}</t>
  </si>
  <si>
    <t>20030-01-D.1.4.e</t>
  </si>
  <si>
    <t>20030-01-D.1.4.e - Zdravotní technika</t>
  </si>
  <si>
    <t>{7d2350ac-ba59-46ab-8aec-5b8c5e17e05c}</t>
  </si>
  <si>
    <t>20030-01-D.1.4.e.1</t>
  </si>
  <si>
    <t>20030-01-D.1.4.e.1 - Vnitřní kanalizace a vodovod, zařizovací předměty</t>
  </si>
  <si>
    <t>4</t>
  </si>
  <si>
    <t>{c03eab34-0781-408a-a480-0ca328adec8b}</t>
  </si>
  <si>
    <t>20030-01-D.1.4.e.2</t>
  </si>
  <si>
    <t>20030-01-D.1.4.e.2 - Vnější část jednotné a dešťové kanalizace</t>
  </si>
  <si>
    <t>{b75fbd9a-ed1c-4e1a-8741-972386cb2414}</t>
  </si>
  <si>
    <t>20030-01-D.1.4.e.3</t>
  </si>
  <si>
    <t>20030-01-D.1.4.e.3 - Vnější část vodovodu pro rozvod dešťové vody</t>
  </si>
  <si>
    <t>{946433be-7da4-4963-a4f7-484fa4bc930d}</t>
  </si>
  <si>
    <t>20030-01-D.1.4.f</t>
  </si>
  <si>
    <t>20030-01-D.1.4.f - Plynovod</t>
  </si>
  <si>
    <t>{fb41ea65-1809-4ac9-8f48-0dbc9bcc29cf}</t>
  </si>
  <si>
    <t>20030-01-D.1.4.g</t>
  </si>
  <si>
    <t>20030-01-D.1.4.g - Elektroinstalace, ochrana před bleskem</t>
  </si>
  <si>
    <t>{0159b8c1-7162-4b8e-9996-3a5769f27319}</t>
  </si>
  <si>
    <t>20030-01-D.1.4.h</t>
  </si>
  <si>
    <t>20030-01-D.1.4.h - Slaboproudé rozvody, EPS,PZTS, VSS, SKS, ESKV</t>
  </si>
  <si>
    <t>{769cad08-a9a9-4a41-b1c1-4d522b415ea8}</t>
  </si>
  <si>
    <t>20030-01-D.1.4.i</t>
  </si>
  <si>
    <t>20030-01-D.1.4.i - Technologie stlačeného vzduchu</t>
  </si>
  <si>
    <t>{c74d2a5d-60d0-471f-b961-f360fdc6c49a}</t>
  </si>
  <si>
    <t>20030-02</t>
  </si>
  <si>
    <t>20030-IO-02 - Venkovní úpravy</t>
  </si>
  <si>
    <t>{1c571679-9058-4bc6-bae3-1027a2f956bc}</t>
  </si>
  <si>
    <t>KRYCÍ LIST SOUPISU PRACÍ</t>
  </si>
  <si>
    <t>Objekt:</t>
  </si>
  <si>
    <t>20030-VRN - 20030- VRN 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</si>
  <si>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</si>
  <si>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</si>
  <si>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</si>
  <si>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</si>
  <si>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</si>
  <si>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N00 - Nepojmenované práce</t>
  </si>
  <si>
    <t xml:space="preserve">    N01 - Nepojmenovaný díl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</si>
  <si>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</si>
  <si>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</si>
  <si>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</si>
  <si>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</si>
  <si>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</si>
  <si>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</si>
  <si>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</si>
  <si>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</si>
  <si>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</si>
  <si>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</si>
  <si>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</si>
  <si>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</si>
  <si>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</si>
  <si>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</si>
  <si>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</si>
  <si>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</si>
  <si>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</si>
  <si>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</si>
  <si>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N00</t>
  </si>
  <si>
    <t>Nepojmenované práce</t>
  </si>
  <si>
    <t>ROZPOCET</t>
  </si>
  <si>
    <t>N01</t>
  </si>
  <si>
    <t>Nepojmenovaný díl</t>
  </si>
  <si>
    <t>K</t>
  </si>
  <si>
    <t>011114001</t>
  </si>
  <si>
    <t>Inženýrsko geologický dohled</t>
  </si>
  <si>
    <t>Kč</t>
  </si>
  <si>
    <t>1024</t>
  </si>
  <si>
    <t>-1738696497</t>
  </si>
  <si>
    <t>PP</t>
  </si>
  <si>
    <t>0240020001</t>
  </si>
  <si>
    <t>Vytyčení podzemních sítí a zařízení</t>
  </si>
  <si>
    <t>-1460139856</t>
  </si>
  <si>
    <t>VRN</t>
  </si>
  <si>
    <t>Vedlejší rozpočtové náklady</t>
  </si>
  <si>
    <t>5</t>
  </si>
  <si>
    <t>VRN1</t>
  </si>
  <si>
    <t>Průzkumné, geodetické a projektové práce</t>
  </si>
  <si>
    <t>012002000</t>
  </si>
  <si>
    <t>Geodetické práce</t>
  </si>
  <si>
    <t>2063705942</t>
  </si>
  <si>
    <t>013254000</t>
  </si>
  <si>
    <t>Dokumentace skutečného provedení stavby</t>
  </si>
  <si>
    <t>1737320205</t>
  </si>
  <si>
    <t>013294000</t>
  </si>
  <si>
    <t>Ostatní dokumentace - výrobní, dílenská</t>
  </si>
  <si>
    <t>1229427899</t>
  </si>
  <si>
    <t>VRN3</t>
  </si>
  <si>
    <t>Zařízení staveniště</t>
  </si>
  <si>
    <t>6</t>
  </si>
  <si>
    <t>030001000</t>
  </si>
  <si>
    <t>-1250477600</t>
  </si>
  <si>
    <t>7</t>
  </si>
  <si>
    <t>034002000</t>
  </si>
  <si>
    <t>Zabezpečení staveniště</t>
  </si>
  <si>
    <t>900811124</t>
  </si>
  <si>
    <t>8</t>
  </si>
  <si>
    <t>034503000</t>
  </si>
  <si>
    <t>Informační tabule na staveništi</t>
  </si>
  <si>
    <t>-1755773255</t>
  </si>
  <si>
    <t>9</t>
  </si>
  <si>
    <t>039002000</t>
  </si>
  <si>
    <t>Zrušení zařízení staveniště</t>
  </si>
  <si>
    <t>310318292</t>
  </si>
  <si>
    <t>VRN4</t>
  </si>
  <si>
    <t>Inženýrská činnost</t>
  </si>
  <si>
    <t>10</t>
  </si>
  <si>
    <t>043154000</t>
  </si>
  <si>
    <t>Zkoušky hutnicí</t>
  </si>
  <si>
    <t>470714547</t>
  </si>
  <si>
    <t>VRN7</t>
  </si>
  <si>
    <t>Provozní vlivy</t>
  </si>
  <si>
    <t>11</t>
  </si>
  <si>
    <t>071002000</t>
  </si>
  <si>
    <t>Provoz investora, třetích osob - kotelna</t>
  </si>
  <si>
    <t>206781071</t>
  </si>
  <si>
    <t>Provoz investora, třetích osob - kotelna - zabezpečení provozu, bezprašnost</t>
  </si>
  <si>
    <t>20030-01 - 20030-SO-01  Laboratoř KEZ</t>
  </si>
  <si>
    <t>Soupis:</t>
  </si>
  <si>
    <t>20030-01-D.1.1 - 20030-SO-01 - D.1.1.01 Architektonicko-stavební řešení,  D.1.2.01 Stavebně konstrukční řešení</t>
  </si>
  <si>
    <t>Jména výrobců a obchodní názvy u položek jsou pouze informativní, uvedené jako reference technických parametrů, vzájemné kompatibility zařízení a dostupnosti odborného servisu. Lze použít výrobky ekvivalentních vlastností jiných výrobců.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</si>
  <si>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</si>
  <si>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</si>
  <si>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</si>
  <si>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</si>
  <si>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</si>
  <si>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</si>
  <si>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</si>
  <si>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</si>
  <si>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</si>
  <si>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</si>
  <si>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</si>
  <si>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</si>
  <si>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</si>
  <si>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</si>
  <si>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</si>
  <si>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</si>
  <si>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</si>
  <si>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</si>
  <si>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</si>
  <si>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</si>
  <si>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</si>
  <si>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</si>
  <si>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</si>
  <si>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</si>
  <si>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</si>
  <si>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</si>
  <si>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789 - Povrchové úpravy ocelových konstrukcí a technologických zařízení</t>
  </si>
  <si>
    <t>M - Práce a dodávky M</t>
  </si>
  <si>
    <t xml:space="preserve">    43-M - Montáž ocelových konstrukcí</t>
  </si>
  <si>
    <t>HZS - Hodinové zúčtovací sazby</t>
  </si>
  <si>
    <t>Ostatní - Ostatní</t>
  </si>
  <si>
    <t xml:space="preserve">    333 - Požárně bezpečnostní řešení</t>
  </si>
  <si>
    <t>HSV</t>
  </si>
  <si>
    <t>Práce a dodávky HSV</t>
  </si>
  <si>
    <t>Zemní práce</t>
  </si>
  <si>
    <t>119001402</t>
  </si>
  <si>
    <t>Dočasné zajištění potrubí ocelového nebo litinového DN do 500 mm</t>
  </si>
  <si>
    <t>m</t>
  </si>
  <si>
    <t>1712718297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</si>
  <si>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ocelového nebo litinového, jmenovité světlosti DN přes 200 do 500 mm</t>
  </si>
  <si>
    <t>VV</t>
  </si>
  <si>
    <t>19*4</t>
  </si>
  <si>
    <t>Mezisoučet</t>
  </si>
  <si>
    <t>131213101</t>
  </si>
  <si>
    <t>Hloubení jam v soudržných horninách třídy těžitelnosti I, skupiny 3 ručně</t>
  </si>
  <si>
    <t>m3</t>
  </si>
  <si>
    <t>-2004475206</t>
  </si>
  <si>
    <t>Hloubení jam ručně zapažených i nezapažených s urovnáním dna do předepsaného profilu a spádu v hornině třídy těžitelnosti I skupiny 3 soudržných</t>
  </si>
  <si>
    <t>451</t>
  </si>
  <si>
    <t>Mezisoučet základ, strojovna, kompresorovna</t>
  </si>
  <si>
    <t>131251100</t>
  </si>
  <si>
    <t>Hloubení jam nezapažených v hornině třídy těžitelnosti I, skupiny 3 objem do 20 m3 strojně</t>
  </si>
  <si>
    <t>1927391157</t>
  </si>
  <si>
    <t>Hloubení nezapažených jam a zářezů strojně s urovnáním dna do předepsaného profilu a spádu v hornině třídy těžitelnosti I skupiny 3 do 20 m3</t>
  </si>
  <si>
    <t>2*4*2</t>
  </si>
  <si>
    <t>Mezisoučet pro patku J-J</t>
  </si>
  <si>
    <t>3*3,5*2,6</t>
  </si>
  <si>
    <t>Mezisoučet pro patku E-E</t>
  </si>
  <si>
    <t>Součet</t>
  </si>
  <si>
    <t>132211401</t>
  </si>
  <si>
    <t>Hloubená vykopávka pod základy v hornině třídy těžitelnosti I, skupiny 3 ručně</t>
  </si>
  <si>
    <t>1125404752</t>
  </si>
  <si>
    <t>Hloubená vykopávka pod základy ručně s přehozením výkopku na vzdálenost 3 m nebo s naložením na dopravní prostředek v hornině třídy těžitelnosti I skupiny 3</t>
  </si>
  <si>
    <t>0,65*(1,425+0,425)*0,5</t>
  </si>
  <si>
    <t>Mezisoučet I-I</t>
  </si>
  <si>
    <t>0,65*0,5*(4+0,4)</t>
  </si>
  <si>
    <t>Mezisoučet J-J</t>
  </si>
  <si>
    <t>132251252</t>
  </si>
  <si>
    <t>Hloubení rýh nezapažených š do 2000 mm v hornině třídy těžitelnosti I, skupiny 3 objem do 50 m3 strojně</t>
  </si>
  <si>
    <t>1272637008</t>
  </si>
  <si>
    <t>Hloubení nezapažených rýh šířky přes 800 do 2 000 mm strojně s urovnáním dna do předepsaného profilu a spádu v hornině třídy těžitelnosti I skupiny 3 přes 20 do 50 m3</t>
  </si>
  <si>
    <t>1,5*0,8*(11,25+2+2)</t>
  </si>
  <si>
    <t>Mezisoučet pro venk.technologii</t>
  </si>
  <si>
    <t>162751117</t>
  </si>
  <si>
    <t>Vodorovné přemístění do 10000 m výkopku/sypaniny z horniny třídy těžitelnosti I, skupiny 1 až 3 resp. skládku zhotovitele</t>
  </si>
  <si>
    <t>1582960850</t>
  </si>
  <si>
    <t>Vodorovné přemístění výkopku nebo sypaniny po suchu na obvyklém dopravním prostředku, bez naložení výkopku, avšak se složením bez rozhrnutí z horniny třídy těžitelnosti I skupiny 1 až 3 na vzdálenost přes 9 000 do 10 000 m resp. skládku zhotovitele</t>
  </si>
  <si>
    <t>451+43,3+2,031+18,30</t>
  </si>
  <si>
    <t>171201231</t>
  </si>
  <si>
    <t>Poplatek za uložení zeminy a kamení na recyklační skládce (skládkovné) kód odpadu 17 05 04</t>
  </si>
  <si>
    <t>t</t>
  </si>
  <si>
    <t>1522767737</t>
  </si>
  <si>
    <t>Poplatek za uložení stavebního odpadu na recyklační skládce (skládkovné) zeminy a kamení zatříděného do Katalogu odpadů pod kódem 17 05 04</t>
  </si>
  <si>
    <t>514,631*1,7</t>
  </si>
  <si>
    <t>171251201</t>
  </si>
  <si>
    <t>Uložení sypaniny na skládky nebo meziskládky</t>
  </si>
  <si>
    <t>1127374251</t>
  </si>
  <si>
    <t>Uložení sypaniny na skládky nebo meziskládky bez hutnění s upravením uložené sypaniny do předepsaného tvaru</t>
  </si>
  <si>
    <t>174111101</t>
  </si>
  <si>
    <t>Zásyp jam, šachet rýh nebo kolem objektů sypaninou se zhutněním ručně</t>
  </si>
  <si>
    <t>-509531498</t>
  </si>
  <si>
    <t>Zásyp sypaninou z jakékoliv horniny ručně s uložením výkopku ve vrstvách se zhutněním jam, šachet, rýh nebo kolem objektů v těchto vykopávkách</t>
  </si>
  <si>
    <t>26,7+31,3</t>
  </si>
  <si>
    <t>Mezisoučet strojovna, kompresorovna</t>
  </si>
  <si>
    <t>174151101</t>
  </si>
  <si>
    <t>Zásyp jam, šachet rýh nebo kolem objektů sypaninou se zhutněním</t>
  </si>
  <si>
    <t>804081728</t>
  </si>
  <si>
    <t>Zásyp sypaninou z jakékoliv horniny strojně s uložením výkopku ve vrstvách se zhutněním jam, šachet, rýh nebo kolem objektů v těchto vykopávkách</t>
  </si>
  <si>
    <t>14,9</t>
  </si>
  <si>
    <t>Mezisoučet P1</t>
  </si>
  <si>
    <t>8,5</t>
  </si>
  <si>
    <t>Mezisoučet P2</t>
  </si>
  <si>
    <t>20,2</t>
  </si>
  <si>
    <t>Mezisoučet venk.základ technologie</t>
  </si>
  <si>
    <t>M</t>
  </si>
  <si>
    <t>58331200</t>
  </si>
  <si>
    <t>štěrkopísek netříděný zásypový  vč. dopravy</t>
  </si>
  <si>
    <t>113371273</t>
  </si>
  <si>
    <t>81*1,75</t>
  </si>
  <si>
    <t>12</t>
  </si>
  <si>
    <t>181951112</t>
  </si>
  <si>
    <t>Úprava pláně v hornině třídy těžitelnosti I, skupiny 1 až 3 se zhutněním</t>
  </si>
  <si>
    <t>m2</t>
  </si>
  <si>
    <t>1458584567</t>
  </si>
  <si>
    <t>Úprava pláně vyrovnáním výškových rozdílů strojně v hornině třídy těžitelnosti I, skupiny 1 až 3 se zhutněním</t>
  </si>
  <si>
    <t>2,5*2,5*2</t>
  </si>
  <si>
    <t>1*(2,1+2,1+10,05)</t>
  </si>
  <si>
    <t>1*(10+10+7+7+7+1,5*4,3+1*2,7)</t>
  </si>
  <si>
    <t>13</t>
  </si>
  <si>
    <t>R-712-A.00-002</t>
  </si>
  <si>
    <t>S8 - Zelená střecha - extenzivní vegetační souvrství-systémová skladba  tl.160mm</t>
  </si>
  <si>
    <t>16</t>
  </si>
  <si>
    <t>-860909473</t>
  </si>
  <si>
    <t>Zelená střecha - extenzivní vegetační souvrství:
- suchomilná vegetace
- střešní substrát  100mm
- filtrační textilie
- drenážní folie 60mm
- ochranná textilie</t>
  </si>
  <si>
    <t>111</t>
  </si>
  <si>
    <t>Mezisoučet  S8</t>
  </si>
  <si>
    <t>370</t>
  </si>
  <si>
    <t>R-712-A.00-002a</t>
  </si>
  <si>
    <t>S11 - Zelená střecha - extenzivní vegetační souvrství-systémová skladba  tl.120mm</t>
  </si>
  <si>
    <t>538606934</t>
  </si>
  <si>
    <t>Zelená střecha - extenzivní vegetační souvrství:
- suchomilná vegetace
- střešní substrát  60mm
- filtrační textilie
- drenážní folie 60mm
- ochranná textilie</t>
  </si>
  <si>
    <t>26,9</t>
  </si>
  <si>
    <t>Mezisoučet  S11</t>
  </si>
  <si>
    <t>Zakládání</t>
  </si>
  <si>
    <t>14</t>
  </si>
  <si>
    <t>273313511</t>
  </si>
  <si>
    <t xml:space="preserve">Základové desky z betonu tř. C 12/15 </t>
  </si>
  <si>
    <t>-1497685135</t>
  </si>
  <si>
    <t>Základy z betonu prostého desky z betonu kamenem neprokládaného tř. C 12/15</t>
  </si>
  <si>
    <t>0,1*0,8*(2,025*2+10,05)</t>
  </si>
  <si>
    <t>Mezisoučet zákl.pas K-K</t>
  </si>
  <si>
    <t>0,1*2*(2,2+1,1)</t>
  </si>
  <si>
    <t>Mezisoučet patka J-J</t>
  </si>
  <si>
    <t>0,1*2,5*(2,5)</t>
  </si>
  <si>
    <t>Mezisoučet patka I-I</t>
  </si>
  <si>
    <t>0,1*2,1*8,5</t>
  </si>
  <si>
    <t>Mezisoučet D1</t>
  </si>
  <si>
    <t>0,1*(25,8)</t>
  </si>
  <si>
    <t>Mezisoučet kanál 103</t>
  </si>
  <si>
    <t>64,1*0,1</t>
  </si>
  <si>
    <t>Mezisoučetpodkladní beton s kari sítí S13-S15</t>
  </si>
  <si>
    <t>68,1*0,1</t>
  </si>
  <si>
    <t>Mezisoučet podkladní beton S13; S14; S15</t>
  </si>
  <si>
    <t>273321511</t>
  </si>
  <si>
    <t>Základové desky ze ŽB btř. C 25/30 XC4   D.1.1.01.b-26</t>
  </si>
  <si>
    <t>-582947547</t>
  </si>
  <si>
    <t>Základové desky ze ŽB btř. C 25/30 XC4  D.1.1.01.b-26 - pod technologii</t>
  </si>
  <si>
    <t>0,25*2,7*10,05</t>
  </si>
  <si>
    <t>Mezisoučet  D1</t>
  </si>
  <si>
    <t>273351121</t>
  </si>
  <si>
    <t>Zřízení bednění základových desek</t>
  </si>
  <si>
    <t>-647706863</t>
  </si>
  <si>
    <t>Bednění základů desek zřízení</t>
  </si>
  <si>
    <t>0,3*(2,7+2,7+10,05)</t>
  </si>
  <si>
    <t>17</t>
  </si>
  <si>
    <t>273351122</t>
  </si>
  <si>
    <t>Odstranění bednění základových desek</t>
  </si>
  <si>
    <t>831512803</t>
  </si>
  <si>
    <t>Bednění základů desek odstranění</t>
  </si>
  <si>
    <t>18</t>
  </si>
  <si>
    <t>273362021</t>
  </si>
  <si>
    <t>Výztuž základových desek svařovanými sítěmi Kari</t>
  </si>
  <si>
    <t>-303889627</t>
  </si>
  <si>
    <t>Výztuž základů desek ze svařovaných sítí z drátů typu KARI</t>
  </si>
  <si>
    <t>64,5*1,1*0,00444</t>
  </si>
  <si>
    <t>Mezisoučet podkladní beton 103</t>
  </si>
  <si>
    <t>68,1*0,00444*1,1</t>
  </si>
  <si>
    <t>Mezisoučet podkladní beton 103 (spodní)</t>
  </si>
  <si>
    <t>19</t>
  </si>
  <si>
    <t>274322511</t>
  </si>
  <si>
    <t>Základové pasy ze ŽB se zvýšenými nároky na prostředí tř. C 25/30 XC4</t>
  </si>
  <si>
    <t>-1465901696</t>
  </si>
  <si>
    <t>Základy z betonu železového (bez výztuže) pasy z betonu se zvýšenými nároky na prostředí tř. C 25/30 XC4</t>
  </si>
  <si>
    <t>0,6*1,65*(3,5+2,1)</t>
  </si>
  <si>
    <t>Mezisoučet K</t>
  </si>
  <si>
    <t>0,6*1,95*3,5</t>
  </si>
  <si>
    <t>0,6*2,25*(3,05+2,1)</t>
  </si>
  <si>
    <t>0,9*(6,88)*0,6</t>
  </si>
  <si>
    <t>Mezisoučet G</t>
  </si>
  <si>
    <t>0,6*0,6*(7,7+4,5+4,36+2,25)</t>
  </si>
  <si>
    <t>Mezisoučet g</t>
  </si>
  <si>
    <t>1,84+2,765*0,6</t>
  </si>
  <si>
    <t>1,85*4,6*0,6</t>
  </si>
  <si>
    <t>20</t>
  </si>
  <si>
    <t>274351121</t>
  </si>
  <si>
    <t>Zřízení bednění základových pasů rovného</t>
  </si>
  <si>
    <t>-1850954794</t>
  </si>
  <si>
    <t>Bednění základů pasů rovné zřízení</t>
  </si>
  <si>
    <t>2*(1,4*3,5+2,1)</t>
  </si>
  <si>
    <t>2*1,95*3,5</t>
  </si>
  <si>
    <t>2*2,25*(3,05+2,1)</t>
  </si>
  <si>
    <t>2*0,6*(10+10+6,88*4+4,5+1,2)</t>
  </si>
  <si>
    <t>274351122</t>
  </si>
  <si>
    <t>Odstranění bednění základových pasů rovného</t>
  </si>
  <si>
    <t>-1558567025</t>
  </si>
  <si>
    <t>Bednění základů pasů rovné odstranění</t>
  </si>
  <si>
    <t>22</t>
  </si>
  <si>
    <t>274361821</t>
  </si>
  <si>
    <t xml:space="preserve">Výztuž základových pásů betonářskou ocelí 10 505 (R) </t>
  </si>
  <si>
    <t>-415650848</t>
  </si>
  <si>
    <t>Výztuž základů pasů z betonářské oceli 10 505 (R) nebo BSt 500</t>
  </si>
  <si>
    <t>0,523</t>
  </si>
  <si>
    <t>Mezisoučet základy strojovny, kompresprovna</t>
  </si>
  <si>
    <t>0,933</t>
  </si>
  <si>
    <t>Mezisoučet venkovní základ pro technologii</t>
  </si>
  <si>
    <t>23</t>
  </si>
  <si>
    <t>274362021</t>
  </si>
  <si>
    <t>Výztuž základových pásů svařovanými sítěmi Kari</t>
  </si>
  <si>
    <t>-871971613</t>
  </si>
  <si>
    <t>Výztuž základů pasů ze svařovaných sítí z drátů typu KARI</t>
  </si>
  <si>
    <t>0,466</t>
  </si>
  <si>
    <t>Mezisoučet venkovní základ pro technologii  D.1.1.01.b-26 (vč. distančních podložek)</t>
  </si>
  <si>
    <t>24</t>
  </si>
  <si>
    <t>275321511</t>
  </si>
  <si>
    <t>Základové patky ze ŽB bez zvýšených nároků na prostředí tř. C 25/30 XC2</t>
  </si>
  <si>
    <t>713263740</t>
  </si>
  <si>
    <t>Základy z betonu železového (bez výztuže) patky z betonu bez zvláštních nároků na prostředí tř. C 25/30 XC2</t>
  </si>
  <si>
    <t>2,2*2,2*1,8</t>
  </si>
  <si>
    <t>Mezisoučet patka 2</t>
  </si>
  <si>
    <t>2,2*2,2*1,4</t>
  </si>
  <si>
    <t>Mezisoučet patka 1</t>
  </si>
  <si>
    <t>25</t>
  </si>
  <si>
    <t>275351121</t>
  </si>
  <si>
    <t>Zřízení bednění základových patek</t>
  </si>
  <si>
    <t>-339346257</t>
  </si>
  <si>
    <t>Bednění základů patek zřízení</t>
  </si>
  <si>
    <t>1,4*(2,2+2,2+2,2+2,2)</t>
  </si>
  <si>
    <t>12,32</t>
  </si>
  <si>
    <t>26</t>
  </si>
  <si>
    <t>275351122</t>
  </si>
  <si>
    <t>Odstranění bednění základových patek</t>
  </si>
  <si>
    <t>-1158363992</t>
  </si>
  <si>
    <t>Bednění základů patek odstranění</t>
  </si>
  <si>
    <t>27</t>
  </si>
  <si>
    <t>275361821</t>
  </si>
  <si>
    <t>Výztuž základových patek betonářskou ocelí 10 505 (R)</t>
  </si>
  <si>
    <t>1575921607</t>
  </si>
  <si>
    <t>Výztuž základů patek z betonářské oceli 10 505 (R)</t>
  </si>
  <si>
    <t>0,388</t>
  </si>
  <si>
    <t>Mezisoučet D.1.1.01.b-27</t>
  </si>
  <si>
    <t>28</t>
  </si>
  <si>
    <t>278311162</t>
  </si>
  <si>
    <t>Zálivka kotevních otvorů z betonu tř. C 25/30 objemu do 0,10 m3 - PODLITÍ PATEK, obetonování</t>
  </si>
  <si>
    <t>1500210084</t>
  </si>
  <si>
    <t>Zálivka kotevních otvorů z betonu bez zvýšených nároků na prostředí tř. C 25/30 při objemu jednoho otvoru přes 0,02 do 0,10 m3 - PODLITÍ PATEK,obetonování</t>
  </si>
  <si>
    <t>0,2*0,2*0,35*64</t>
  </si>
  <si>
    <t>29</t>
  </si>
  <si>
    <t>278381167</t>
  </si>
  <si>
    <t>Základy pod technologická zařízení  z betonu tř. C 30/37 vč. potřebného bednění</t>
  </si>
  <si>
    <t>1950401486</t>
  </si>
  <si>
    <t>12*0,3</t>
  </si>
  <si>
    <t>Mezisoučet základ laser</t>
  </si>
  <si>
    <t>Svislé a kompletní konstrukce</t>
  </si>
  <si>
    <t>30</t>
  </si>
  <si>
    <t>310239211</t>
  </si>
  <si>
    <t>Zazdívka otvorů pl do 4 m2 ve zdivu nadzákladovém cihlami pálenými na MVC</t>
  </si>
  <si>
    <t>-2020148944</t>
  </si>
  <si>
    <t>Zazdívka otvorů ve zdivu nadzákladovém cihlami pálenými  plochy přes 1 m2 do 4 m2 na maltu vápenocementovou</t>
  </si>
  <si>
    <t>2,4*1,2*0,5</t>
  </si>
  <si>
    <t>Mezisoučet 0.01 - 1.NP</t>
  </si>
  <si>
    <t>(2,6*1,2*0,5)*2</t>
  </si>
  <si>
    <t>Mezisoučet 1.02 - 1.NP</t>
  </si>
  <si>
    <t>2,6*1,4*0,5</t>
  </si>
  <si>
    <t>2,2*0,6</t>
  </si>
  <si>
    <t>2,6*0,6</t>
  </si>
  <si>
    <t>Mezisoučet  0.01 - 1PP</t>
  </si>
  <si>
    <t>31</t>
  </si>
  <si>
    <t>311101212</t>
  </si>
  <si>
    <t>Vytvoření prostupů do 0,05 m2 ve zdech nosných osazením vložek z trub, dílců, tvarovek</t>
  </si>
  <si>
    <t>1502929587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</si>
  <si>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přes 0,02 do 0,05 m2</t>
  </si>
  <si>
    <t>32</t>
  </si>
  <si>
    <t>28611108</t>
  </si>
  <si>
    <t>trubka kanalizační PVC-U 250x8,6x6000mm SN12</t>
  </si>
  <si>
    <t>-2006553879</t>
  </si>
  <si>
    <t>33</t>
  </si>
  <si>
    <t>311101213</t>
  </si>
  <si>
    <t>Vytvoření prostupů do 0,10 m2 ve zdech nosných osazením vložek z trub, dílců, tvarovek</t>
  </si>
  <si>
    <t>-670439594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</si>
  <si>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přes 0,05 do 0,10 m2</t>
  </si>
  <si>
    <t>2,2</t>
  </si>
  <si>
    <t>4*0,8</t>
  </si>
  <si>
    <t>34</t>
  </si>
  <si>
    <t>28611109</t>
  </si>
  <si>
    <t>trubka kanalizační PVC-U 315x10,8x6000mm SN12</t>
  </si>
  <si>
    <t>839024936</t>
  </si>
  <si>
    <t>35</t>
  </si>
  <si>
    <t>311113134</t>
  </si>
  <si>
    <t>Nosná zeď tl do 300 mm z hladkých tvárnic ztraceného bednění včetně výplně z betonu tř. C 16/20, výztuže</t>
  </si>
  <si>
    <t>-1103849572</t>
  </si>
  <si>
    <t>Nadzákladové zdi z tvárnic ztraceného bednění  hladkých, včetně výplně z betonu třídy C 16/20, tloušťky zdiva přes 250 do 300 mm</t>
  </si>
  <si>
    <t>3,8*0,75</t>
  </si>
  <si>
    <t>36</t>
  </si>
  <si>
    <t>311113135</t>
  </si>
  <si>
    <t>Nosná zeď tl do 400 mm z hladkých tvárnic ztraceného bednění včetně výplně z betonu tř. C 16/20, výztuže</t>
  </si>
  <si>
    <t>-518955017</t>
  </si>
  <si>
    <t>Nadzákladové zdi z tvárnic ztraceného bednění  hladkých, včetně výplně z betonu třídy C 16/20, tloušťky zdiva přes 300 do 400 mm, výztuže</t>
  </si>
  <si>
    <t>37</t>
  </si>
  <si>
    <t>311231116</t>
  </si>
  <si>
    <t>Zdivo nosné z cihel dl 290 mm P7 až 15 na MC 10</t>
  </si>
  <si>
    <t>-719284437</t>
  </si>
  <si>
    <t>Zdivo z cihel pálených nosné z cihel plných dl. 290 mm P 7 až 15, na maltu MC-5 nebo MC-10</t>
  </si>
  <si>
    <t>(0,5*3,6*1,2)</t>
  </si>
  <si>
    <t>(0,5*3,6*2,4)*2</t>
  </si>
  <si>
    <t>Mezisoučet 0.01 - 1NP</t>
  </si>
  <si>
    <t>(0,5*3,6*2,4)</t>
  </si>
  <si>
    <t>Mezisoučet 1.01 - 1.NP</t>
  </si>
  <si>
    <t>(0,5*3,6*1,2)*2+(0,5*3,6*2,4)</t>
  </si>
  <si>
    <t>0,5*3,6*1,4</t>
  </si>
  <si>
    <t>Mezisoučet 0.01 - 1.PP</t>
  </si>
  <si>
    <t>38</t>
  </si>
  <si>
    <t>311235131</t>
  </si>
  <si>
    <t>Zdivo jednovrstvé z cihel broušenýchdo P10 na tenkovrstvou maltu tl 240 mm</t>
  </si>
  <si>
    <t>-1223652063</t>
  </si>
  <si>
    <t>Zdivo jednovrstvé z cihel děrovaných broušených na celoplošnou tenkovrstvou maltu, pevnost cihel do P10, tl. zdiva 240 mm</t>
  </si>
  <si>
    <t>13,4</t>
  </si>
  <si>
    <t>Mezisoučet atika</t>
  </si>
  <si>
    <t>39</t>
  </si>
  <si>
    <t>311235521</t>
  </si>
  <si>
    <t>Zdivo jednovrstvé z cihel broušených přes P10 do P15 na zdicí pěnu tl 440 mm</t>
  </si>
  <si>
    <t>-789074105</t>
  </si>
  <si>
    <t>Zdivo jednovrstvé z cihel děrovaných broušených na zdicí pěnu, pevnost cihel přes P10 do P15, tl. zdiva 440 mm</t>
  </si>
  <si>
    <t>75,8</t>
  </si>
  <si>
    <t>40</t>
  </si>
  <si>
    <t>317168021</t>
  </si>
  <si>
    <t>Překlad keramický plochý š 145 mm dl 1000 mm</t>
  </si>
  <si>
    <t>kus</t>
  </si>
  <si>
    <t>-291225945</t>
  </si>
  <si>
    <t>Překlady keramické ploché osazené do maltového lože, výšky překladu 71 mm šířky 145 mm, délky 1000 mm</t>
  </si>
  <si>
    <t>Mezisoučet P07</t>
  </si>
  <si>
    <t>41</t>
  </si>
  <si>
    <t>317168023</t>
  </si>
  <si>
    <t>Překlad keramický plochý š 145 mm dl 1500 mm</t>
  </si>
  <si>
    <t>-857954021</t>
  </si>
  <si>
    <t>Překlady keramické ploché osazené do maltového lože, výšky překladu 71 mm šířky 145 mm, délky 1500 mm</t>
  </si>
  <si>
    <t>Mezisoučet P08</t>
  </si>
  <si>
    <t>42</t>
  </si>
  <si>
    <t>317168051</t>
  </si>
  <si>
    <t>Překlad keramický vysoký v 238 mm dl 1000 mm</t>
  </si>
  <si>
    <t>-1736509219</t>
  </si>
  <si>
    <t>Překlady keramické vysoké osazené do maltového lože, šířky překladu 70 mm výšky 238 mm, délky 1000 mm</t>
  </si>
  <si>
    <t>Mezisoučet P05</t>
  </si>
  <si>
    <t>43</t>
  </si>
  <si>
    <t>317168052</t>
  </si>
  <si>
    <t>Překlad keramický vysoký v 238 mm dl 1250 mm</t>
  </si>
  <si>
    <t>-2014629554</t>
  </si>
  <si>
    <t>Překlady keramické vysoké osazené do maltového lože, šířky překladu 70 mm výšky 238 mm, délky 1250 mm</t>
  </si>
  <si>
    <t>Mezisoučet P03</t>
  </si>
  <si>
    <t>44</t>
  </si>
  <si>
    <t>317168053</t>
  </si>
  <si>
    <t>Překlad keramický vysoký v 238 mm dl 1500 mm</t>
  </si>
  <si>
    <t>1867328621</t>
  </si>
  <si>
    <t>Překlady keramické vysoké osazené do maltového lože, šířky překladu 70 mm výšky 238 mm, délky 1500 mm</t>
  </si>
  <si>
    <t>Mezisoučet P06</t>
  </si>
  <si>
    <t>45</t>
  </si>
  <si>
    <t>317168061</t>
  </si>
  <si>
    <t>Překlad keramický vysoký v 238 mm dl 3500 mm</t>
  </si>
  <si>
    <t>938260158</t>
  </si>
  <si>
    <t>Překlady keramické vysoké osazené do maltového lože, šířky překladu 70 mm výšky 238 mm, délky 3500 mm</t>
  </si>
  <si>
    <t>Mezisoučet P 04</t>
  </si>
  <si>
    <t>46</t>
  </si>
  <si>
    <t>317941123</t>
  </si>
  <si>
    <t>Osazování ocelových válcovaných nosníků na zdivu I, IE, U, UE nebo L do č 22</t>
  </si>
  <si>
    <t>-2083400031</t>
  </si>
  <si>
    <t>Osazování ocelových válcovaných nosníků na zdivu  I nebo IE nebo U nebo UE nebo L č. 14 až 22 nebo výšky do 220 mm</t>
  </si>
  <si>
    <t>0,0158*(3*2,9)</t>
  </si>
  <si>
    <t>Mezisoučet IPE 160</t>
  </si>
  <si>
    <t>0,0224*(2*3,4)</t>
  </si>
  <si>
    <t>Mezisoučet IPE 200</t>
  </si>
  <si>
    <t>6,2*10*0,0224</t>
  </si>
  <si>
    <t>Mezisoučet N1 IPE 200</t>
  </si>
  <si>
    <t>47</t>
  </si>
  <si>
    <t>13010748</t>
  </si>
  <si>
    <t>ocel profilová IPE 160 jakost 11 375</t>
  </si>
  <si>
    <t>1484328593</t>
  </si>
  <si>
    <t>P</t>
  </si>
  <si>
    <t>Poznámka k položce:
Hmotnost: 16,20 kg/m</t>
  </si>
  <si>
    <t>2,9*3*0,0158</t>
  </si>
  <si>
    <t>Mezisoučet  IPE 160  P 01</t>
  </si>
  <si>
    <t>48</t>
  </si>
  <si>
    <t>13010752.1</t>
  </si>
  <si>
    <t>ocel profilová IPE 200 jakost 11 375</t>
  </si>
  <si>
    <t>-1139606927</t>
  </si>
  <si>
    <t>Poznámka k položce:
Hmotnost: 23,00 kg/m</t>
  </si>
  <si>
    <t>2*3,4*0,0224</t>
  </si>
  <si>
    <t>Mezisoučet P02</t>
  </si>
  <si>
    <t>49</t>
  </si>
  <si>
    <t>330311712</t>
  </si>
  <si>
    <t>Sloupy nebo pilíře z betonu tř. C 20/25 - obetonování sloupů OK</t>
  </si>
  <si>
    <t>-2103319852</t>
  </si>
  <si>
    <t>Sloupy a pilíře z betonu prostého  tř. C 20/25 - obetonování sloupů OK</t>
  </si>
  <si>
    <t>2*(0,4*0,4*0,8)</t>
  </si>
  <si>
    <t>Mezisoučet obetonování sloupů OK</t>
  </si>
  <si>
    <t>50</t>
  </si>
  <si>
    <t>331351121</t>
  </si>
  <si>
    <t>Zřízení bednění čtyřúhelníkových sloupů v do 4 m průřezu do 0,16 m2</t>
  </si>
  <si>
    <t>-707615865</t>
  </si>
  <si>
    <t>Bednění hranatých sloupů a pilířů včetně vzepření průřezu pravoúhlého čtyřúhelníka výšky do 4 m, průřezu přes 0,08 do 0,16 m2 zřízení</t>
  </si>
  <si>
    <t>2*(0,4*4*0,8)</t>
  </si>
  <si>
    <t>51</t>
  </si>
  <si>
    <t>331351122</t>
  </si>
  <si>
    <t>Odstranění bednění čtyřúhelníkových sloupů v do 4 m průřezu do 0,16 m2</t>
  </si>
  <si>
    <t>-1285665804</t>
  </si>
  <si>
    <t>Bednění hranatých sloupů a pilířů včetně vzepření průřezu pravoúhlého čtyřúhelníka výšky do 4 m, průřezu přes 0,08 do 0,16 m2 odstranění</t>
  </si>
  <si>
    <t>52</t>
  </si>
  <si>
    <t>342151113</t>
  </si>
  <si>
    <t xml:space="preserve">Montáž opláštění stěn ocelových kcí ze sendvičových panelů šroubovaných budov v do 24 m </t>
  </si>
  <si>
    <t>229579497</t>
  </si>
  <si>
    <t>Montáž opláštění stěn ocelové konstrukce  ze sendvičových panelů šroubovaných, výšky budovy přes 12 do 24 m</t>
  </si>
  <si>
    <t>965</t>
  </si>
  <si>
    <t>Mezisoučet povrch.úprava PES 25 mikr. tl.150; š.1150</t>
  </si>
  <si>
    <t>1,4</t>
  </si>
  <si>
    <t>Mezisoučet tl100; š.400</t>
  </si>
  <si>
    <t>53</t>
  </si>
  <si>
    <t>M-342-01</t>
  </si>
  <si>
    <t>Sendvičový stěnový panel tl. 150mm, š.1150mm, mineráílní výplň,  25 mir.PES, příplatková barva  32dB</t>
  </si>
  <si>
    <t>-896660687</t>
  </si>
  <si>
    <t>54</t>
  </si>
  <si>
    <t>M-342-02</t>
  </si>
  <si>
    <t>Sendvičový stěnový panel tl. 100mm, š.400mm, mineráílní výplň,  25 mir.PES, příplatková barva</t>
  </si>
  <si>
    <t>-53867588</t>
  </si>
  <si>
    <t>55</t>
  </si>
  <si>
    <t>342244211</t>
  </si>
  <si>
    <t>Příčka z cihel broušených na tenkovrstvou maltu tloušťky 115 mm</t>
  </si>
  <si>
    <t>1642746477</t>
  </si>
  <si>
    <t>Příčky jednoduché z cihel děrovaných  broušených, na tenkovrstvou maltu, pevnost cihel do P15, tl. příčky 115 mm</t>
  </si>
  <si>
    <t>10,45</t>
  </si>
  <si>
    <t>Mezisoučet   sprcha, WC</t>
  </si>
  <si>
    <t>56</t>
  </si>
  <si>
    <t>346244821</t>
  </si>
  <si>
    <t>Přizdívky izolační tl 140 mm z cihel dl 290 mm pevnosti P 20 na MC 10</t>
  </si>
  <si>
    <t>1880408951</t>
  </si>
  <si>
    <t>Přizdívky izolační a ochranné z cihel pálených  na maltu MC-10 včetně vytvoření požlábku v ohybu izolace vodorovné na svislou, se zatřenou cementovou omítkou z malty min. MC 10 tl. 20 mm pod izolaci z cihel plných dl. 290 mm, P 10 až P 20 tl. 140 mm</t>
  </si>
  <si>
    <t>5,86</t>
  </si>
  <si>
    <t>Vodorovné konstrukce</t>
  </si>
  <si>
    <t>57</t>
  </si>
  <si>
    <t>411121121</t>
  </si>
  <si>
    <t>Montáž prefabrikovaných ŽB stropů ze stropních panelů š 1200 mm dl do 3800 mm</t>
  </si>
  <si>
    <t>593199966</t>
  </si>
  <si>
    <t>Montáž prefabrikovaných železobetonových stropů  se zalitím spár, včetně podpěrné konstrukce, na cementovou maltu ze stropních panelů šířky do 1200 mm a délky do 3800 mm</t>
  </si>
  <si>
    <t>58</t>
  </si>
  <si>
    <t>59341412.</t>
  </si>
  <si>
    <t>panel stropní plný PZD 2680x290x140mm</t>
  </si>
  <si>
    <t>-1836804652</t>
  </si>
  <si>
    <t>59</t>
  </si>
  <si>
    <t>411321616</t>
  </si>
  <si>
    <t>Stropy deskové ze ŽB tř. C 30/37</t>
  </si>
  <si>
    <t>1785122018</t>
  </si>
  <si>
    <t>Stropy z betonu železového (bez výztuže)  stropů deskových, plochých střech, desek balkonových, desek hřibových stropů včetně hlavic hřibových sloupů tř. C 30/37</t>
  </si>
  <si>
    <t>0,19*219</t>
  </si>
  <si>
    <t>0,16*116,5</t>
  </si>
  <si>
    <t>Mezisoučet s1</t>
  </si>
  <si>
    <t>0,1*12</t>
  </si>
  <si>
    <t>Mezisoučet s2</t>
  </si>
  <si>
    <t>23,2*0,19</t>
  </si>
  <si>
    <t>Mezisoučet s3</t>
  </si>
  <si>
    <t>37,3*0,11</t>
  </si>
  <si>
    <t>Mezisoučets4</t>
  </si>
  <si>
    <t>23*0,1</t>
  </si>
  <si>
    <t>Mezisoučet s5</t>
  </si>
  <si>
    <t>33,8*0,15</t>
  </si>
  <si>
    <t>Mezisoučet s6</t>
  </si>
  <si>
    <t>1,8*0,1</t>
  </si>
  <si>
    <t>Mezisoučet s20</t>
  </si>
  <si>
    <t>60</t>
  </si>
  <si>
    <t>411354245</t>
  </si>
  <si>
    <t>Bednění stropů ztracené z hraněných trapézových vln  plech pozinkovaný tl 0,75 mm  50x250x0,75 vč. přistřelení</t>
  </si>
  <si>
    <t>81833209</t>
  </si>
  <si>
    <t>Bednění stropů ztracené ocelové žebrované 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pozinkovaným,, tl. plechu 0,75 mm, 50x250x0,75 vč. přistřelení</t>
  </si>
  <si>
    <t>123</t>
  </si>
  <si>
    <t>61</t>
  </si>
  <si>
    <t>-1237003403</t>
  </si>
  <si>
    <t>59,4</t>
  </si>
  <si>
    <t>Mezisoučet strojovna</t>
  </si>
  <si>
    <t>62</t>
  </si>
  <si>
    <t>411354254</t>
  </si>
  <si>
    <t>Bednění stropů ztracené z hraněných trapézových vln  plech pozinkovaný tl 0,88 mm - 100x275x0,88</t>
  </si>
  <si>
    <t>1653966387</t>
  </si>
  <si>
    <t>Bednění stropů ztracené ocelové žebrované 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tl. plechu 0,88 mm - 100x275x0,88</t>
  </si>
  <si>
    <t>63</t>
  </si>
  <si>
    <t>411362021</t>
  </si>
  <si>
    <t>Výztuž stropů svařovanými sítěmi Kari</t>
  </si>
  <si>
    <t>-144477495</t>
  </si>
  <si>
    <t>Výztuž stropů 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</si>
  <si>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0,0079*(219+12,5+23,2+33,8)*1,1</t>
  </si>
  <si>
    <t>Mezisoučet s1; s2; s3;s6              8/100x8/100</t>
  </si>
  <si>
    <t>0,00444*(37,3+23)*1,1</t>
  </si>
  <si>
    <t>Mezisoučet s4; s5                          6/100x6/100</t>
  </si>
  <si>
    <t>0,015</t>
  </si>
  <si>
    <t>64</t>
  </si>
  <si>
    <t>413941123</t>
  </si>
  <si>
    <t>Osazování ocelových válcovaných nosníků stropů I, IE, U, UE nebo L do č. 22</t>
  </si>
  <si>
    <t>1531524531</t>
  </si>
  <si>
    <t>Osazování ocelových válcovaných nosníků ve stropech I nebo IE nebo U nebo UE nebo L č. 14 až 22 nebo výšky do 220 mm</t>
  </si>
  <si>
    <t>10*6,2*0,0224</t>
  </si>
  <si>
    <t>65</t>
  </si>
  <si>
    <t>13010752</t>
  </si>
  <si>
    <t>-424505813</t>
  </si>
  <si>
    <t>66</t>
  </si>
  <si>
    <t>417321515</t>
  </si>
  <si>
    <t>Ztužující pásy a věnce ze ŽB tř. C 25/30</t>
  </si>
  <si>
    <t>1712256031</t>
  </si>
  <si>
    <t>Ztužující pásy a věnce z betonu železového (bez výztuže)  tř. C 25/30</t>
  </si>
  <si>
    <t>14,24*(0,24*0,25)</t>
  </si>
  <si>
    <t>Mezisoučet V1</t>
  </si>
  <si>
    <t>13,36*(0,44*0,25)</t>
  </si>
  <si>
    <t>Mezisoučet V2</t>
  </si>
  <si>
    <t>67</t>
  </si>
  <si>
    <t>417351115</t>
  </si>
  <si>
    <t>Zřízení bednění ztužujících věnců</t>
  </si>
  <si>
    <t>-277644848</t>
  </si>
  <si>
    <t>Bednění bočnic ztužujících pásů a věnců včetně vzpěr  zřízení</t>
  </si>
  <si>
    <t>2*0,3*14,24</t>
  </si>
  <si>
    <t>2*0,3*13,36</t>
  </si>
  <si>
    <t>68</t>
  </si>
  <si>
    <t>417351116</t>
  </si>
  <si>
    <t>Odstranění bednění ztužujících věnců</t>
  </si>
  <si>
    <t>709516118</t>
  </si>
  <si>
    <t>Bednění bočnic ztužujících pásů a věnců včetně vzpěr  odstranění</t>
  </si>
  <si>
    <t>69</t>
  </si>
  <si>
    <t>417361821</t>
  </si>
  <si>
    <t>Výztuž ztužujících pásů a věnců betonářskou ocelí 10 505</t>
  </si>
  <si>
    <t>706677400</t>
  </si>
  <si>
    <t>Výztuž ztužujících pásů a věnců  z betonářské oceli 10 505 (R) nebo BSt 500</t>
  </si>
  <si>
    <t>0,0683</t>
  </si>
  <si>
    <t>0,0723</t>
  </si>
  <si>
    <t>Úpravy povrchů, podlahy a osazování výplní</t>
  </si>
  <si>
    <t>70</t>
  </si>
  <si>
    <t>611325421</t>
  </si>
  <si>
    <t>Oprava vnitřní vápenocementové štukové omítky stropů v rozsahu plochy do 10%</t>
  </si>
  <si>
    <t>1095093284</t>
  </si>
  <si>
    <t>Oprava vápenocementové omítky vnitřních ploch štukové dvouvrstvé, tloušťky do 20 mm a tloušťky štuku do 3 mm stropů, v rozsahu opravované plochy do 10%</t>
  </si>
  <si>
    <t>71</t>
  </si>
  <si>
    <t>612142001</t>
  </si>
  <si>
    <t>Potažení vnitřních stěn sklovláknitým pletivem vtlačeným do tenkovrstvé hmoty</t>
  </si>
  <si>
    <t>-300340763</t>
  </si>
  <si>
    <t>Potažení vnitřních ploch pletivem  v ploše nebo pruzích, na plném podkladu sklovláknitým vtlačením do tmelu stěn</t>
  </si>
  <si>
    <t>0,9*(2,9+3,4+1,3+3,5+1+1,5)</t>
  </si>
  <si>
    <t>Mezisoučet překlady</t>
  </si>
  <si>
    <t>72</t>
  </si>
  <si>
    <t>612321121</t>
  </si>
  <si>
    <t>Vápenocementová omítka hladká jednovrstvá vnitřních stěn nanášená ručně</t>
  </si>
  <si>
    <t>-1844241679</t>
  </si>
  <si>
    <t>Omítka vápenocementová vnitřních ploch  nanášená ručně jednovrstvá, tloušťky do 10 mm hladká svislých konstrukcí stěn</t>
  </si>
  <si>
    <t>Mezisoučet přizdívka</t>
  </si>
  <si>
    <t>21,3</t>
  </si>
  <si>
    <t>Mezisoučet pod obklady</t>
  </si>
  <si>
    <t>73</t>
  </si>
  <si>
    <t>612321141</t>
  </si>
  <si>
    <t>Vápenocementová omítka štuková dvouvrstvá vnitřních stěn nanášená ručně vč. kovových rohových lišt</t>
  </si>
  <si>
    <t>1226707338</t>
  </si>
  <si>
    <t>Omítka vápenocementová vnitřních ploch  nanášená ručně dvouvrstvá, tloušťky jádrové omítky do 10 mm a tloušťky štuku do 3 mm štuková svislých konstrukcí stěn  vč. kovových rohových lišt</t>
  </si>
  <si>
    <t>64,4</t>
  </si>
  <si>
    <t>Mezisoučet po zazdívkách</t>
  </si>
  <si>
    <t>80,68</t>
  </si>
  <si>
    <t>Mezisoučet nové zdivo</t>
  </si>
  <si>
    <t>7,166</t>
  </si>
  <si>
    <t>Mezisoučet sociálky</t>
  </si>
  <si>
    <t>74</t>
  </si>
  <si>
    <t>612321191</t>
  </si>
  <si>
    <t>Příplatek k vápenocementové omítce vnitřních stěn za každých dalších 5 mm tloušťky ručně</t>
  </si>
  <si>
    <t>-1358856451</t>
  </si>
  <si>
    <t>Omítka vápenocementová vnitřních ploch  nanášená ručně Příplatek k cenám za každých dalších i započatých 5 mm tloušťky omítky přes 10 mm stěn</t>
  </si>
  <si>
    <t>152,246*3</t>
  </si>
  <si>
    <t>75</t>
  </si>
  <si>
    <t>612325422</t>
  </si>
  <si>
    <t>Oprava vnitřní vápenocementové štukové omítky stěn v rozsahu plochy do 30%</t>
  </si>
  <si>
    <t>1519611223</t>
  </si>
  <si>
    <t>Oprava vápenocementové omítky vnitřních ploch štukové dvouvrstvé, tloušťky do 20 mm a tloušťky štuku do 3 mm stěn, v rozsahu opravované plochy přes 10 do 30%</t>
  </si>
  <si>
    <t>76</t>
  </si>
  <si>
    <t>621325112</t>
  </si>
  <si>
    <t>Oprava vnější vápenné hladké omítky členitosti 1 podhledů v rozsahu do 30%</t>
  </si>
  <si>
    <t>-1885642831</t>
  </si>
  <si>
    <t>Oprava vápenné omítky vnějších ploch stupně členitosti 1 hladké podhledů, v rozsahu opravované plochy přes 10 do 30%</t>
  </si>
  <si>
    <t>168+80,06</t>
  </si>
  <si>
    <t>77</t>
  </si>
  <si>
    <t>622131101</t>
  </si>
  <si>
    <t>Cementový postřik vnějších stěn nanášený celoplošně ručně</t>
  </si>
  <si>
    <t>304927279</t>
  </si>
  <si>
    <t>Podkladní a spojovací vrstva vnějších omítaných ploch  cementový postřik nanášený ručně celoplošně stěn</t>
  </si>
  <si>
    <t>Mezisoučet zazdívky</t>
  </si>
  <si>
    <t>5,6</t>
  </si>
  <si>
    <t>Mezisoučet sokl</t>
  </si>
  <si>
    <t>40,31</t>
  </si>
  <si>
    <t>78</t>
  </si>
  <si>
    <t>622142001</t>
  </si>
  <si>
    <t xml:space="preserve"> Potažení vnějších stěn sklovláknitým pletivem vtlačeným do tenkovrstvé hmoty</t>
  </si>
  <si>
    <t>908596893</t>
  </si>
  <si>
    <t>Potažení vnějších ploch pletivem  v ploše nebo pruzích, na plném podkladu sklovláknitým vtlačením do tmelu stěn</t>
  </si>
  <si>
    <t>(80,06+168+64,4)*1,1</t>
  </si>
  <si>
    <t>79</t>
  </si>
  <si>
    <t>622321121</t>
  </si>
  <si>
    <t>Vápenocementová omítka hladká jednovrstvá vnějších stěn nanášená ručně</t>
  </si>
  <si>
    <t>-395015197</t>
  </si>
  <si>
    <t>Omítka vápenocementová vnějších ploch  nanášená ručně jednovrstvá, tloušťky do 15 mm hladká stěn</t>
  </si>
  <si>
    <t>40,31+64,4+80,06</t>
  </si>
  <si>
    <t>64,40</t>
  </si>
  <si>
    <t>Mezisoučet zazdívky výplní</t>
  </si>
  <si>
    <t>80</t>
  </si>
  <si>
    <t>622321191</t>
  </si>
  <si>
    <t>Příplatek k vápenocementové omítce vnějších stěn za každých dalších 5 mm tloušťky ručně</t>
  </si>
  <si>
    <t>-1040584014</t>
  </si>
  <si>
    <t>Omítka vápenocementová vnějších ploch  nanášená ručně Příplatek k cenám za každých dalších i započatých 5 mm tloušťky omítky přes 15 mm stěn</t>
  </si>
  <si>
    <t>249,17*3</t>
  </si>
  <si>
    <t>81</t>
  </si>
  <si>
    <t>622331141</t>
  </si>
  <si>
    <t>Cementová omítka štuková dvouvrstvá vnějších stěn nanášená ručně</t>
  </si>
  <si>
    <t>93071791</t>
  </si>
  <si>
    <t>Omítka cementová vnějších ploch  nanášená ručně dvouvrstvá, tloušťky jádrové omítky do 15 mm a tloušťky štuku do 3 mm štuková stěn</t>
  </si>
  <si>
    <t>19,6</t>
  </si>
  <si>
    <t>82</t>
  </si>
  <si>
    <t>622331191</t>
  </si>
  <si>
    <t>Příplatek k cementové omítce vnějších stěn za každých dalších 5 mm tloušťky ručně</t>
  </si>
  <si>
    <t>1852789980</t>
  </si>
  <si>
    <t>Omítka cementová vnějších ploch  nanášená ručně Příplatek k cenám za každých dalších i započatých 5 mm tloušťky omítky přes 15 mm stěn</t>
  </si>
  <si>
    <t>19,600*4</t>
  </si>
  <si>
    <t>83</t>
  </si>
  <si>
    <t>622531011</t>
  </si>
  <si>
    <t>Tenkovrstvá silikonová zrnitá omítka tl. 1,5 mm včetně penetrace vnějších stěn- ANTRACIT</t>
  </si>
  <si>
    <t>-1388909899</t>
  </si>
  <si>
    <t>Omítka tenkovrstvá silikonová vnějších ploch  probarvená, včetně penetrace podkladu zrnitá, tloušťky 1,5 mm stěn - ANTRACIT</t>
  </si>
  <si>
    <t>168</t>
  </si>
  <si>
    <t>Mezisoučet pod treláž</t>
  </si>
  <si>
    <t>84</t>
  </si>
  <si>
    <t>629135102</t>
  </si>
  <si>
    <t>Vyrovnávací vrstva pod klempířské prvky z MC š do 300 mm</t>
  </si>
  <si>
    <t>628628297</t>
  </si>
  <si>
    <t>Vyrovnávací vrstva z cementové malty pod klempířskými prvky  šířky přes 150 do 300 mm</t>
  </si>
  <si>
    <t>9,7*2+6,7*2</t>
  </si>
  <si>
    <t>85</t>
  </si>
  <si>
    <t>629991001</t>
  </si>
  <si>
    <t>Zakrytí ploch fólií volně položenou</t>
  </si>
  <si>
    <t>-1117560032</t>
  </si>
  <si>
    <t>Zakrytí  ploch před znečištěním  včetně pozdějšího odkrytí ploch podélných rovných (např. chodníků) fólií položenou volně</t>
  </si>
  <si>
    <t>300</t>
  </si>
  <si>
    <t>Mezisoučet kotelna</t>
  </si>
  <si>
    <t>86</t>
  </si>
  <si>
    <t>629995101</t>
  </si>
  <si>
    <t>Očištění vnějších ploch tlakovou vodou</t>
  </si>
  <si>
    <t>1183561002</t>
  </si>
  <si>
    <t>Očištění vnějších ploch tlakovou vodou omytím</t>
  </si>
  <si>
    <t>28,5*9,5</t>
  </si>
  <si>
    <t>Mezisoučet  střecha</t>
  </si>
  <si>
    <t>87</t>
  </si>
  <si>
    <t>631311115</t>
  </si>
  <si>
    <t>Mazanina tl do 80 mm z betonu prostého bez zvýšených nároků na prostředí tř. C 20/25</t>
  </si>
  <si>
    <t>-522435407</t>
  </si>
  <si>
    <t>Mazanina z betonu  prostého bez zvýšených nároků na prostředí tl. přes 50 do 80 mm tř. C 20/25</t>
  </si>
  <si>
    <t>37,3*0,06</t>
  </si>
  <si>
    <t>Mezisoučet s4</t>
  </si>
  <si>
    <t>23*0,06</t>
  </si>
  <si>
    <t>88</t>
  </si>
  <si>
    <t>631311125</t>
  </si>
  <si>
    <t>Mazanina tl do 120 mm z betonu prostého bez zvýšených nároků na prostředí tř. C 20/25</t>
  </si>
  <si>
    <t>92781180</t>
  </si>
  <si>
    <t>Mazanina z betonu  prostého bez zvýšených nároků na prostředí tl. přes 80 do 120 mm tř. C 20/25</t>
  </si>
  <si>
    <t>0,085*33,8</t>
  </si>
  <si>
    <t>89</t>
  </si>
  <si>
    <t>631311136</t>
  </si>
  <si>
    <t>Mazanina tl do 240 mm z betonu prostého bez zvýšených nároků na prostředí tř. C 25/30</t>
  </si>
  <si>
    <t>-1941016434</t>
  </si>
  <si>
    <t>Mazanina z betonu  prostého bez zvýšených nároků na prostředí tl. přes 120 do 240 mm tř. C 25/30</t>
  </si>
  <si>
    <t>50,4*0,15</t>
  </si>
  <si>
    <t>Mezisoučet s13</t>
  </si>
  <si>
    <t>90</t>
  </si>
  <si>
    <t>631312141</t>
  </si>
  <si>
    <t>Doplnění rýh v dosavadních mazaninách betonem prostým</t>
  </si>
  <si>
    <t>1870710373</t>
  </si>
  <si>
    <t>Doplnění dosavadních mazanin prostým betonem  s dodáním hmot, bez potěru, plochy jednotlivě rýh v dosavadních mazaninách</t>
  </si>
  <si>
    <t>30*0,1</t>
  </si>
  <si>
    <t>Mezisoučet podkladní</t>
  </si>
  <si>
    <t>91</t>
  </si>
  <si>
    <t>631319011</t>
  </si>
  <si>
    <t>Příplatek k mazanině tl do 80 mm za přehlazení povrchu</t>
  </si>
  <si>
    <t>1859656472</t>
  </si>
  <si>
    <t>Příplatek k cenám mazanin  za úpravu povrchu mazaniny přehlazením, mazanina tl. přes 50 do 80 mm</t>
  </si>
  <si>
    <t>92</t>
  </si>
  <si>
    <t>631319012</t>
  </si>
  <si>
    <t>Příplatek k mazanině tl do 120 mm za přehlazení povrchu</t>
  </si>
  <si>
    <t>-1888224139</t>
  </si>
  <si>
    <t>Příplatek k cenám mazanin  za úpravu povrchu mazaniny přehlazením, mazanina tl. přes 80 do 120 mm</t>
  </si>
  <si>
    <t>93</t>
  </si>
  <si>
    <t>631319013</t>
  </si>
  <si>
    <t>Příplatek k mazanině tl do 240 mm za přehlazení povrchu</t>
  </si>
  <si>
    <t>1204450187</t>
  </si>
  <si>
    <t>Příplatek k cenám mazanin  za úpravu povrchu mazaniny přehlazením, mazanina tl. přes 120 do 240 mm</t>
  </si>
  <si>
    <t>94</t>
  </si>
  <si>
    <t>631319171</t>
  </si>
  <si>
    <t>Příplatek k mazanině tl do 80 mm za stržení povrchu spodní vrstvy před vložením výztuže</t>
  </si>
  <si>
    <t>341968528</t>
  </si>
  <si>
    <t>Příplatek k cenám mazanin  za stržení povrchu spodní vrstvy mazaniny latí před vložením výztuže nebo pletiva pro tl. obou vrstev mazaniny přes 50 do 80 mm</t>
  </si>
  <si>
    <t>95</t>
  </si>
  <si>
    <t>631319173</t>
  </si>
  <si>
    <t>Příplatek k mazanině tl do 120 mm za stržení povrchu spodní vrstvy před vložením výztuže</t>
  </si>
  <si>
    <t>1010022023</t>
  </si>
  <si>
    <t>Příplatek k cenám mazanin  za stržení povrchu spodní vrstvy mazaniny latí před vložením výztuže nebo pletiva pro tl. obou vrstev mazaniny přes 80 do 120 mm</t>
  </si>
  <si>
    <t>96</t>
  </si>
  <si>
    <t>631319175</t>
  </si>
  <si>
    <t>Příplatek k mazanině tl do 240 mm za stržení povrchu spodní vrstvy před vložením výztuže</t>
  </si>
  <si>
    <t>-916421834</t>
  </si>
  <si>
    <t>Příplatek k cenám mazanin  za stržení povrchu spodní vrstvy mazaniny latí před vložením výztuže nebo pletiva pro tl. obou vrstev mazaniny přes 120 do 240 mm</t>
  </si>
  <si>
    <t>97</t>
  </si>
  <si>
    <t>631362021</t>
  </si>
  <si>
    <t>Výztuž mazanin svařovanými sítěmi Kari</t>
  </si>
  <si>
    <t>-431116831</t>
  </si>
  <si>
    <t>Výztuž mazanin  ze svařovaných sítí z drátů typu KARI</t>
  </si>
  <si>
    <t>37,3*0,00135*1,1</t>
  </si>
  <si>
    <t>Mezisoučet  s4</t>
  </si>
  <si>
    <t>23*0,00135*1,1</t>
  </si>
  <si>
    <t>33,8*0,00444*1,1</t>
  </si>
  <si>
    <t>50,4*0,00444*1,1</t>
  </si>
  <si>
    <t>98</t>
  </si>
  <si>
    <t>632481213</t>
  </si>
  <si>
    <t>Separační vrstva z PE fólie</t>
  </si>
  <si>
    <t>1028841387</t>
  </si>
  <si>
    <t>Separační vrstva k oddělení podlahových vrstev  z polyetylénové fólie</t>
  </si>
  <si>
    <t>37,3*1,1</t>
  </si>
  <si>
    <t>23*1,1</t>
  </si>
  <si>
    <t>33,8*1,1</t>
  </si>
  <si>
    <t>99</t>
  </si>
  <si>
    <t>632481215</t>
  </si>
  <si>
    <t>Separační vrstva z geotextilie-sklovláknitá textilie 120g/m2</t>
  </si>
  <si>
    <t>-1558912211</t>
  </si>
  <si>
    <t>Separační vrstva k oddělení podlahových vrstev  z geotextilie-sklovláknitá textilie 120g/m2</t>
  </si>
  <si>
    <t>211,4</t>
  </si>
  <si>
    <t>Mezisoučet s7;s7b;s8</t>
  </si>
  <si>
    <t>36,5+16,5+34,8</t>
  </si>
  <si>
    <t>Mezisoučet s9;s10;s11;s12</t>
  </si>
  <si>
    <t>100</t>
  </si>
  <si>
    <t>637121111</t>
  </si>
  <si>
    <t>Kačírek fr. 16/32  tl 50 mm - střecha</t>
  </si>
  <si>
    <t>-1521987826</t>
  </si>
  <si>
    <t>Kačírek fr. 16/32  tl 50 mm</t>
  </si>
  <si>
    <t>36,5</t>
  </si>
  <si>
    <t>Mezisoučet S9</t>
  </si>
  <si>
    <t>23,9</t>
  </si>
  <si>
    <t>Mezisoučet S12</t>
  </si>
  <si>
    <t>28,2</t>
  </si>
  <si>
    <t>Mezisoučet laboratoř  S8  (šířka chodníčků 500mm)</t>
  </si>
  <si>
    <t>Mezisoučet kompresorovna S11 (šířka chodníčků 500mm)</t>
  </si>
  <si>
    <t>101</t>
  </si>
  <si>
    <t>642943111</t>
  </si>
  <si>
    <t>Osazování úhelníkových rámů s dveřními křídly do 2,5 m2</t>
  </si>
  <si>
    <t>-1099005920</t>
  </si>
  <si>
    <t>Osazování ocelových úhelníkových rámů s dveřními křídly  na cementovou maltu, o ploše otvoru do 2,5 m2</t>
  </si>
  <si>
    <t>Mezisoučet 01/P</t>
  </si>
  <si>
    <t>Mezisoučet 02/P</t>
  </si>
  <si>
    <t>Mezisoučet 03/P</t>
  </si>
  <si>
    <t>102</t>
  </si>
  <si>
    <t>01-P</t>
  </si>
  <si>
    <t>01/P - Venkovní ocelové dveře jednokřídlé hladké 800/2000, zateplené kování klika-koule, mechanický panikový zámek, ocelová zárubeň (Ral 7016) podrobný popis v.č. D.1.1.01.b-14  - kordinace se slaboproud. rozvody</t>
  </si>
  <si>
    <t>kpl</t>
  </si>
  <si>
    <t>-2113883693</t>
  </si>
  <si>
    <t>01/P - Venkovní ocelové dveře jednokřídlé hladké, zateplené kování klika-koule, mechanický panikový zámek, ocelová zárubeň (Ral 7016) podrobný popis v.č. D.1.1.01.b-14  - kordinace se slaboproud. rozvody</t>
  </si>
  <si>
    <t>103</t>
  </si>
  <si>
    <t>02-L</t>
  </si>
  <si>
    <t>02/L - Venkovní ocelové dveře jednokřídlé hladké,900/3500 s nadsvětlíkem zateplené kování klika-koule otvírač, mechanický panikový zámek, ocelová zárubeň (Ral 2000) podrobný popis v.č. D.1.1.01.b-14  - kordinace se slaboproud. rozvody</t>
  </si>
  <si>
    <t>-219320774</t>
  </si>
  <si>
    <t>02/L - Venkovní ocelové dveře jednokřídlé hladké,900/3500, zateplené kování klika-koule, mechanický panikový zámek,otvírač, ocelová zárubeň (Ral 2000) podrobný popis v.č. D.1.1.01.b-14  - kordinace se slaboproud. rozvody</t>
  </si>
  <si>
    <t>104</t>
  </si>
  <si>
    <t>03-L</t>
  </si>
  <si>
    <t>03/L - Venkovní ocelové dveře jednokřídlé hladké,800/2000  zateplené kování klika-klika, ocelová zárubeň (Ral 7016) podrobný popis v.č. D.1.1.01.b-14</t>
  </si>
  <si>
    <t>42218842</t>
  </si>
  <si>
    <t>03/L - Venkovní ocelové dveře jednokřídlé 800/2000 hladké, zateplené kování klika-klika, cylindrická vložka, ocelová zárubeň (Ral 7016) podrobný popis v.č. D.1.1.01.b-14</t>
  </si>
  <si>
    <t>Ostatní konstrukce a práce, bourání</t>
  </si>
  <si>
    <t>105</t>
  </si>
  <si>
    <t>9-000000001</t>
  </si>
  <si>
    <t>Stavební přípomoce profesím, drážky, průrazy, plentování,...</t>
  </si>
  <si>
    <t>-491980161</t>
  </si>
  <si>
    <t>106</t>
  </si>
  <si>
    <t>919726122</t>
  </si>
  <si>
    <t>Geotextilie pro ochranu, separaci a filtraci netkaná měrná hmotnost do 300 g/m2</t>
  </si>
  <si>
    <t>1545530960</t>
  </si>
  <si>
    <t>Geotextilie netkaná pro ochranu, separaci nebo filtraci měrná hmotnost přes 200 do 300 g/m2</t>
  </si>
  <si>
    <t>36,500*1,1</t>
  </si>
  <si>
    <t>Mezisoučet s9</t>
  </si>
  <si>
    <t>23,9*1,1</t>
  </si>
  <si>
    <t>Mezisoučet s12</t>
  </si>
  <si>
    <t>107</t>
  </si>
  <si>
    <t>941311112</t>
  </si>
  <si>
    <t>Montáž lešení řadového modulového lehkého zatížení do 200 kg/m2 š do 0,9 m v do 25 m</t>
  </si>
  <si>
    <t>-956915380</t>
  </si>
  <si>
    <t>Montáž lešení řadového modulového lehkého pracovního s podlahami  s provozním zatížením tř. 3 do 200 kg/m2 šířky tř. SW06 přes 0,6 do 0,9 m, výšky přes 10 do 25 m</t>
  </si>
  <si>
    <t>1488</t>
  </si>
  <si>
    <t>108</t>
  </si>
  <si>
    <t>941311211</t>
  </si>
  <si>
    <t>Příplatek k lešení řadovému modulovému lehkému š 0,9 m v do 25 m za první a ZKD den použití</t>
  </si>
  <si>
    <t>-1356835666</t>
  </si>
  <si>
    <t>Montáž lešení řadového modulového lehkého pracovního s podlahami  s provozním zatížením tř. 3 do 200 kg/m2 Příplatek za první a každý další den použití lešení k ceně -1111 nebo -1112</t>
  </si>
  <si>
    <t>1488*70</t>
  </si>
  <si>
    <t>109</t>
  </si>
  <si>
    <t>941311812</t>
  </si>
  <si>
    <t>Demontáž lešení řadového modulového lehkého zatížení do 200 kg/m2 š do 0,9 m v do 25 m</t>
  </si>
  <si>
    <t>48120384</t>
  </si>
  <si>
    <t>Demontáž lešení řadového modulového lehkého pracovního s podlahami  s provozním zatížením tř. 3 do 200 kg/m2 šířky SW06 přes 0,6 do 0,9 m, výšky přes 10 do 25 m</t>
  </si>
  <si>
    <t>110</t>
  </si>
  <si>
    <t>943211111</t>
  </si>
  <si>
    <t>Montáž lešení prostorového rámového lehkého s podlahami zatížení do 200 kg/m2 v do 10 m</t>
  </si>
  <si>
    <t>692497998</t>
  </si>
  <si>
    <t>Montáž lešení prostorového rámového lehkého pracovního s podlahami  s provozním zatížením tř. 3 do 200 kg/m2, výšky do 10 m</t>
  </si>
  <si>
    <t>120*6</t>
  </si>
  <si>
    <t>10*5*6</t>
  </si>
  <si>
    <t>Mezisoučet konzola</t>
  </si>
  <si>
    <t>943211211</t>
  </si>
  <si>
    <t>Příplatek k lešení prostorovému rámovému lehkému s podlahami v do 10 m za první a ZKD den použití</t>
  </si>
  <si>
    <t>-2041197307</t>
  </si>
  <si>
    <t>Montáž lešení prostorového rámového lehkého pracovního s podlahami  Příplatek za první a každý další den použití lešení k ceně -1111</t>
  </si>
  <si>
    <t>1020,000*30</t>
  </si>
  <si>
    <t>112</t>
  </si>
  <si>
    <t>943211811</t>
  </si>
  <si>
    <t>Demontáž lešení prostorového rámového lehkého s podlahami zatížení do 200 kg/m2 v do 10 m</t>
  </si>
  <si>
    <t>441821811</t>
  </si>
  <si>
    <t>Demontáž lešení prostorového rámového lehkého pracovního s podlahami  s provozním zatížením tř. 3 do 200 kg/m2, výšky do 10 m</t>
  </si>
  <si>
    <t>1020</t>
  </si>
  <si>
    <t>113</t>
  </si>
  <si>
    <t>949101111</t>
  </si>
  <si>
    <t>Lešení pomocné pro objekty pozemních staveb s lešeňovou podlahou v do 1,9 m zatížení do 150 kg/m2</t>
  </si>
  <si>
    <t>265468213</t>
  </si>
  <si>
    <t>Lešení pomocné pracovní pro objekty pozemních staveb  pro zatížení do 150 kg/m2, o výšce lešeňové podlahy do 1,9 m</t>
  </si>
  <si>
    <t>461</t>
  </si>
  <si>
    <t>114</t>
  </si>
  <si>
    <t>952901111.</t>
  </si>
  <si>
    <t>Vyčištění budov bytové a občanské výstavby při výšce podlaží do 4 m</t>
  </si>
  <si>
    <t>-1422547514</t>
  </si>
  <si>
    <t>Vyčištění budov nebo objektů před předáním do užívání  budov bytové nebo občanské výstavby, světlé výšky podlaží do 4 m</t>
  </si>
  <si>
    <t>600+100+100</t>
  </si>
  <si>
    <t>115</t>
  </si>
  <si>
    <t>953961123.cz</t>
  </si>
  <si>
    <t>Kotvy chemickým tmelem do betonu, ŽB nebo kamene s vyvrtáním otvoru - HVA M20 šroub HAS M 20x260 (8,8)+Patrona HUV2</t>
  </si>
  <si>
    <t>-262112184</t>
  </si>
  <si>
    <t>Kotvy chemické s vyvrtáním otvoru  do betonu, železobetonu nebo tvrdého kamene tmel, velikost M 39, hloubka 360 mm</t>
  </si>
  <si>
    <t>116</t>
  </si>
  <si>
    <t>962031132</t>
  </si>
  <si>
    <t>Bourání příček z cihel pálených na MVC tl do 100 mm</t>
  </si>
  <si>
    <t>1211421774</t>
  </si>
  <si>
    <t>Bourání příček z cihel, tvárnic nebo příčkovek  z cihel pálených, plných nebo dutých na maltu vápennou nebo vápenocementovou, tl. do 100 mm</t>
  </si>
  <si>
    <t>2,5*(1+1+1,95)</t>
  </si>
  <si>
    <t>-0,8*2-0,9*2</t>
  </si>
  <si>
    <t>117</t>
  </si>
  <si>
    <t>962032231</t>
  </si>
  <si>
    <t>Bourání zdiva z cihel pálených nebo vápenopískových na MV nebo MVC přes 1 m3</t>
  </si>
  <si>
    <t>154290473</t>
  </si>
  <si>
    <t>Bourání zdiva nadzákladového z cihel nebo tvárnic  z cihel pálených nebo vápenopískových, na maltu vápennou nebo vápenocementovou, objemu přes 1 m3</t>
  </si>
  <si>
    <t>(27,9*2+9,23*2)*0,7*0,2</t>
  </si>
  <si>
    <t>118</t>
  </si>
  <si>
    <t>962081131</t>
  </si>
  <si>
    <t>Bourání příček ze skleněných tvárnic tl do 100 mm</t>
  </si>
  <si>
    <t>632456811</t>
  </si>
  <si>
    <t>Bourání zdiva příček nebo vybourání otvorů  ze skleněných tvárnic, tl. do 100 mm</t>
  </si>
  <si>
    <t>(3,6*1,2)+(2,4*1,2)+(3,6*2,4)*2</t>
  </si>
  <si>
    <t>(3,6*2,4)</t>
  </si>
  <si>
    <t>(2,6*1,2*2)+(3,6*1,2)*2+(3,6*2,4)</t>
  </si>
  <si>
    <t>2,6*1,4+3,6*1,4+2,2*0,6*2,6*0,6</t>
  </si>
  <si>
    <t>Mezisoučet  0,.01 - 1.PP</t>
  </si>
  <si>
    <t>15,88</t>
  </si>
  <si>
    <t>Mezisoučet odpočet ocel. oken</t>
  </si>
  <si>
    <t>119</t>
  </si>
  <si>
    <t>965041341</t>
  </si>
  <si>
    <t>Bourání mazanin škvárobetonových tl do 100 mm pl přes 4 m2 - PERLITBETON</t>
  </si>
  <si>
    <t>-1452480411</t>
  </si>
  <si>
    <t>Bourání mazanin škvárobetonových tl. do 100 mm, plochy přes 4 m2  PERLITBETON - atika</t>
  </si>
  <si>
    <t>(27,9*2+9,23*2)*0,4*0,4</t>
  </si>
  <si>
    <t>120</t>
  </si>
  <si>
    <t>965043341</t>
  </si>
  <si>
    <t>Bourání podkladů pod dlažby betonových s potěrem nebo teracem tl do 100 mm pl přes 4 m2</t>
  </si>
  <si>
    <t>1050534592</t>
  </si>
  <si>
    <t>Bourání mazanin betonových s potěrem nebo teracem tl. do 100 mm, plochy přes 4 m2</t>
  </si>
  <si>
    <t>121</t>
  </si>
  <si>
    <t>966054121</t>
  </si>
  <si>
    <t>Vybourání částí ŽB říms vyložených do 500 mm</t>
  </si>
  <si>
    <t>960106956</t>
  </si>
  <si>
    <t>Vybourání částí říms ze železobetonu  vyložených do 500 mm</t>
  </si>
  <si>
    <t>3,1</t>
  </si>
  <si>
    <t>Mezisoučet - markýza 0.01</t>
  </si>
  <si>
    <t>2,9</t>
  </si>
  <si>
    <t>Mezisoučet - markýza 1.02</t>
  </si>
  <si>
    <t>122</t>
  </si>
  <si>
    <t>971033561</t>
  </si>
  <si>
    <t>Vybourání otvorů ve zdivu cihelném pl do 1 m2 na MVC nebo MV tl do 600 mm</t>
  </si>
  <si>
    <t>-1648901125</t>
  </si>
  <si>
    <t>Vybourání otvorů ve zdivu základovém nebo nadzákladovém z cihel, tvárnic, příčkovek  z cihel pálených na maltu vápennou nebo vápenocementovou plochy do 1 m2, tl. do 600 mm</t>
  </si>
  <si>
    <t>0,6*0,5*0,5</t>
  </si>
  <si>
    <t>Mezisoučet 1.02 - prostup technologie</t>
  </si>
  <si>
    <t>972055241</t>
  </si>
  <si>
    <t>Vybourání otvorů ve stropech z ŽB prefabrikátů pl do 0,09 m2 tl přes 120 mm</t>
  </si>
  <si>
    <t>250243123</t>
  </si>
  <si>
    <t>Vybourání otvorů ve stropech nebo klenbách železobetonových  ve stropech z dutých prefabrikátů, plochy do 0,09 m2, tl. přes 120 mm</t>
  </si>
  <si>
    <t>Mezisoučet bybourání panelů pro OK</t>
  </si>
  <si>
    <t>124</t>
  </si>
  <si>
    <t>973031825</t>
  </si>
  <si>
    <t>Vysekání kapes ve zdivu cihelném na MV nebo MVC pro zavázání zdí tl do 450 mm</t>
  </si>
  <si>
    <t>-1221108494</t>
  </si>
  <si>
    <t>Vysekání výklenků nebo kapes ve zdivu z cihel  na maltu vápennou nebo vápenocementovou kapes pro zavázání nových zdí, tl. do 450 mm</t>
  </si>
  <si>
    <t>14*1,4</t>
  </si>
  <si>
    <t>125</t>
  </si>
  <si>
    <t>977311113</t>
  </si>
  <si>
    <t>Řezání stávajících betonových mazanin nevyztužených hl do 150 mm</t>
  </si>
  <si>
    <t>653010044</t>
  </si>
  <si>
    <t>Řezání stávajících betonových mazanin bez vyztužení hloubky přes 100 do 150 mm</t>
  </si>
  <si>
    <t>50*2</t>
  </si>
  <si>
    <t>Mezisoučet pro kanalizaci</t>
  </si>
  <si>
    <t>126</t>
  </si>
  <si>
    <t>977312114</t>
  </si>
  <si>
    <t>Řezání stávajících betonových mazanin vyztužených hl do 200 mm</t>
  </si>
  <si>
    <t>-1912802189</t>
  </si>
  <si>
    <t>Řezání stávajících betonových mazanin s vyztužením hloubky přes 150 do 200 mm</t>
  </si>
  <si>
    <t>0,46*50</t>
  </si>
  <si>
    <t>0,47*8</t>
  </si>
  <si>
    <t>0,34*3</t>
  </si>
  <si>
    <t>0,8*3</t>
  </si>
  <si>
    <t>127</t>
  </si>
  <si>
    <t>978011121</t>
  </si>
  <si>
    <t>Otlučení (osekání) vnitřní vápenné nebo vápenocementové omítky stropů v rozsahu do 10 %</t>
  </si>
  <si>
    <t>-336498158</t>
  </si>
  <si>
    <t>Otlučení vápenných nebo vápenocementových omítek vnitřních ploch stropů, v rozsahu přes 5 do 10 %</t>
  </si>
  <si>
    <t>265,696</t>
  </si>
  <si>
    <t>128</t>
  </si>
  <si>
    <t>978013141</t>
  </si>
  <si>
    <t>Otlučení (osekání) vnitřní vápenné nebo vápenocementové omítky stěn v rozsahu do 30 %</t>
  </si>
  <si>
    <t>551879631</t>
  </si>
  <si>
    <t>Otlučení vápenných nebo vápenocementových omítek vnitřních ploch stěn s vyškrabáním spar, s očištěním zdiva, v rozsahu přes 10 do 30 %</t>
  </si>
  <si>
    <t>129</t>
  </si>
  <si>
    <t>978015331</t>
  </si>
  <si>
    <t>Otlučení (osekání) vnější vápenné nebo vápenocementové omítky stupně členitosti 1 a 2 rozsahu do 20%</t>
  </si>
  <si>
    <t>-859039148</t>
  </si>
  <si>
    <t>Otlučení vápenných nebo vápenocementových omítek vnějších ploch s vyškrabáním spar a s očištěním zdiva stupně členitosti 1 a 2, v rozsahu přes 10 do 20 %</t>
  </si>
  <si>
    <t>80,06+168</t>
  </si>
  <si>
    <t xml:space="preserve">Mezisoučet </t>
  </si>
  <si>
    <t>130</t>
  </si>
  <si>
    <t>978059541</t>
  </si>
  <si>
    <t>Odsekání a odebrání obkladů stěn z vnitřních obkládaček plochy přes 1 m2</t>
  </si>
  <si>
    <t>-1402218463</t>
  </si>
  <si>
    <t>Odsekání obkladů  stěn včetně otlučení podkladní omítky až na zdivo z obkládaček vnitřních, z jakýchkoliv materiálů, plochy přes 1 m2</t>
  </si>
  <si>
    <t>2,5*(1+0,81+0,9)</t>
  </si>
  <si>
    <t>131</t>
  </si>
  <si>
    <t>978059641</t>
  </si>
  <si>
    <t>Odsekání a odebrání obkladů stěn z vnějších obkládaček plochy přes 1 m2</t>
  </si>
  <si>
    <t>-1016595166</t>
  </si>
  <si>
    <t>Odsekání obkladů  stěn včetně otlučení podkladní omítky až na zdivo z obkládaček vnějších, z jakýchkoliv materiálů, plochy přes 1 m2</t>
  </si>
  <si>
    <t>9,00+3,7+5</t>
  </si>
  <si>
    <t>Mezisoučet kabřinec 1.np</t>
  </si>
  <si>
    <t>0,75+1</t>
  </si>
  <si>
    <t>Mezisoučet kabřinec 1.PP</t>
  </si>
  <si>
    <t>997</t>
  </si>
  <si>
    <t>Přesun sutě</t>
  </si>
  <si>
    <t>132</t>
  </si>
  <si>
    <t>997013501</t>
  </si>
  <si>
    <t>Odvoz suti a vybouraných hmot na skládku nebo meziskládku do 1 km se složením</t>
  </si>
  <si>
    <t>1830197933</t>
  </si>
  <si>
    <t>Odvoz suti a vybouraných hmot na skládku nebo meziskládku  se složením, na vzdálenost do 1 km</t>
  </si>
  <si>
    <t>133</t>
  </si>
  <si>
    <t>997013509</t>
  </si>
  <si>
    <t>Příplatek k odvozu suti a vybouraných hmot na skládku ZKD 1 km přes 1 km - resp. skládku zhotovitele</t>
  </si>
  <si>
    <t>-594587685</t>
  </si>
  <si>
    <t>Odvoz suti a vybouraných hmot na skládku nebo meziskládku  se složením, na vzdálenost Příplatek k ceně za každý další i započatý 1 km přes 1 km - resp. skládku zhotovitele</t>
  </si>
  <si>
    <t>71,591*15</t>
  </si>
  <si>
    <t>134</t>
  </si>
  <si>
    <t>997013601</t>
  </si>
  <si>
    <t>Poplatek za uložení na skládce (skládkovné) stavebního odpadu betonového kód odpadu 17 01 01</t>
  </si>
  <si>
    <t>-81253440</t>
  </si>
  <si>
    <t>Poplatek za uložení stavebního odpadu na skládce (skládkovné) z prostého betonu zatříděného do Katalogu odpadů pod kódem 17 01 01</t>
  </si>
  <si>
    <t>19,011+13,2</t>
  </si>
  <si>
    <t>135</t>
  </si>
  <si>
    <t>997013602</t>
  </si>
  <si>
    <t>Poplatek za uložení na skládce (skládkovné) stavebního odpadu železobetonového kód odpadu 17 01 01</t>
  </si>
  <si>
    <t>1267520050</t>
  </si>
  <si>
    <t>Poplatek za uložení stavebního odpadu na skládce (skládkovné) z armovaného betonu zatříděného do Katalogu odpadů pod kódem 17 01 01</t>
  </si>
  <si>
    <t>0,648+1,6</t>
  </si>
  <si>
    <t>136</t>
  </si>
  <si>
    <t>997013603</t>
  </si>
  <si>
    <t xml:space="preserve"> Poplatek za uložení na skládce (skládkovné) stavebního odpadu cihelného kód odpadu 17 01 02</t>
  </si>
  <si>
    <t>2060944846</t>
  </si>
  <si>
    <t>Poplatek za uložení stavebního odpadu na skládce (skládkovné) cihelného zatříděného do Katalogu odpadů pod kódem 17 01 02</t>
  </si>
  <si>
    <t>0,848+18,713+0,27+0,294+1,063+4,936</t>
  </si>
  <si>
    <t>137</t>
  </si>
  <si>
    <t>997013631</t>
  </si>
  <si>
    <t xml:space="preserve"> Poplatek za uložení na skládce (skládkovné) stavebního odpadu směsného kód odpadu 17 09 04</t>
  </si>
  <si>
    <t>84215712</t>
  </si>
  <si>
    <t>Poplatek za uložení stavebního odpadu na skládce (skládkovné) směsného stavebního a demoličního zatříděného do Katalogu odpadů pod kódem 17 09 04</t>
  </si>
  <si>
    <t>1,032+2,481+0,461+1,731+1,2</t>
  </si>
  <si>
    <t>138</t>
  </si>
  <si>
    <t>997013804</t>
  </si>
  <si>
    <t>Poplatek za uložení na skládce (skládkovné) stavebního odpadu ze skla kód odpadu 17 02 02</t>
  </si>
  <si>
    <t>1177097456</t>
  </si>
  <si>
    <t>Poplatek za uložení stavebního odpadu na skládce (skládkovné) ze skla zatříděného do Katalogu odpadů pod kódem 17 02 02</t>
  </si>
  <si>
    <t>4,579</t>
  </si>
  <si>
    <t>139</t>
  </si>
  <si>
    <t>997013847</t>
  </si>
  <si>
    <t>Poplatek za uložení na skládce (skládkovné) odpadu asfaltového s dehtem kód odpadu 17 03 01</t>
  </si>
  <si>
    <t>-1582618311</t>
  </si>
  <si>
    <t>Poplatek za uložení stavebního odpadu na skládce (skládkovné) asfaltového s obsahem dehtu zatříděného do Katalogu odpadů pod kódem 17 03 01</t>
  </si>
  <si>
    <t>0,12+0,371</t>
  </si>
  <si>
    <t>362</t>
  </si>
  <si>
    <t>975021211</t>
  </si>
  <si>
    <t>Podchycení nadzákladového zdiva pod stropem tl zdiva do 450 mm  (náhrada pol.140)</t>
  </si>
  <si>
    <t>2018203233</t>
  </si>
  <si>
    <t>Podchycení nadzákladového zdiva pod stropem dřevěnou výztuhou  nad vybouraným otvorem, pro jakoukoliv délku podchycení, při tl. zdiva do 450 mm (náhrada pol.140)</t>
  </si>
  <si>
    <t>998</t>
  </si>
  <si>
    <t>Přesun hmot</t>
  </si>
  <si>
    <t>141</t>
  </si>
  <si>
    <t>998011003</t>
  </si>
  <si>
    <t>Přesun hmot pro budovy zděné v do 24 m</t>
  </si>
  <si>
    <t>-863780396</t>
  </si>
  <si>
    <t>Přesun hmot pro budovy občanské výstavby, bydlení, výrobu a služby  s nosnou svislou konstrukcí zděnou z cihel, tvárnic nebo kamene vodorovná dopravní vzdálenost do 100 m pro budovy výšky přes 12 do 24 m</t>
  </si>
  <si>
    <t>PSV</t>
  </si>
  <si>
    <t>Práce a dodávky PSV</t>
  </si>
  <si>
    <t>711</t>
  </si>
  <si>
    <t>Izolace proti vodě, vlhkosti a plynům</t>
  </si>
  <si>
    <t>142</t>
  </si>
  <si>
    <t>711111001</t>
  </si>
  <si>
    <t>Provedení izolace proti zemní vlhkosti V+S za studena nátěrem penetračním</t>
  </si>
  <si>
    <t>-1404483600</t>
  </si>
  <si>
    <t>Provedení izolace proti zemní vlhkosti natěradly a tmely za studena  na ploše V+S  nátěrem penetračním</t>
  </si>
  <si>
    <t>119,50</t>
  </si>
  <si>
    <t>Mezisoučet S13-S15</t>
  </si>
  <si>
    <t>Mezisoučet rýh kanalizace</t>
  </si>
  <si>
    <t>143</t>
  </si>
  <si>
    <t>11163150</t>
  </si>
  <si>
    <t>lak penetrační asfaltový</t>
  </si>
  <si>
    <t>573208778</t>
  </si>
  <si>
    <t>Poznámka k položce:
Spotřeba 0,3-0,4kg/m2</t>
  </si>
  <si>
    <t>149,5*0,0003 'Přepočtené koeficientem množství</t>
  </si>
  <si>
    <t>144</t>
  </si>
  <si>
    <t>711113127</t>
  </si>
  <si>
    <t>Izolace proti vlhkosti svislá, vodorovná  za studena těsnicí stěrkou jednosložkovou na bázi cementu</t>
  </si>
  <si>
    <t>1722295624</t>
  </si>
  <si>
    <t>Izolace proti zemní vlhkosti natěradly a tmely za studena na ploše svislé, vodorovné těsnicí stěrkou jednosložkovu na bázi cementu</t>
  </si>
  <si>
    <t>145</t>
  </si>
  <si>
    <t>711131811</t>
  </si>
  <si>
    <t>Odstranění izolace proti zemní vlhkosti vodorovné</t>
  </si>
  <si>
    <t>-384521821</t>
  </si>
  <si>
    <t>Odstranění izolace proti zemní vlhkosti  na ploše vodorovné V</t>
  </si>
  <si>
    <t>146</t>
  </si>
  <si>
    <t>711141559</t>
  </si>
  <si>
    <t>Provedení izolace proti zemní vlhkosti pásy přitavením V+S   NAIP</t>
  </si>
  <si>
    <t>-930757544</t>
  </si>
  <si>
    <t>Provedení izolace proti zemní vlhkosti pásy přitavením  NAIP na ploše  V+ S</t>
  </si>
  <si>
    <t>119,5*2</t>
  </si>
  <si>
    <t>30*2</t>
  </si>
  <si>
    <t>Mezisoučet  kanalizace rýhy</t>
  </si>
  <si>
    <t>147</t>
  </si>
  <si>
    <t>62836109</t>
  </si>
  <si>
    <t>pás asfaltový natavitelný oxidovaný tl 3,5mm s vložkou z hliníkové fólie / hliníkové fólie s textilií, se spalitelnou PE folií nebo jemnozrnným minerálním posypem</t>
  </si>
  <si>
    <t>363590214</t>
  </si>
  <si>
    <t>299*1,15 'Přepočtené koeficientem množství</t>
  </si>
  <si>
    <t>148</t>
  </si>
  <si>
    <t>711491273</t>
  </si>
  <si>
    <t>Provedení izolace proti tlakové vodě svislé z nopové folie</t>
  </si>
  <si>
    <t>-1085797030</t>
  </si>
  <si>
    <t>Provedení izolace proti povrchové a podpovrchové tlakové vodě ostatní  na ploše svislé S z nopové fólie</t>
  </si>
  <si>
    <t>149</t>
  </si>
  <si>
    <t>28323005</t>
  </si>
  <si>
    <t>fólie profilovaná (nopová) drenážní HDPE s výškou nopů 8mm</t>
  </si>
  <si>
    <t>-871919597</t>
  </si>
  <si>
    <t>48,1*1,2 'Přepočtené koeficientem množství</t>
  </si>
  <si>
    <t>150</t>
  </si>
  <si>
    <t>998711102</t>
  </si>
  <si>
    <t>Přesun hmot tonážní pro izolace proti vodě, vlhkosti a plynům v objektech výšky do 12 m</t>
  </si>
  <si>
    <t>-1011543310</t>
  </si>
  <si>
    <t>Přesun hmot pro izolace proti vodě, vlhkosti a plynům  stanovený z hmotnosti přesunovaného materiálu vodorovná dopravní vzdálenost do 50 m v objektech výšky přes 6 do 12 m</t>
  </si>
  <si>
    <t>712</t>
  </si>
  <si>
    <t>Povlakové krytiny</t>
  </si>
  <si>
    <t>151</t>
  </si>
  <si>
    <t>712300832</t>
  </si>
  <si>
    <t>Odstranění povlakové krytiny střech do 10° dvouvrstvé vč. zaříznutí</t>
  </si>
  <si>
    <t>-1037082573</t>
  </si>
  <si>
    <t>Odstranění ze střech plochých do 10°  krytiny povlakové dvouvrstvé</t>
  </si>
  <si>
    <t>(27,9*2+9,23*2)*0,5</t>
  </si>
  <si>
    <t>Mezisoučet atika + zaříznutí</t>
  </si>
  <si>
    <t>152</t>
  </si>
  <si>
    <t>712363512.cz</t>
  </si>
  <si>
    <t>Provedení povlak krytiny mechanicky kotvenou do trapézu TI , budova v do 18m- kompletní systém -hydoizolační folie s atestem proti prorůstání plevelů</t>
  </si>
  <si>
    <t>692074797</t>
  </si>
  <si>
    <t>(211,4 +87,5)*1,1</t>
  </si>
  <si>
    <t>(36,5+18,5)*1,1</t>
  </si>
  <si>
    <t>MezisoučetS9</t>
  </si>
  <si>
    <t>(16,5+9,5)*1,1</t>
  </si>
  <si>
    <t>Mezisoučet S10</t>
  </si>
  <si>
    <t>(58,7+16)*1,1</t>
  </si>
  <si>
    <t>Mezisoučet S11;s12</t>
  </si>
  <si>
    <t>153</t>
  </si>
  <si>
    <t>28322012</t>
  </si>
  <si>
    <t>fólie hydroizolační střešní mPVC mechanicky kotvená tl 1,5mm tmavě šedá Broof 13  kompletní systém -hydoizolační folie s atestem proti prorůstání plevelů</t>
  </si>
  <si>
    <t>522361220</t>
  </si>
  <si>
    <t>fólie hydroizolační střešní mPVC mechanicky kotvená tl 1,5mm tmavě šedá  kompletní systém -hydoizolační folie s atestem proti prorůstání plevelů</t>
  </si>
  <si>
    <t>500,06*1,15 'Přepočtené koeficientem množství</t>
  </si>
  <si>
    <t>154</t>
  </si>
  <si>
    <t>998712103</t>
  </si>
  <si>
    <t>Přesun hmot tonážní tonážní pro krytiny povlakové v objektech v do 24 m</t>
  </si>
  <si>
    <t>-396221888</t>
  </si>
  <si>
    <t>Přesun hmot pro povlakové krytiny stanovený z hmotnosti přesunovaného materiálu vodorovná dopravní vzdálenost do 50 m v objektech výšky přes 12 do 24 m</t>
  </si>
  <si>
    <t>713</t>
  </si>
  <si>
    <t>Izolace tepelné</t>
  </si>
  <si>
    <t>155</t>
  </si>
  <si>
    <t>713121111</t>
  </si>
  <si>
    <t>Montáž izolace tepelné podlah volně kladenými rohožemi, pásy, dílci, deskami 1 vrstva</t>
  </si>
  <si>
    <t>-1697881352</t>
  </si>
  <si>
    <t>Montáž tepelné izolace podlah rohožemi, pásy, deskami, dílci, bloky (izolační materiál ve specifikaci) kladenými volně jednovrstvá</t>
  </si>
  <si>
    <t>36,2</t>
  </si>
  <si>
    <t xml:space="preserve">Součet </t>
  </si>
  <si>
    <t>156</t>
  </si>
  <si>
    <t>28375865.00</t>
  </si>
  <si>
    <t>Elastifikované desky z pěnového polystyrenu s nízkou dynamickou tuhostí pro kročejovou neprůzvučnost  λ=0,039 tl 20mm</t>
  </si>
  <si>
    <t>-1091982898</t>
  </si>
  <si>
    <t>92,2*1,03</t>
  </si>
  <si>
    <t>157</t>
  </si>
  <si>
    <t>713121111.1</t>
  </si>
  <si>
    <t>-1132309755</t>
  </si>
  <si>
    <t>23,2+37,3</t>
  </si>
  <si>
    <t>Mezisoučet s3; s4  tl. 330mm</t>
  </si>
  <si>
    <t>23,2</t>
  </si>
  <si>
    <t>Mezisoučet  s3  tl. 260mm</t>
  </si>
  <si>
    <t>37,3</t>
  </si>
  <si>
    <t>Mezisoučet s4  tl.100mm</t>
  </si>
  <si>
    <t>158</t>
  </si>
  <si>
    <t>63152110</t>
  </si>
  <si>
    <t>pás tepelně izolační univerzální λ=0,033-0,037 tl 220mm</t>
  </si>
  <si>
    <t>340502355</t>
  </si>
  <si>
    <t>Mezisoučet s3; s4</t>
  </si>
  <si>
    <t>159</t>
  </si>
  <si>
    <t>63152134</t>
  </si>
  <si>
    <t>pás tepelně izolační univerzální λ=0,037 tl 120mm</t>
  </si>
  <si>
    <t>1957317567</t>
  </si>
  <si>
    <t>160</t>
  </si>
  <si>
    <t>63152133</t>
  </si>
  <si>
    <t>pás tepelně izolační univerzální λ=0,037 tl 100mm</t>
  </si>
  <si>
    <t>617304092</t>
  </si>
  <si>
    <t>161</t>
  </si>
  <si>
    <t>63152135</t>
  </si>
  <si>
    <t>pás tepelně izolační univerzální λ=0,037 tl 140mm</t>
  </si>
  <si>
    <t>-705026300</t>
  </si>
  <si>
    <t>21,5*2</t>
  </si>
  <si>
    <t>Mezisoučet  s3</t>
  </si>
  <si>
    <t>162</t>
  </si>
  <si>
    <t>713121211</t>
  </si>
  <si>
    <t>Montáž izolace tepelné podlah volně kladenými okrajovými pásky</t>
  </si>
  <si>
    <t>687894330</t>
  </si>
  <si>
    <t>Montáž tepelné izolace podlah okrajovými pásky kladenými volně</t>
  </si>
  <si>
    <t>340+12+21+37+25+25</t>
  </si>
  <si>
    <t>163</t>
  </si>
  <si>
    <t>63152004</t>
  </si>
  <si>
    <t>pásek izolační minerální podlahový λ=0,036 15x100x1000mm</t>
  </si>
  <si>
    <t>1128338338</t>
  </si>
  <si>
    <t>164</t>
  </si>
  <si>
    <t>713122111.00</t>
  </si>
  <si>
    <t>Parotěsná vrstva vodorovná</t>
  </si>
  <si>
    <t>294611680</t>
  </si>
  <si>
    <t>Izolace  parotěsná vrstva na ploše vodorovné V</t>
  </si>
  <si>
    <t>Mezisoučet S7; S7b;S8</t>
  </si>
  <si>
    <t>35,6+16,5+58,7</t>
  </si>
  <si>
    <t>Mezisoučet S9; S10; S11; S12</t>
  </si>
  <si>
    <t>165</t>
  </si>
  <si>
    <t>713131145</t>
  </si>
  <si>
    <t>Montáž izolace tepelné stěn a základů lepením bodově rohoží, pásů, dílců, desek</t>
  </si>
  <si>
    <t>1357086454</t>
  </si>
  <si>
    <t>Montáž tepelné izolace stěn rohožemi, pásy, deskami, dílci, bloky (izolační materiál ve specifikaci) lepením bodově</t>
  </si>
  <si>
    <t>48,1</t>
  </si>
  <si>
    <t>Mezisoučet perimetr základ</t>
  </si>
  <si>
    <t>0,238*(1,25+3,5+1,0+1,5)</t>
  </si>
  <si>
    <t>Mezisoučet keram.překlad</t>
  </si>
  <si>
    <t>166</t>
  </si>
  <si>
    <t>28376421</t>
  </si>
  <si>
    <t>deska z polystyrénu XPS, hrana polodrážková a hladký povrch 300kPa tl 80mm</t>
  </si>
  <si>
    <t>1878271091</t>
  </si>
  <si>
    <t>1,726</t>
  </si>
  <si>
    <t>Mezisoučet keram překlad</t>
  </si>
  <si>
    <t>167</t>
  </si>
  <si>
    <t>28376014</t>
  </si>
  <si>
    <t>deska perimetrická fasádní soklová 150kPa λ=0,035 tl 60mm</t>
  </si>
  <si>
    <t>-1472900862</t>
  </si>
  <si>
    <t>48,1*1,05 'Přepočtené koeficientem množství</t>
  </si>
  <si>
    <t>713131151</t>
  </si>
  <si>
    <t>Montáž izolace tepelné stěn a základů volně vloženými rohožemi, pásy, dílci, deskami 1 vrstva</t>
  </si>
  <si>
    <t>1463982482</t>
  </si>
  <si>
    <t>Montáž tepelné izolace stěn rohožemi, pásy, deskami, dílci, bloky (izolační materiál ve specifikaci) vložením jednovrstvě</t>
  </si>
  <si>
    <t>0,5*32</t>
  </si>
  <si>
    <t>169</t>
  </si>
  <si>
    <t>63152108</t>
  </si>
  <si>
    <t>pás tepelně izolační univerzální λ=0,033-0,035 tl 200mm</t>
  </si>
  <si>
    <t>931787056</t>
  </si>
  <si>
    <t>16*1,05 'Přepočtené koeficientem množství</t>
  </si>
  <si>
    <t>170</t>
  </si>
  <si>
    <t>713141152</t>
  </si>
  <si>
    <t>Montáž izolace tepelné střech plochých kladené volně 2 vrstvy rohoží, pásů, dílců, desek</t>
  </si>
  <si>
    <t>1354352837</t>
  </si>
  <si>
    <t>Montáž tepelné izolace střech plochých rohožemi, pásy, deskami, dílci, bloky (izolační materiál ve specifikaci) kladenými volně dvouvrstvá</t>
  </si>
  <si>
    <t>211,4+36,5+16,5+58,7</t>
  </si>
  <si>
    <t>171</t>
  </si>
  <si>
    <t>28375906</t>
  </si>
  <si>
    <t>deska EPS 200 do plochých střech a podlah λ=0,034</t>
  </si>
  <si>
    <t>-1399702229</t>
  </si>
  <si>
    <t>2*0,15*(211,4+36,5)</t>
  </si>
  <si>
    <t>Mezisoučet s7;s7b;s8;s9</t>
  </si>
  <si>
    <t>0,18*16,5</t>
  </si>
  <si>
    <t>Mezisoučet s10</t>
  </si>
  <si>
    <t>0,08*58,7</t>
  </si>
  <si>
    <t>Mezisoučet s11;s12</t>
  </si>
  <si>
    <t>172</t>
  </si>
  <si>
    <t>713141242.cz</t>
  </si>
  <si>
    <t>Přikotvení tepelné izolace šrouby do trapézového plechu nebo do dřeva pro izolaci tl přes 320-470mm</t>
  </si>
  <si>
    <t>-786375871</t>
  </si>
  <si>
    <t>Montáž tepelné izolace střech plochých mechanické přikotvení šrouby včetně dodávky šroubů, bez položení tepelné izolace tl. izolace přes 320-470mm  do trapézového plechu nebo do dřeva</t>
  </si>
  <si>
    <t>173</t>
  </si>
  <si>
    <t>713141311</t>
  </si>
  <si>
    <t>Montáž izolace tepelné střech plochých kladené volně, spádová vrstva</t>
  </si>
  <si>
    <t>1229254520</t>
  </si>
  <si>
    <t>Montáž tepelné izolace střech plochých spádovými klíny v ploše kladenými volně</t>
  </si>
  <si>
    <t>174</t>
  </si>
  <si>
    <t>28376143</t>
  </si>
  <si>
    <t>klín izolační z pěnového polystyrenu EPS 200 spádový</t>
  </si>
  <si>
    <t>-741499900</t>
  </si>
  <si>
    <t>211,4*0,1</t>
  </si>
  <si>
    <t>36,5*0,1</t>
  </si>
  <si>
    <t>16,5*0,1</t>
  </si>
  <si>
    <t>34,8*0,11</t>
  </si>
  <si>
    <t>23,9*0,1</t>
  </si>
  <si>
    <t>175</t>
  </si>
  <si>
    <t>998713102</t>
  </si>
  <si>
    <t>Přesun hmot tonážní pro izolace tepelné v objektech v do 12 m</t>
  </si>
  <si>
    <t>1393507587</t>
  </si>
  <si>
    <t>Přesun hmot pro izolace tepelné stanovený z hmotnosti přesunovaného materiálu vodorovná dopravní vzdálenost do 50 m v objektech výšky přes 6 m do 12 m</t>
  </si>
  <si>
    <t>714</t>
  </si>
  <si>
    <t>Akustická a protiotřesová opatření</t>
  </si>
  <si>
    <t>176</t>
  </si>
  <si>
    <t>714451001</t>
  </si>
  <si>
    <t>Montáž antivibračních rohoží z recyklované pryže volně položených vodorovně nebo svisle</t>
  </si>
  <si>
    <t>2084481274</t>
  </si>
  <si>
    <t>Montáž antivibračních rohoží stavebních konstrukcí a strojních zařízení  z recyklované pryže volně položených vodorovně nebo svisle</t>
  </si>
  <si>
    <t>2,5*2,5*2*1,03</t>
  </si>
  <si>
    <t>8*2,5*0,3*1,03</t>
  </si>
  <si>
    <t>177</t>
  </si>
  <si>
    <t>GLP.AV425030000650</t>
  </si>
  <si>
    <t>deska antivibrační 2000x1000x25mm   podrobný popis viz TZ</t>
  </si>
  <si>
    <t>-1695944392</t>
  </si>
  <si>
    <t>deska antivibrační 2000x1000x25mm podrobný popis viz TZ</t>
  </si>
  <si>
    <t>19,055*1,05 'Přepočtené koeficientem množství</t>
  </si>
  <si>
    <t>178</t>
  </si>
  <si>
    <t>998714103</t>
  </si>
  <si>
    <t>Přesun hmot tonážní pro akustická a protiotřesová opatření v objektech v do 24 m</t>
  </si>
  <si>
    <t>667326277</t>
  </si>
  <si>
    <t>Přesun hmot pro akustická a protiotřesová opatření  stanovený z hmotnosti přesunovaného materiálu vodorovná dopravní vzdálenost do 50 m v objektech výšky přes 12 do 24 m</t>
  </si>
  <si>
    <t>741</t>
  </si>
  <si>
    <t>Elektroinstalace - silnoproud</t>
  </si>
  <si>
    <t>364</t>
  </si>
  <si>
    <t>741371821</t>
  </si>
  <si>
    <t>Demontáž osvětlovacího modulového systému zářivkového délky do 1100 mm bez zachováním funkčnosti (náhrada pol.180)</t>
  </si>
  <si>
    <t>-969193838</t>
  </si>
  <si>
    <t>Demontáž svítidel bez zachování funkčnosti (do suti) v bytových nebo společenských místnostech modulového systému zářivkových, délky do 1100 mm (náhrada pol.180)</t>
  </si>
  <si>
    <t>366</t>
  </si>
  <si>
    <t>741373001</t>
  </si>
  <si>
    <t>Montáž svítidlo výbojkové průmyslové stropní raménkové (náhrada pol.180)</t>
  </si>
  <si>
    <t>-1913199508</t>
  </si>
  <si>
    <t>Montáž svítidel výbojkových se zapojením vodičů průmyslových nebo venkovních raménkových (náhrada pol.180)</t>
  </si>
  <si>
    <t>365</t>
  </si>
  <si>
    <t>741375821</t>
  </si>
  <si>
    <t>Demontáž svítidla průmyslového výbojkového venkovního na výložníku do 3 m se zachováním funkčnosti (náhrada pol.180)</t>
  </si>
  <si>
    <t>-824510528</t>
  </si>
  <si>
    <t>Demontáž svítidel se zachováním funkčnosti průmyslových výbojkových venkovních na výložníku do 3 m (náhrada pol.180)</t>
  </si>
  <si>
    <t>179</t>
  </si>
  <si>
    <t>741421824.cz</t>
  </si>
  <si>
    <t>Odstranění  hromosvodu rovná střecha do suti vč. odvozu a likvidace (úprava položky)</t>
  </si>
  <si>
    <t>-79938683</t>
  </si>
  <si>
    <t>367</t>
  </si>
  <si>
    <t>R-741-A.00-1002</t>
  </si>
  <si>
    <t>Odstranění vedení NN do suti v rozsahu PD vč. odvozu a likvidace (náhrada pol.180)</t>
  </si>
  <si>
    <t>-17670156</t>
  </si>
  <si>
    <t>762</t>
  </si>
  <si>
    <t>Konstrukce tesařské</t>
  </si>
  <si>
    <t>181</t>
  </si>
  <si>
    <t>762083111</t>
  </si>
  <si>
    <t>Impregnace řeziva proti dřevokaznému hmyzu a houbám máčením třída ohrožení 1 a 2</t>
  </si>
  <si>
    <t>214439086</t>
  </si>
  <si>
    <t>Práce společné pro tesařské konstrukce  impregnace řeziva máčením proti dřevokaznému hmyzu a houbám, třída ohrožení 1 a 2 (dřevo v interiéru)</t>
  </si>
  <si>
    <t>2,563+2,0</t>
  </si>
  <si>
    <t>182</t>
  </si>
  <si>
    <t>762086111</t>
  </si>
  <si>
    <t>Montáž KDK hmotnosti prvku do 5 kg - terasa D.1.1.01.b-30</t>
  </si>
  <si>
    <t>kg</t>
  </si>
  <si>
    <t>-2031930433</t>
  </si>
  <si>
    <t>Práce společné pro tesařské konstrukce  montáž kovových doplňkových konstrukcí (materiál ve specifikaci) hmotnosti prvku do 5 kg - terasa  podrobný popis v.č.</t>
  </si>
  <si>
    <t>(19+5+1+5+6+1+1+2+6+4+1+3+1+1+2+1)*2,2</t>
  </si>
  <si>
    <t>183</t>
  </si>
  <si>
    <t>M-762-K1</t>
  </si>
  <si>
    <t xml:space="preserve">Kotvení nosné konstrukce K1  podrobný popis  v.č. D.1.1.01.b-30 4xsvorník M10; 4x P8-120x340; 2xP8x240x340 </t>
  </si>
  <si>
    <t>ks</t>
  </si>
  <si>
    <t>707410398</t>
  </si>
  <si>
    <t>Kotvení nosné konstrukce K1 podrobný popis v.č. D.1.1.01.b-30
4xsvorník M10; 4x P8-120x340; 2xP8x240x340 (upřesnění specifikace)</t>
  </si>
  <si>
    <t>184</t>
  </si>
  <si>
    <t>M-762-K2</t>
  </si>
  <si>
    <t>Kotvení nosné konstrukce K2   podrobný popis v.č. D.1.1.01.b-30 4xsvorník M10; 4x P8-120x340; 2xP8x240x340</t>
  </si>
  <si>
    <t>1316889306</t>
  </si>
  <si>
    <t>Kotvení nosné konstrukce K2   podrobný popis v.č. D.1.1.01.b-30 4xsvorník M10; 4x P8-120x340; 2xP8x240x340 (upřesnění specifikace)</t>
  </si>
  <si>
    <t>185</t>
  </si>
  <si>
    <t>M-762-K3</t>
  </si>
  <si>
    <t>Kotvení nosné konstrukce K3   podrobný popis v.č. D.1.1.01.b-30 4xsvorník M10; 4x P8-120x340; 2xP8x240x340</t>
  </si>
  <si>
    <t>2051925737</t>
  </si>
  <si>
    <t>Kotvení nosné konstrukce K3   podrobný popis v.č. D.1.1.01.b-30 4xsvorník M10; 4x P8-120x340; 2xP8x240x340 (upřesnění specifikace)</t>
  </si>
  <si>
    <t>186</t>
  </si>
  <si>
    <t>M-762-K4</t>
  </si>
  <si>
    <t>Kotvení nosné konstrukce K4   podrobný popis v.č. D.1.1.01.b-30 4xsvorník M10; 4x P8-120x340; 2xP8x240x340</t>
  </si>
  <si>
    <t>-852108027</t>
  </si>
  <si>
    <t>Kotvení nosné konstrukce K4   podrobný popis v.č. D.1.1.01.b-30 4xsvorník M10; 4x P8-120x340; 2xP8x240x340 (upřesnění specifikace)</t>
  </si>
  <si>
    <t>187</t>
  </si>
  <si>
    <t>M-762-K5</t>
  </si>
  <si>
    <t>Kotvení nosné konstrukce K5   podrobný popis v.č. D.1.1.01.b-30 4xsvorník M10; 4x P8-120x340; 2xP8x240x340</t>
  </si>
  <si>
    <t>1735541149</t>
  </si>
  <si>
    <t>Kotvení nosné konstrukce K5   podrobný popis v.č. D.1.1.01.b-30 4xsvorník M10; 4x P8-120x340; 2xP8x240x340 (upřesnění specifikace)</t>
  </si>
  <si>
    <t>188</t>
  </si>
  <si>
    <t>M-762-K6</t>
  </si>
  <si>
    <t>Kotvení nosné konstrukce K6  podrobný popis v.č. D.1.1.01.b-30 6xsvorník M10;  P10-70x130; P10-170x340; 2x P10-120x340; P10-235x130; 2xM16 8.8</t>
  </si>
  <si>
    <t>-1570327530</t>
  </si>
  <si>
    <t>Kotvení nosné konstrukce K6 6xsvorník M10;  P10-70x130; P10-170x340; 2x P10-120x340; P10-235x130; 2xM16 8.8 (upřesnění specifikace)</t>
  </si>
  <si>
    <t>189</t>
  </si>
  <si>
    <t>M-762-K7</t>
  </si>
  <si>
    <t>Kotvení nosné konstrukce K7  podrobný popis v.č. D.1.1.01.b-30 P10-160x130; P10-170x340; P10-70x130; 4x svorník M10; 2xM16  8.8; P10-230x130</t>
  </si>
  <si>
    <t>719456363</t>
  </si>
  <si>
    <t>Kotvení nosné konstrukce K7 podrobný popis v.č. D.1.1.01.b-30 P10-160x130; P10-170x340; P10-70x130; 4x svorník M10; 2xM16  8.8; P10-230x130 (upřesnění specifikace)</t>
  </si>
  <si>
    <t>190</t>
  </si>
  <si>
    <t>M-762-K8a</t>
  </si>
  <si>
    <t>Kotvení nosné konstrukce K8a 4x svorník M10; P10-240x340; P10-230x130; P10-70x130; 2x M16 8.8</t>
  </si>
  <si>
    <t>1292540622</t>
  </si>
  <si>
    <t>Kotvení nosné konstrukce K8a, v.č. D.1.1.01.b-30 4x svorník M10; P10-240x340; P10-230x130; P10-70x130; 2x M16 8.8 (upřesnění specifikace)</t>
  </si>
  <si>
    <t>191</t>
  </si>
  <si>
    <t>M-762-K8b</t>
  </si>
  <si>
    <t>Kotvení nosné konstrukce K8b  4x svorník M10; P10-240x340; P10-230x130; P10-70x130; 2x M16 8.8</t>
  </si>
  <si>
    <t>-2071782148</t>
  </si>
  <si>
    <t>Kotvení nosné konstrukce K8b  v.č. D.1.1.01.b-30  4x svorník M10; P10-240x340; P10-230x130; P10-70x130; 2x M16 8.8 (upřesnění specifikace)</t>
  </si>
  <si>
    <t>192</t>
  </si>
  <si>
    <t>M-762-K9a</t>
  </si>
  <si>
    <t>Kotvení nosné konstrukce K9a  4x svorník M10; P10-120x340; P10-230x130; P10-120x130</t>
  </si>
  <si>
    <t>1852084770</t>
  </si>
  <si>
    <t>Kotvení nosné konstrukce K9a  v.č. D.1.1.01.b-30 4x svorník M10; P10-120x340; P10-230x130; P10-120x130 (upřesnění specifikace)</t>
  </si>
  <si>
    <t>193</t>
  </si>
  <si>
    <t>M-762-K9b</t>
  </si>
  <si>
    <t>Kotvení nosné konstrukce K9b  4x svorník M10; P10-120x340; P10-230x130; P10-120x130</t>
  </si>
  <si>
    <t>-1636662399</t>
  </si>
  <si>
    <t>Kotvení nosné konstrukce K9b  v.č. D.1.1.01.b-30   4x svorník M10; P10-120x340; P10-230x130; P10-120x130 (upřesnění specifikace)</t>
  </si>
  <si>
    <t>194</t>
  </si>
  <si>
    <t>M-762-K10a</t>
  </si>
  <si>
    <t>Kotvení nosné konstrukce K10a  4xsvorník M10; P10-235x130; P10-70x130; 2xM16 8.8; P10-120x130; P10-180x50; 2xM12 8.8; P10-170x340</t>
  </si>
  <si>
    <t>1736342101</t>
  </si>
  <si>
    <t>Kotvení nosné konstrukce K10a; v.č. D.1.1.01.b-30  4xsvorník M10; P10-235x130; P10-70x130; 2xM16 8.8; P10-120x130; P10-180x50; 2xM12 8.8; P10-170x340 (upřesnění specifikace)</t>
  </si>
  <si>
    <t>195</t>
  </si>
  <si>
    <t>M-762-K10b</t>
  </si>
  <si>
    <t>Kotvení nosné konstrukce K10b 4xsvorník M10; P10-235x130; P10-70x130; 2xM16 8.8; P10-120x130; P10-180x50; 2xM12 8.8; P10-170x340</t>
  </si>
  <si>
    <t>-2088837748</t>
  </si>
  <si>
    <t>Kotvení nosné konstrukce K10b  v.č. D.1.1.01.b-30 4xsvorník M10; P10-235x130; P10-70x130; 2xM16 8.8; P10-120x130; P10-180x50; 2xM12 8.8; P10-170x340 (upřesnění specifikace)</t>
  </si>
  <si>
    <t>196</t>
  </si>
  <si>
    <t>M-762-K11</t>
  </si>
  <si>
    <t>Kotvení nosné konstrukce K11  2x P8-120x340; P10-220x50; P8-170x340; P8-50x52;6x  svorník M10; 2xM12 8.8</t>
  </si>
  <si>
    <t>616354513</t>
  </si>
  <si>
    <t>Kotvení nosné konstrukce K11  v.č. D.1.1.01.b-30 : 2x P8-120x340; P10-220x50; P8-170x340; P8-50x52;6x  svorník M10; 2xM12 8.8 (upřesnění specifikace)</t>
  </si>
  <si>
    <t>197</t>
  </si>
  <si>
    <t>M-762-K12</t>
  </si>
  <si>
    <t>Kotvení nosné konstrukce K12 OCELOVÝ STATICKÝ TŘMEN S OTVORY A HORNÍM OHYBEM</t>
  </si>
  <si>
    <t>1884746831</t>
  </si>
  <si>
    <t>Kotvení nosné konstrukce K12  v.č. D.1.1.01.b-30  OCELOVÝ STATICKÝ TŘMEN S OTVORY A HORNÍM OHYBEM
100x140 (upřesnění specifikace)</t>
  </si>
  <si>
    <t>198</t>
  </si>
  <si>
    <t>M-762-K13</t>
  </si>
  <si>
    <t>Kotvení nosné konstrukce K13 OCELOVÝ STATICKÝ TŘMEN S OTVORY - VNITŘNÍ PROVEDENÍ pro průřez 100x140</t>
  </si>
  <si>
    <t>1279118824</t>
  </si>
  <si>
    <t xml:space="preserve">Kotvení nosné konstrukce K13  v.č. D.1.1.01.b-30  OCELOVÝ STATICKÝ TŘMEN S OTVORY - VNITŘNÍ PROVEDENÍ
pro průřez 100x140mm (upřesnění specifikace)
</t>
  </si>
  <si>
    <t>199</t>
  </si>
  <si>
    <t>762086111-OB</t>
  </si>
  <si>
    <t>Montáž KDK hmotnosti prvku do 5 kg - fasáda podrobný popis v.č. D.1.1.01.b-29</t>
  </si>
  <si>
    <t>124864151</t>
  </si>
  <si>
    <t>Práce společné pro tesařské konstrukce  montáž kovových doplňkových konstrukcí (materiál ve specifikaci) hmotnosti prvku do 5 kg - fasáda podrobný popis v.č. D.1.1.01.b-29
jedná se vždy o svorníky M10 a plech P8, jednotlivé prvky se liší tvarem</t>
  </si>
  <si>
    <t>(53+2+3+1+1+18+4+14+27+28+1+15+36+4+1+12)*2,1</t>
  </si>
  <si>
    <t>200</t>
  </si>
  <si>
    <t>M-762-R1</t>
  </si>
  <si>
    <t>Kotvení nosné konstrukce R1  fasáda podrobný popis v.č. D.1.1.01.b-29</t>
  </si>
  <si>
    <t>-243301949</t>
  </si>
  <si>
    <t>Kotvení nosné konstrukce R1 fasáda podrobný popis v.č. D.1.1.01.b-29
 svorník 2x  M10 a plech P8-250x100, P8-100x325, pás. 50/6 dl.200</t>
  </si>
  <si>
    <t>201</t>
  </si>
  <si>
    <t>M-762-R2</t>
  </si>
  <si>
    <t>Kotvení nosné konstrukce R2 fasáda podrobný popis v.č. D.1.1.01.b-29</t>
  </si>
  <si>
    <t>-904033469</t>
  </si>
  <si>
    <t xml:space="preserve">Kotvení nosné konstrukce R2  fasáda podrobný popis v.č. D.1.1.01.b-29
 svorník 2x  M10 a plech P8-250x100, P8-100x325, pás. 50/6 dl.200
P8-250/100; P6-215x145; P6 - 100x175; P6-100x220; </t>
  </si>
  <si>
    <t>202</t>
  </si>
  <si>
    <t>M-762-R3</t>
  </si>
  <si>
    <t>Kotvení nosné konstrukce R3  fasáda podrobný popis v.č. D.1.1.01.b-29</t>
  </si>
  <si>
    <t>1448335249</t>
  </si>
  <si>
    <t xml:space="preserve">Kotvení nosné konstrukce R3 fasáda podrobný popis v.č. D.1.1.01.b-29
 svorník 2x  M10 ; pás. 50/6 dl.200; P6-250x100; P6-200x225;  </t>
  </si>
  <si>
    <t>203</t>
  </si>
  <si>
    <t>M-762-R4</t>
  </si>
  <si>
    <t>Kotvení nosné konstrukce R4 dtto R2 - zrcadlově obrácené</t>
  </si>
  <si>
    <t>-1344294860</t>
  </si>
  <si>
    <t>204</t>
  </si>
  <si>
    <t>M-762-R5</t>
  </si>
  <si>
    <t>Kotvení nosné konstrukce R5 dtto R3 - zrcadlově obrácené</t>
  </si>
  <si>
    <t>280517182</t>
  </si>
  <si>
    <t>Kotvení nosné konstrukce R5  dtto R3 - zrcadlově obrácené</t>
  </si>
  <si>
    <t>205</t>
  </si>
  <si>
    <t>M-762-R6</t>
  </si>
  <si>
    <t>Kotvení nosné konstrukce R6 svorník 2xM10; P8-120x325; P8-270x120; P8-105x120; 2xM12 8.8</t>
  </si>
  <si>
    <t>-1399932569</t>
  </si>
  <si>
    <t>Kotvení nosné konstrukce R6
svorník 2xM10; P8-120x325; P8-270x120; P8-105x120; 2xM12 8.8</t>
  </si>
  <si>
    <t>206</t>
  </si>
  <si>
    <t>M-762-R7</t>
  </si>
  <si>
    <t>Kotvení nosné konstrukce R7  podrobný popis v.č. D.1.1.01.b-29</t>
  </si>
  <si>
    <t>-1680449591</t>
  </si>
  <si>
    <t>Kotvení nosné konstrukce R7 podrobný popis v.č. D.1.1.01.b-29
savorník 2xM10; P8-105x120; 2xM12 8.8; P8-270x120; P8-2120x325</t>
  </si>
  <si>
    <t>207</t>
  </si>
  <si>
    <t>M-762-R8</t>
  </si>
  <si>
    <t>Kotvení nosné konstrukce R8,  podrobný popis v.č. D.1.1.01.b-29</t>
  </si>
  <si>
    <t>695836104</t>
  </si>
  <si>
    <t xml:space="preserve">Kotvení nosné konstrukce R8
 podrobný popis v.č. D.1.1.01.b-29
svorník 2xM10; P8-105x120; 2xM12.8.8; P8-357x120; P8-120x325; </t>
  </si>
  <si>
    <t>208</t>
  </si>
  <si>
    <t>M-762-R9</t>
  </si>
  <si>
    <t>Kotvení nosné konstrukce R9 - podrobný popis v.č. D.1.1.01.b-29 svorník 2xM10; P6-120x325</t>
  </si>
  <si>
    <t>-838211170</t>
  </si>
  <si>
    <t>Kotvení nosné konstrukce R9 svorník 2xM10; P6-120x325</t>
  </si>
  <si>
    <t>209</t>
  </si>
  <si>
    <t>M-762-R10</t>
  </si>
  <si>
    <t>Kotvení nosné konstrukce R10 podrobný popis v.č. D.1.1.01.b-29</t>
  </si>
  <si>
    <t>103716007</t>
  </si>
  <si>
    <t>Kotvení nosné konstrukce R10 podrobný popis v.č. D.1.1.01.b-29
Svorník M10; P8-80x120</t>
  </si>
  <si>
    <t>210</t>
  </si>
  <si>
    <t>M-762-R11</t>
  </si>
  <si>
    <t>Kotvení nosné konstrukce R11  dttoo R10 - pod  úhlem 11°</t>
  </si>
  <si>
    <t>903689186</t>
  </si>
  <si>
    <t>211</t>
  </si>
  <si>
    <t>M-762-R12</t>
  </si>
  <si>
    <t xml:space="preserve">Kotvení nosné konstrukce R12  2xsvorník M10; P8-120x135; </t>
  </si>
  <si>
    <t>-1908907035</t>
  </si>
  <si>
    <t xml:space="preserve">Kotvení nosné konstrukce R12 2xsvorník M10; P8-120x135; </t>
  </si>
  <si>
    <t>212</t>
  </si>
  <si>
    <t>M-762-R13</t>
  </si>
  <si>
    <t>Kotvení nosné konstrukce R13; P8-120x370; 2xsvorník M10</t>
  </si>
  <si>
    <t>63147665</t>
  </si>
  <si>
    <t>213</t>
  </si>
  <si>
    <t>M-762-R14</t>
  </si>
  <si>
    <t>Kotvení nosné konstrukce R14 podrobný popis v.č. D.1.1.01.b-29 svorník 2xM10;P6-150x210; 2x kot.šroub M12 dl.150+hybr.hmota</t>
  </si>
  <si>
    <t>627041842</t>
  </si>
  <si>
    <t>Kotvení nosné konstrukce R14  podrobný popis v.č. D.1.1.01.b-29
svorník 2xM10;P6-150x210; 2x kot.šroub M12 dl.150+hybr.hmota</t>
  </si>
  <si>
    <t>214</t>
  </si>
  <si>
    <t>M-762-R15</t>
  </si>
  <si>
    <t>Kotvení nosné konstrukce R15  podrobný popis v.č. D.1.1.01.b-29  Svorník M10; P8-80x220</t>
  </si>
  <si>
    <t>74517343</t>
  </si>
  <si>
    <t>Kotvení nosné konstrukce R15 svorník M10 -  Svorník M10; P8-80x220</t>
  </si>
  <si>
    <t>215</t>
  </si>
  <si>
    <t>M-762-KZ1</t>
  </si>
  <si>
    <t>Kotvení nosné konstrukce KZ1 -  podrobný popis v.č. D.1.1.01.b-29 2x P8-100x160, kot.šroub M12 dl.150 +hybr.lep.hmota</t>
  </si>
  <si>
    <t>-261903767</t>
  </si>
  <si>
    <t>Kotvení nosné konstrukce KZ 1  podrobný popis v.č. D.1.1.01.b-29; 2x P8-100x160, kot.šroub M12 dl.150 +hybr.lep.hmota</t>
  </si>
  <si>
    <t>216</t>
  </si>
  <si>
    <t>762495000</t>
  </si>
  <si>
    <t>Spojovací prostředky NEREZ  pro montáž olištování, obložení stropů, střešních podhledů a stěn</t>
  </si>
  <si>
    <t>-1536275171</t>
  </si>
  <si>
    <t>Spojovací prostředky NEREZ olištování spár, obložení stropů, střešních podhledů a stěn  hřebíky, vruty</t>
  </si>
  <si>
    <t>Mezisoučet terasa</t>
  </si>
  <si>
    <t>195,8</t>
  </si>
  <si>
    <t>Mezisoučet fasáda</t>
  </si>
  <si>
    <t>217</t>
  </si>
  <si>
    <t>762951004</t>
  </si>
  <si>
    <t>Montáž podkladního roštu dřevěné terasy z plných profilů osové vzdálenosti podpěr přes 550 mm</t>
  </si>
  <si>
    <t>828685835</t>
  </si>
  <si>
    <t>Montáž terasy  podkladního roštu z profilů plných, osové vzdálenosti podpěr přes 550 mm</t>
  </si>
  <si>
    <t>218</t>
  </si>
  <si>
    <t>60516112</t>
  </si>
  <si>
    <t>řezivo sibiřský modřín terasa</t>
  </si>
  <si>
    <t>-482954936</t>
  </si>
  <si>
    <t xml:space="preserve">řezivo sibiřský modřín </t>
  </si>
  <si>
    <t>0,1*0,14*(1,88*23+1,53*4+1,63+2,22*4+2,32+1,78+0,33+2,78+3,11+2,4*6+2*2+0,9*4+0,79+0,68+1,14+1,08*6+0,98*2+2,74+2,98)*1,05</t>
  </si>
  <si>
    <t>Mezisoučet 0,1 x 0,14</t>
  </si>
  <si>
    <t>1,602*1,6 'Přepočtené koeficientem množství</t>
  </si>
  <si>
    <t>219</t>
  </si>
  <si>
    <t>762952004</t>
  </si>
  <si>
    <t>Montáž teras z prken přes 135 mm z dřevin měkkých šroubovaných broušených bez povrchové úpravy</t>
  </si>
  <si>
    <t>-790312905</t>
  </si>
  <si>
    <t>Montáž terasy  nášlapné vrstvy z prken z dřevin velmi měkkých nebo měkkých, s broušením, bez povrchové úpravy, spojovaných šroubováním, šířky přes 135 mm</t>
  </si>
  <si>
    <t>220</t>
  </si>
  <si>
    <t>61198127</t>
  </si>
  <si>
    <t>terasový profil dřevěný tl 35 mm sibiřský modřín</t>
  </si>
  <si>
    <t>-601206468</t>
  </si>
  <si>
    <t>terasový profil dřevěný tl 35 mm sibiřmodřín</t>
  </si>
  <si>
    <t>73*1,08 'Přepočtené koeficientem množství</t>
  </si>
  <si>
    <t>221</t>
  </si>
  <si>
    <t>998762102</t>
  </si>
  <si>
    <t>Přesun hmot tonážní pro kce tesařské v objektech v do 12 m</t>
  </si>
  <si>
    <t>1326688813</t>
  </si>
  <si>
    <t>Přesun hmot pro konstrukce tesařské  stanovený z hmotnosti přesunovaného materiálu vodorovná dopravní vzdálenost do 50 m v objektech výšky přes 6 do 12 m</t>
  </si>
  <si>
    <t>763</t>
  </si>
  <si>
    <t>Konstrukce suché výstavby</t>
  </si>
  <si>
    <t>222</t>
  </si>
  <si>
    <t>763111333</t>
  </si>
  <si>
    <t>SDK příčka tl 100 mm profil CW+UW 75 desky 1xH2 12,5 s izolací EI 30 Rw do 45 dB</t>
  </si>
  <si>
    <t>841341275</t>
  </si>
  <si>
    <t>Příčka ze sádrokartonových desek  s nosnou konstrukcí z jednoduchých ocelových profilů UW, CW jednoduše opláštěná deskou impregnovanou H2 tl. 12,5 mm, příčka tl. 100 mm, profil 75, s izolací, EI 30, Rw do 45 dB</t>
  </si>
  <si>
    <t>4,35*2,15</t>
  </si>
  <si>
    <t>Mezisoučet WC</t>
  </si>
  <si>
    <t>2,6*2,15+0,7*1</t>
  </si>
  <si>
    <t>Mezisoučet UK</t>
  </si>
  <si>
    <t>Součet   Typ 5</t>
  </si>
  <si>
    <t>223</t>
  </si>
  <si>
    <t>763111335</t>
  </si>
  <si>
    <t>SDK příčka tl 100 mm profil CW+UW 75 desky 1xH2 12,5 bez izolace EI do 30</t>
  </si>
  <si>
    <t>-204494063</t>
  </si>
  <si>
    <t>Příčka ze sádrokartonových desek  s nosnou konstrukcí z jednoduchých ocelových profilů UW, CW jednoduše opláštěná deskou impregnovanou H2 tl. 12,5 mm, příčka tl. 100 mm, profil 75, bez izolace, EI do 30</t>
  </si>
  <si>
    <t>2,52*0,7*2</t>
  </si>
  <si>
    <t>Součet typ 4</t>
  </si>
  <si>
    <t>224</t>
  </si>
  <si>
    <t>763114236.cz</t>
  </si>
  <si>
    <t>SDK příčka tl 300 mm  zdvojený profil CW+UW100 desky 2xH2 12,5 s dvojitou izolací EI 60 Rw do 65 dB</t>
  </si>
  <si>
    <t>-726979739</t>
  </si>
  <si>
    <t>5,38*2,9-0,8*2,03</t>
  </si>
  <si>
    <t>225</t>
  </si>
  <si>
    <t>763121445</t>
  </si>
  <si>
    <t>SDK stěna předsazená tl 65 mm profil CW+UW 50 deska 1xDFH2 15 s izolací EI 30</t>
  </si>
  <si>
    <t>-28740986</t>
  </si>
  <si>
    <t>Stěna předsazená ze sádrokartonových desek s nosnou konstrukcí z ocelových profilů CW, UW jednoduše opláštěná deskou protipožární impregnovanou DFH2 tl. 15 mm s izolací, EI 30, stěna tl. 65 mm, profil 50</t>
  </si>
  <si>
    <t>25,6*2,88</t>
  </si>
  <si>
    <t>1*4,4</t>
  </si>
  <si>
    <t>Mezisoučet strojovna VZT</t>
  </si>
  <si>
    <t>226</t>
  </si>
  <si>
    <t>763121467</t>
  </si>
  <si>
    <t>SDK stěna předsazená tl 125 mm profil CW+UW 100 desky 2xDFH2 12,5 s izolací EI 45</t>
  </si>
  <si>
    <t>1445182841</t>
  </si>
  <si>
    <t>Stěna předsazená ze sádrokartonových desek s nosnou konstrukcí z ocelových profilů CW, UW dvojitě opláštěná deskami protipožárními impregnovanými DFH2 tl. 2 x 12,5 mm s izolací, EI 45, stěna tl. 125 mm, profil 100</t>
  </si>
  <si>
    <t>62,8*5,2-3*3,5-0,9*3,5</t>
  </si>
  <si>
    <t>3,7*8,3</t>
  </si>
  <si>
    <t xml:space="preserve"> laboratoř</t>
  </si>
  <si>
    <t>2*4,4*5,2</t>
  </si>
  <si>
    <t>8,3*5,2-0,9*2,05-1,515*6,9</t>
  </si>
  <si>
    <t>Mezisoučet učebna, velín</t>
  </si>
  <si>
    <t>227</t>
  </si>
  <si>
    <t>763131414.cz</t>
  </si>
  <si>
    <t>SDK podhled desky 1xA 15 bez izolace dvouvrstvá spodní kce profil CD+UD, rozteč 500mm</t>
  </si>
  <si>
    <t>-457867478</t>
  </si>
  <si>
    <t>SDK podhled desky 1xA 15 bez izolace dvouvrstvá spodní kce profil CD+UD, rozteč 500mm  TYP 7</t>
  </si>
  <si>
    <t>5,8*1</t>
  </si>
  <si>
    <t>Mezisoučet typ 7</t>
  </si>
  <si>
    <t>228</t>
  </si>
  <si>
    <t>763131533</t>
  </si>
  <si>
    <t>SDK podhled deska 1xDF 15 s izolací jednovrstvá spodní kce profil CD+UD EI 30</t>
  </si>
  <si>
    <t>51900013</t>
  </si>
  <si>
    <t>Podhled ze sádrokartonových desek  jednovrstvá zavěšená spodní konstrukce z ocelových profilů CD, UD jednoduše opláštěná deskou protipožární DF, tl. 15 mm, s izolací, EI 30</t>
  </si>
  <si>
    <t>258,8+21,5</t>
  </si>
  <si>
    <t>Mezisoučet laboratoř, velín</t>
  </si>
  <si>
    <t>20,5</t>
  </si>
  <si>
    <t>Mezisoučet učebna WC, UK</t>
  </si>
  <si>
    <t>38,5</t>
  </si>
  <si>
    <t xml:space="preserve"> strojovna VZT, podesta 4.NP</t>
  </si>
  <si>
    <t>51,2</t>
  </si>
  <si>
    <t>Mezisoučet strojovna , kompresorovna</t>
  </si>
  <si>
    <t>229</t>
  </si>
  <si>
    <t>998763101</t>
  </si>
  <si>
    <t>Přesun hmot tonážní pro dřevostavby v objektech v do 12 m</t>
  </si>
  <si>
    <t>-1163218820</t>
  </si>
  <si>
    <t>Přesun hmot pro dřevostavby  stanovený z hmotnosti přesunovaného materiálu vodorovná dopravní vzdálenost do 50 m v objektech výšky přes 6 do 12 m</t>
  </si>
  <si>
    <t>764</t>
  </si>
  <si>
    <t>Konstrukce klempířské</t>
  </si>
  <si>
    <t>230</t>
  </si>
  <si>
    <t>764001821</t>
  </si>
  <si>
    <t>Demontáž krytiny ze svitků nebo tabulí do suti</t>
  </si>
  <si>
    <t>1710761703</t>
  </si>
  <si>
    <t>Demontáž klempířských konstrukcí krytiny ze svitků nebo tabulí do suti</t>
  </si>
  <si>
    <t>0,5*3,1+2,9*0,5</t>
  </si>
  <si>
    <t>Mezisoučet markýza</t>
  </si>
  <si>
    <t>359</t>
  </si>
  <si>
    <t>-1211154826</t>
  </si>
  <si>
    <t>2,5*1,5</t>
  </si>
  <si>
    <t>231</t>
  </si>
  <si>
    <t>764002841</t>
  </si>
  <si>
    <t>Demontáž oplechování horních ploch zdí a nadezdívek do suti</t>
  </si>
  <si>
    <t>1408457142</t>
  </si>
  <si>
    <t>Demontáž klempířských konstrukcí oplechování horních ploch zdí a nadezdívek do suti</t>
  </si>
  <si>
    <t>27,9*2+9,23*2</t>
  </si>
  <si>
    <t>360</t>
  </si>
  <si>
    <t>764002851</t>
  </si>
  <si>
    <t>Demontáž oplechování parapetů do suti  (nádhada pol.235)</t>
  </si>
  <si>
    <t>570018833</t>
  </si>
  <si>
    <t>Demontáž klempířských konstrukcí oplechování parapetů do suti (nádhada pol.235)</t>
  </si>
  <si>
    <t>3,6+2,4+2,6+3,6+3,6+2,6+3,6+2,6*2+3,6*5</t>
  </si>
  <si>
    <t>361</t>
  </si>
  <si>
    <t>764002871</t>
  </si>
  <si>
    <t>Demontáž lemování zdí do suti (nádhada pol.235)</t>
  </si>
  <si>
    <t>-1153253850</t>
  </si>
  <si>
    <t>Demontáž klempířských konstrukcí lemování zdí do suti (nádhada pol.235)</t>
  </si>
  <si>
    <t>40+40+9,3+9,3</t>
  </si>
  <si>
    <t>233</t>
  </si>
  <si>
    <t>764214606</t>
  </si>
  <si>
    <t>Oplechování horních ploch a atik bez rohů z Pz s povrch úpravou mechanicky kotvené rš 500 mm RAL 7016</t>
  </si>
  <si>
    <t>198866872</t>
  </si>
  <si>
    <t>Oplechování horních ploch zdí a nadezdívek (atik) z pozinkovaného plechu s povrchovou úpravou mechanicky kotvené rš 500 mm RAL 7016</t>
  </si>
  <si>
    <t>234</t>
  </si>
  <si>
    <t>764216604</t>
  </si>
  <si>
    <t>Oplechování rovných parapetů mechanicky kotvené z Pz s povrchovou úpravou rš 330 mm</t>
  </si>
  <si>
    <t>174274037</t>
  </si>
  <si>
    <t>Oplechování parapetů z pozinkovaného plechu s povrchovou úpravou rovných mechanicky kotvené, bez rohů rš 330 mm</t>
  </si>
  <si>
    <t>236</t>
  </si>
  <si>
    <t>998764102</t>
  </si>
  <si>
    <t>Přesun hmot tonážní pro konstrukce klempířské v objektech v do 12 m</t>
  </si>
  <si>
    <t>-1738086172</t>
  </si>
  <si>
    <t>Přesun hmot pro konstrukce klempířské stanovený z hmotnosti přesunovaného materiálu vodorovná dopravní vzdálenost do 50 m v objektech výšky přes 6 do 12 m</t>
  </si>
  <si>
    <t>766</t>
  </si>
  <si>
    <t>Konstrukce truhlářské</t>
  </si>
  <si>
    <t>237</t>
  </si>
  <si>
    <t>766412221</t>
  </si>
  <si>
    <t>Montáž obložení stěn plochy přes 1 m2 sibiřský modřín š do 60 mm vč. nerezového spojovacího materiálu</t>
  </si>
  <si>
    <t>1402486365</t>
  </si>
  <si>
    <t>238</t>
  </si>
  <si>
    <t>60516111</t>
  </si>
  <si>
    <t>řezivo sibiřský modřín obklad 40 x 40</t>
  </si>
  <si>
    <t>-1129118685</t>
  </si>
  <si>
    <t>5,3*1,08</t>
  </si>
  <si>
    <t>239</t>
  </si>
  <si>
    <t>766417211</t>
  </si>
  <si>
    <t>Montáž obložení stěn podkladového roštu vč. nerezového spojovacího materiálu</t>
  </si>
  <si>
    <t>1986626084</t>
  </si>
  <si>
    <t>Montáž obložení stěn  rošt podkladový vč. nerezového spojovacího materiálu</t>
  </si>
  <si>
    <t>29,1+32,7+61,6+17,9+11,7+65,2+36,3</t>
  </si>
  <si>
    <t>240</t>
  </si>
  <si>
    <t>60516112.1</t>
  </si>
  <si>
    <t>řezivo sibiřský modřín obklad</t>
  </si>
  <si>
    <t>-1710165291</t>
  </si>
  <si>
    <t>2,35*1,08</t>
  </si>
  <si>
    <t>Mezisoučet 100x100 rošt obklad</t>
  </si>
  <si>
    <t>0,1*1,08</t>
  </si>
  <si>
    <t>Mezisoučet 60x60 rošt obklad</t>
  </si>
  <si>
    <t>Mezisoučet 60x40 rošt obklad</t>
  </si>
  <si>
    <t>241</t>
  </si>
  <si>
    <t>766622115</t>
  </si>
  <si>
    <t>Montáž plastových oken plochy přes 1 m2 pevných výšky do 1,5 m s rámem do zdiva</t>
  </si>
  <si>
    <t>-1610584001</t>
  </si>
  <si>
    <t>Montáž oken plastových včetně montáže rámu plochy přes 1 m2 pevných do zdiva, výšky do 1,5 m</t>
  </si>
  <si>
    <t>1*1*3</t>
  </si>
  <si>
    <t>1*0,6</t>
  </si>
  <si>
    <t>242</t>
  </si>
  <si>
    <t>61140049</t>
  </si>
  <si>
    <t>Pol. 01 - okno plastové otevíravé/sklopné dvojsklo do plochy 1m2   1,00/1,00 m podrobný popis v.č. D.1.1.01.b-14</t>
  </si>
  <si>
    <t>-619182330</t>
  </si>
  <si>
    <t>243</t>
  </si>
  <si>
    <t>61140049-1</t>
  </si>
  <si>
    <t>Pol.02 - okno plastové otevíravé/sklopné dvojsklo do plochy 1m2</t>
  </si>
  <si>
    <t>1996851867</t>
  </si>
  <si>
    <t>okno plastové otevíravé/sklopné dvojsklo do plochy 1m2</t>
  </si>
  <si>
    <t>244</t>
  </si>
  <si>
    <t>766660001</t>
  </si>
  <si>
    <t>Montáž dveřních křídel otvíravých jednokřídlových š do 0,8 m do ocelové zárubně podrobný popis v.č. D.1.1.01.b-14</t>
  </si>
  <si>
    <t>361932285</t>
  </si>
  <si>
    <t>Montáž dveřních křídel dřevěných nebo plastových otevíravých do ocelové zárubně povrchově upravených jednokřídlových, šířky do 800 mm podrobný popis v.č. D.1.1.01.b-14</t>
  </si>
  <si>
    <t>245</t>
  </si>
  <si>
    <t>MSN.0027324.URS</t>
  </si>
  <si>
    <t>Pol.06/P ; 12/P - dveře interiérové jednokřídlé plné, voština, CPL premium, 80x197 - ANTRACIT 7016</t>
  </si>
  <si>
    <t>-941961812</t>
  </si>
  <si>
    <t>Pol.06/P - dveře interiérové jednokřídlé plné, voština, CPL premium, 80x197 - ANTRACIT 7016</t>
  </si>
  <si>
    <t>Mezisoučet P   06/P; 12/P</t>
  </si>
  <si>
    <t>246</t>
  </si>
  <si>
    <t>MSN.0027323.URS</t>
  </si>
  <si>
    <t>Pol.07/L - dveře interiérové jednokřídlé plné, voština, CPL premium, 70x197 - ANTRACIT RAL 7016</t>
  </si>
  <si>
    <t>-596285562</t>
  </si>
  <si>
    <t>Pol.07/L - dveře interiérové jednokřídlé plné, voština, CPL premium, 70x197 - ANTRACIT  RAL 7016</t>
  </si>
  <si>
    <t>Mezisoučet 07/L</t>
  </si>
  <si>
    <t>247</t>
  </si>
  <si>
    <t>MSN.0027325.URS</t>
  </si>
  <si>
    <t>Pol.09/L - dveře interiérové jednokřídlé plné, voština, CPL premium, 90x197 - RAL 7016 - Antracit - Zvukově izolační 32dB</t>
  </si>
  <si>
    <t>-219722629</t>
  </si>
  <si>
    <t>Pol.09/L - dveře interiérové jednokřídlé plné, voština, CPL premium, 90x197  RAL 7016 - Antracit
Zvukově izolační 32dB</t>
  </si>
  <si>
    <t>Mezisoučet 9/L</t>
  </si>
  <si>
    <t>248</t>
  </si>
  <si>
    <t>766660002</t>
  </si>
  <si>
    <t>Montáž dveřních křídel otvíravých jednokřídlových š přes 0,8 m do ocelové zárubně podrobný popis v.č. D.1.1.01.b-14</t>
  </si>
  <si>
    <t>1706217383</t>
  </si>
  <si>
    <t>Montáž dveřních křídel dřevěných nebo plastových otevíravých do ocelové zárubně povrchově upravených jednokřídlových, šířky přes 800 mm podrobný popis v.č. D.1.1.01.b-14</t>
  </si>
  <si>
    <t>249</t>
  </si>
  <si>
    <t>MSN.0027325.1URS</t>
  </si>
  <si>
    <t xml:space="preserve">Pol.10/P - dveře interiérové jednokřídlé plné, voština, CPL premium, 90x197 - RAL 7016 - Antracit </t>
  </si>
  <si>
    <t>1962734377</t>
  </si>
  <si>
    <t xml:space="preserve">Pol.10/P - dveře interiérové jednokřídlé plné, voština, CPL premium, 90x197  RAL 7016 - Antracit
</t>
  </si>
  <si>
    <t>Mezisoučet 10/P</t>
  </si>
  <si>
    <t>250</t>
  </si>
  <si>
    <t>766660351</t>
  </si>
  <si>
    <t>Montáž posuvných dveří jednokřídlových průchozí výšky do 2,5 m a šířky do 800 mm do pojezdu na stěnu</t>
  </si>
  <si>
    <t>-2016054791</t>
  </si>
  <si>
    <t>Montáž dveřních křídel dřevěných nebo plastových posuvných dveří do pojezdu na stěnu výšky do 2,5 m jednokřídlových, průchozí šířky do 800 mm</t>
  </si>
  <si>
    <t>251</t>
  </si>
  <si>
    <t>M-766-A.00-201</t>
  </si>
  <si>
    <t>Pol. 11/POS - Vnitřní dveře posuvné plné hladké bez rámečku - výsuv doprava odstín RAL 7016 - CPL oboustranně, skryté kování pro posuv dveří-teleskopický mechanismus,madlo pro posuv dveří</t>
  </si>
  <si>
    <t>-144482321</t>
  </si>
  <si>
    <t>252</t>
  </si>
  <si>
    <t>766660729</t>
  </si>
  <si>
    <t>Montáž dveřního interiérového kování - štítku s klikou</t>
  </si>
  <si>
    <t>1327398503</t>
  </si>
  <si>
    <t>Montáž dveřních doplňků dveřního kování interiérového štítku s klikou</t>
  </si>
  <si>
    <t>253</t>
  </si>
  <si>
    <t>M-766-A.00-101</t>
  </si>
  <si>
    <t>Dveřní kování: klikax klika,nedělený čtyřhran, cylindrická vložka - nerez</t>
  </si>
  <si>
    <t>-596634672</t>
  </si>
  <si>
    <t>Dveřní kování: klikax klika,nedělený čtyřhran, cylindrická vložka- nerez</t>
  </si>
  <si>
    <t>Mezisoučet 06/P</t>
  </si>
  <si>
    <t>254</t>
  </si>
  <si>
    <t>M-766-A.00-102</t>
  </si>
  <si>
    <t>Dveřní kování: klikax klika,nedělený čtyřhran, WC kování - nerez</t>
  </si>
  <si>
    <t>1961241083</t>
  </si>
  <si>
    <t>Mezisoučet 07/P</t>
  </si>
  <si>
    <t>255</t>
  </si>
  <si>
    <t>M-766-A.00-103</t>
  </si>
  <si>
    <t>Dveřní kování:  s oboustranným přístupovým systémem (koule z 2.01) nerez, mechanický panikový zámek, přídavný otvírač pro nouzové východy u druhé střelky, únikový terminál ePED z místnosti č.2.02-odblokování EPS - nerez  - kordinace se slaboproud. rozvody</t>
  </si>
  <si>
    <t>1585756511</t>
  </si>
  <si>
    <t>Dveřní kování:  s oboustranným přístupovým systémem (koule z 2.01) nerez, mechanický panikový zámek, přídavný otvírač pro nouzové východy u druhé střelky, únikový terminál ePED z místnosti č.2.02-odblokování EPS - nerez - kordinace se slaboproud. rozvody</t>
  </si>
  <si>
    <t>Mezisoučet 09/L</t>
  </si>
  <si>
    <t>256</t>
  </si>
  <si>
    <t>M-766-A.00-104</t>
  </si>
  <si>
    <t>Dveřní kování: klikax klika,nedělený čtyřhran, zámek BB, vložka dózická - nerez</t>
  </si>
  <si>
    <t>-1048686828</t>
  </si>
  <si>
    <t>Mezisoučet 10/L</t>
  </si>
  <si>
    <t>257</t>
  </si>
  <si>
    <t>M-766-A.00-105</t>
  </si>
  <si>
    <t>-1957530009</t>
  </si>
  <si>
    <t>Mezisoučet 12/P</t>
  </si>
  <si>
    <t>258</t>
  </si>
  <si>
    <t>642942611</t>
  </si>
  <si>
    <t>Osazování zárubní nebo rámů dveřních kovových do 2,5 m2 na montážní pěnu</t>
  </si>
  <si>
    <t>-1736119318</t>
  </si>
  <si>
    <t>Osazování zárubní nebo rámů kovových dveřních  lisovaných nebo z úhelníků bez dveřních křídel na montážní pěnu, plochy otvoru do 2,5 m2</t>
  </si>
  <si>
    <t>259</t>
  </si>
  <si>
    <t>55331363</t>
  </si>
  <si>
    <t>Pol. 06/P - zárubeň ocelová pro běžné zdění a pórobeton levá/pravá 800</t>
  </si>
  <si>
    <t>-681720027</t>
  </si>
  <si>
    <t>Pol.06/P - zárubeň ocelová pro běžné zdění a pórobeton  levá/pravá 800</t>
  </si>
  <si>
    <t>260</t>
  </si>
  <si>
    <t>55331400</t>
  </si>
  <si>
    <t>Pol.07/L - zárubeň ocelová pro běžné zdění a pórobeton s drážkou  levá/pravá 700</t>
  </si>
  <si>
    <t>-724224329</t>
  </si>
  <si>
    <t>261</t>
  </si>
  <si>
    <t>55331522</t>
  </si>
  <si>
    <t>Pol. 09/L - zárubeň ocelová pro sádrokarton levá/pravá 900 - bezfalcová pro zvukově izolační dveře 32dB</t>
  </si>
  <si>
    <t>2077789661</t>
  </si>
  <si>
    <t>262</t>
  </si>
  <si>
    <t>55331523</t>
  </si>
  <si>
    <t>Pol.10/P - zárubeň ocelová pro sádrokarton levá/pravá 900 - bezfalcová</t>
  </si>
  <si>
    <t>1179191327</t>
  </si>
  <si>
    <t xml:space="preserve">Pol.10/P - zárubeň ocelová pro sádrokarton levá/pravá 900 - bezfalcová </t>
  </si>
  <si>
    <t>263</t>
  </si>
  <si>
    <t>55331532</t>
  </si>
  <si>
    <t>pol. 12/P - zárubeň ocelová pro sádrokarton levá/pravá 800</t>
  </si>
  <si>
    <t>-1886911158</t>
  </si>
  <si>
    <t>pol. 12/P - zárubeň ocelová pro sádrokarton  levá/pravá 800</t>
  </si>
  <si>
    <t>264</t>
  </si>
  <si>
    <t>766694111</t>
  </si>
  <si>
    <t>Montáž parapetních desek dřevěných nebo plastových šířky do 30 cm délky do 1,0 m</t>
  </si>
  <si>
    <t>727616554</t>
  </si>
  <si>
    <t>Montáž ostatních truhlářských konstrukcí parapetních desek dřevěných nebo plastových šířky do 300 mm, délky do 1000 mm</t>
  </si>
  <si>
    <t>265</t>
  </si>
  <si>
    <t>60794103</t>
  </si>
  <si>
    <t>deska parapetní dřevotřísková vnitřní 300x1000mm</t>
  </si>
  <si>
    <t>-508669859</t>
  </si>
  <si>
    <t>266</t>
  </si>
  <si>
    <t>766821122</t>
  </si>
  <si>
    <t>Montáž  vestavěné skříně šatní dvoukřídlové</t>
  </si>
  <si>
    <t>1884830209</t>
  </si>
  <si>
    <t>Montáž nábytku vestavěného  korpusu skříně šatní dvoukřídlové</t>
  </si>
  <si>
    <t>267</t>
  </si>
  <si>
    <t>M-M-4001</t>
  </si>
  <si>
    <t>Pol. VS - UZAVÍRATELNÁ VESTAVĚNÁ SKŘÍŇ</t>
  </si>
  <si>
    <t>-475862624</t>
  </si>
  <si>
    <t xml:space="preserve">UZAVÍRATELNÁ VESTAVĚNÁ SKŘÍŇ                                  - ŠÍŘKA 2845mm
      - HLOUBKA 700mm
      - VÝŠKA 2515mm
      - MATERIÁL DTD,
 ODSTÍN ANTRACIT
- DVEŘE POSUVNÉ
- PŘED VÝROBOU  ZAMĚŘIT SKUTEČNÉ ROZMĚRY SKŘÍNĚ
- PŘESNÉ PROVEDENÍ, NOSNOST, BAREVNÉ A MATERIÁLOVÉ ŘEŠENÍ
 ODSOUHLASIT INVESTOREM
</t>
  </si>
  <si>
    <t>268</t>
  </si>
  <si>
    <t>998766102</t>
  </si>
  <si>
    <t>Přesun hmot tonážní pro konstrukce truhlářské v objektech v do 12 m</t>
  </si>
  <si>
    <t>733163933</t>
  </si>
  <si>
    <t>Přesun hmot pro konstrukce truhlářské stanovený z hmotnosti přesunovaného materiálu vodorovná dopravní vzdálenost do 50 m v objektech výšky přes 6 do 12 m</t>
  </si>
  <si>
    <t>269</t>
  </si>
  <si>
    <t>R-766-A.00-6001</t>
  </si>
  <si>
    <t xml:space="preserve">D+M dřevěná stěna   4.450 x 2.240 </t>
  </si>
  <si>
    <t>639223867</t>
  </si>
  <si>
    <t xml:space="preserve">DŘEVĚNÁ STĚNA    - VÝŠKA   2240mm
      - ŠÍŘKA  4450mm
      - TLOUŠŤKA   100mm
              - MATERIÁL CLT PANEL
 - POVRCHOVÁ ÚPRAVA OCHRANNÝ NÁTĚR NA OLEJOVÉ NÁZI
- DO STĚNY BUDE ZHOTOVEN OTVOR PRO POSUVNÉ DVEŘE A KOTVENO KOVÁNÍ PRO POSUV DVEŘÍ
- PŘED VÝROBOU OVĚŘIT SKUTEČNÉ ROZMĚRY
- PŘESNÉ PROVEDENÍ, BAREVNÉ A MATERIÁLOVÉ ŘEŠENÍ ODSOUHLASIT INVESTOREM
</t>
  </si>
  <si>
    <t>270</t>
  </si>
  <si>
    <t>R-766-A.00-6002</t>
  </si>
  <si>
    <t>D+M systém generálního klíče jedna úroveň pro 12 ks dveří</t>
  </si>
  <si>
    <t>-1070534707</t>
  </si>
  <si>
    <t>D+M systém generálního klíče  jedna úroveň pro 12 ks dveří</t>
  </si>
  <si>
    <t>767</t>
  </si>
  <si>
    <t>Konstrukce zámečnické</t>
  </si>
  <si>
    <t>271</t>
  </si>
  <si>
    <t>767113150</t>
  </si>
  <si>
    <t xml:space="preserve"> Montáž stěn pro zasklení z Al profilů plochy přes 16 m2</t>
  </si>
  <si>
    <t>1224525502</t>
  </si>
  <si>
    <t>Montáž stěn a příček pro zasklení  z hliníkových profilů, plochy jednotlivých stěn přes 16 m2</t>
  </si>
  <si>
    <t>9*6,5</t>
  </si>
  <si>
    <t>Mezisoučet  F1</t>
  </si>
  <si>
    <t>16,479*2,2</t>
  </si>
  <si>
    <t>Mezisoučet  F2</t>
  </si>
  <si>
    <t>6,9*1,51</t>
  </si>
  <si>
    <t>Mezisoučet F3</t>
  </si>
  <si>
    <t>3,82*2,5</t>
  </si>
  <si>
    <t>Mezisoučet F4</t>
  </si>
  <si>
    <t>272</t>
  </si>
  <si>
    <t>M-767-01</t>
  </si>
  <si>
    <t>F1 - hlavní prosklená fasáda v učebně  podrobný popis v.č.D.1.1.01.b-16</t>
  </si>
  <si>
    <t>-1849589475</t>
  </si>
  <si>
    <t>5*9</t>
  </si>
  <si>
    <t>273</t>
  </si>
  <si>
    <t>M-767-01a</t>
  </si>
  <si>
    <t>F1 - VENKOVNí ŽALUZIE - hlavní prosklená fasáda v učebně  podrobný popis v.č.D.1.1.01.b-16</t>
  </si>
  <si>
    <t>soubor</t>
  </si>
  <si>
    <t>1881889415</t>
  </si>
  <si>
    <t>274</t>
  </si>
  <si>
    <t>M-767-02</t>
  </si>
  <si>
    <t>F2 - prosklená fasáda.vykonzolovaná část laboratoře   (16,749x2,2) podrobný popis v.č.D.1.1.01.b-16</t>
  </si>
  <si>
    <t>-1265541955</t>
  </si>
  <si>
    <t>275</t>
  </si>
  <si>
    <t>M-767-02a</t>
  </si>
  <si>
    <t>F2 - VNITŘNÍ ZATEMNĚNÍ - pro prosklenou fasádu.vykonzolovaná část laboratoře  podrobný popis v.č.D.1.1.01.b-16  vč. schránek</t>
  </si>
  <si>
    <t>952343819</t>
  </si>
  <si>
    <t>276</t>
  </si>
  <si>
    <t>M-767-02b</t>
  </si>
  <si>
    <t>F2 - VENKOVNÍ ŽALUZIE - pro prosklenou fasádu.vykonzolovaná část laboratoře  podrobný popis v.č.D.1.1.01.b-16  vč. schránek</t>
  </si>
  <si>
    <t>444495156</t>
  </si>
  <si>
    <t>277</t>
  </si>
  <si>
    <t>M-767-03</t>
  </si>
  <si>
    <t>F3 - Průhled z velínu do laboratoře  6,9*1,52 podrobný popis v.č.D.1.1.01.b-16</t>
  </si>
  <si>
    <t>-899429071</t>
  </si>
  <si>
    <t>F3 - Průhled z velínu do laboratoře  6,9*1,52</t>
  </si>
  <si>
    <t>6,9*1,52</t>
  </si>
  <si>
    <t>278</t>
  </si>
  <si>
    <t>M-767-03A</t>
  </si>
  <si>
    <t>F3 - VNITŘNÍ ZATEMNĚNÍ - Průhled z velínu do laboratoře podrobný popis v.č.D.1.1.01.b-16</t>
  </si>
  <si>
    <t>-1326854168</t>
  </si>
  <si>
    <t>279</t>
  </si>
  <si>
    <t>M-767-04</t>
  </si>
  <si>
    <t>F4 - Zádveří 2,805x2,5 podrobný popis v.č.D.1.1.01.b-16</t>
  </si>
  <si>
    <t>-1469952963</t>
  </si>
  <si>
    <t>280</t>
  </si>
  <si>
    <t>767165114</t>
  </si>
  <si>
    <t>Pol. Z06 - Montáž zábradlí rovného madla z trubek nebo tenkostěnných profilů svařovaného viz v.č. D.1.1.01.b-21</t>
  </si>
  <si>
    <t>-1514590847</t>
  </si>
  <si>
    <t>Montáž zábradlí rovného  madel z trubek nebo tenkostěnných profilů svařováním viz v.č. D.1.1.01.b-21</t>
  </si>
  <si>
    <t>281</t>
  </si>
  <si>
    <t>14550138</t>
  </si>
  <si>
    <t>Pol. Z06 - profil ocelový obdélníkový svařovaný 50x30x3mm</t>
  </si>
  <si>
    <t>-609713185</t>
  </si>
  <si>
    <t>profil ocelový obdélníkový svařovaný 50x30x3mm</t>
  </si>
  <si>
    <t>Poznámka k položce:
Hmotnost: 3,55 kg/m</t>
  </si>
  <si>
    <t>0,003405*4,865</t>
  </si>
  <si>
    <t>0,006</t>
  </si>
  <si>
    <t>0,003</t>
  </si>
  <si>
    <t>282</t>
  </si>
  <si>
    <t>767426201.cz</t>
  </si>
  <si>
    <t>Z07 - Montáž kovových treláží pro popínavé rostliny</t>
  </si>
  <si>
    <t>-1020373780</t>
  </si>
  <si>
    <t>299+352</t>
  </si>
  <si>
    <t>283</t>
  </si>
  <si>
    <t>M-01-767-01</t>
  </si>
  <si>
    <t>Lanka, kotvení lišty, spoj.materiál viz v.č. D.1.1.01.b-24</t>
  </si>
  <si>
    <t>1876468332</t>
  </si>
  <si>
    <t>0,125*1320*1,05</t>
  </si>
  <si>
    <t>Mezisoučet lanko šestipramenné křížové ocelové prům.6mm</t>
  </si>
  <si>
    <t>50,1*(0,17+0,1)*0,01*7600*1,05</t>
  </si>
  <si>
    <t>Mezisoučet lišty</t>
  </si>
  <si>
    <t>Mezisoučet spojovací materiál,ostatní</t>
  </si>
  <si>
    <t>284</t>
  </si>
  <si>
    <t>767631800</t>
  </si>
  <si>
    <t>Demontáž oken pro beztmelé zasklení se zasklením</t>
  </si>
  <si>
    <t>447248652</t>
  </si>
  <si>
    <t>Demontáž oken pro beztmelé zasklení  se zasklením</t>
  </si>
  <si>
    <t>(7*3)*0,6*0,6</t>
  </si>
  <si>
    <t>2*2</t>
  </si>
  <si>
    <t>Mezisoučet ocel. okna 1.NP</t>
  </si>
  <si>
    <t>(3*4)*0,6*0,6</t>
  </si>
  <si>
    <t>Mezisoučet ocel. okna 1.PP</t>
  </si>
  <si>
    <t>285</t>
  </si>
  <si>
    <t>767651220</t>
  </si>
  <si>
    <t>Montáž vrat garážových otvíravých do ocelové zárubně plochy do 9 m2</t>
  </si>
  <si>
    <t>-1652488605</t>
  </si>
  <si>
    <t>Montáž vrat garážových nebo průmyslových otvíravých do ocelové zárubně z dílů, plochy přes 6 do 9 m2</t>
  </si>
  <si>
    <t>286</t>
  </si>
  <si>
    <t>55344710</t>
  </si>
  <si>
    <t>04/V - vrata ocelová otočná 2800/2800 s rámem  zateplená, klika-koule, podrobný popis v.č. D.1.1.01.b-14 vč. nátěru RAL 7016</t>
  </si>
  <si>
    <t>1336298391</t>
  </si>
  <si>
    <t>04/V - vrata ocelová otočná 2800/2800 s rámem  zateplená, klika-koule, podrobný popis v.č. D.1.1.01.b-14  vč. nátěru RAL 7016</t>
  </si>
  <si>
    <t>287</t>
  </si>
  <si>
    <t>55344711</t>
  </si>
  <si>
    <t>Pol.05/V - vrata ocelová otočná s rámem 3,0x 3,5m  zateplená, klika-koule, podrobný popis v.č. D.1.1.01.b-14  vč. nátěru RAL 2000</t>
  </si>
  <si>
    <t>1046675815</t>
  </si>
  <si>
    <t>Pol.05/V - vrata ocelová otočná s rámem 3,0x 3,5m  zateplená, klika-koule, podrobný popis v.č. D.1.1.01.b-14 vč. nátěru RAL 2000</t>
  </si>
  <si>
    <t>288</t>
  </si>
  <si>
    <t>998767203</t>
  </si>
  <si>
    <t>Přesun hmot procentní pro zámečnické konstrukce v objektech v do 24 m</t>
  </si>
  <si>
    <t>%</t>
  </si>
  <si>
    <t>-1790542074</t>
  </si>
  <si>
    <t>Přesun hmot pro zámečnické konstrukce  stanovený procentní sazbou (%) z ceny vodorovná dopravní vzdálenost do 50 m v objektech výšky přes 12 do 24 m</t>
  </si>
  <si>
    <t>289</t>
  </si>
  <si>
    <t>R.767-A.00-1001</t>
  </si>
  <si>
    <t>Pol. Z 04 - D+M ocelová podesta pororošt žárový zinek, spojovací materiál, rámvš. spojovacího materiálu podrobný popis v.č. D.1.1.01.b-23</t>
  </si>
  <si>
    <t>259834059</t>
  </si>
  <si>
    <t>290</t>
  </si>
  <si>
    <t>R.767-A.00-1002</t>
  </si>
  <si>
    <t>Pol. Z05 D+M Zakrytí technologického kanálu  (6,8*4,575) podrobný popis v.č. D.1.1.01.b-23</t>
  </si>
  <si>
    <t>-1444270418</t>
  </si>
  <si>
    <t>291</t>
  </si>
  <si>
    <t>R.767-A.00-1003</t>
  </si>
  <si>
    <t>Pol. Z12 - D+M Lemování venkovního základu pro technologii  L 80/80/8  podrobný popis v.č. D.1.1.01.b-23</t>
  </si>
  <si>
    <t>281121369</t>
  </si>
  <si>
    <t>292</t>
  </si>
  <si>
    <t>R.767-A.00-1004</t>
  </si>
  <si>
    <t>Pol. Z13 - D+M Lemování soklu pod rozvaděč elektro podrobný popis v.č. D.1.1.01.b-23</t>
  </si>
  <si>
    <t>1495791303</t>
  </si>
  <si>
    <t>293</t>
  </si>
  <si>
    <t>R.767-A.00-1004a</t>
  </si>
  <si>
    <t>Pol. Z14 - D+M  Lemování nové skříně elektro  podrobný popis v.č. D.1.1.01.b-29</t>
  </si>
  <si>
    <t>-892123573</t>
  </si>
  <si>
    <t>294</t>
  </si>
  <si>
    <t>R.767-A.00-1004b</t>
  </si>
  <si>
    <t>Pol. Z15 - D+M dvířka nové skříně elektro viz v.č. D.1.1.01.b-29</t>
  </si>
  <si>
    <t>-1339398832</t>
  </si>
  <si>
    <t>Pol. Z11 - D+M dvířka skříně elektro viz v.č. D.1.1.01.b-29</t>
  </si>
  <si>
    <t>295</t>
  </si>
  <si>
    <t>R.767-A.00-1005</t>
  </si>
  <si>
    <t>Pol. Z08 - D+M lemování vrat viz v.č. D.1.1.01.b-29</t>
  </si>
  <si>
    <t>1135250445</t>
  </si>
  <si>
    <t>296</t>
  </si>
  <si>
    <t>R.767-A.00-1006</t>
  </si>
  <si>
    <t>Pol. Z10 - D+M lemování skříně elektro viz v.č. D.1.1.01.b-29</t>
  </si>
  <si>
    <t>1191357808</t>
  </si>
  <si>
    <t>297</t>
  </si>
  <si>
    <t>R.767-A.00-1007</t>
  </si>
  <si>
    <t>-1651142600</t>
  </si>
  <si>
    <t>298</t>
  </si>
  <si>
    <t>R.767-A.00-1008</t>
  </si>
  <si>
    <t>Pol. Z09 - D+M Vrata podrobný popis v.č. D.1.1.01.b-29</t>
  </si>
  <si>
    <t>-358261956</t>
  </si>
  <si>
    <t>299</t>
  </si>
  <si>
    <t>R767-A.00-1001</t>
  </si>
  <si>
    <t>D+M Pol. SZ1 - skleněné zábradlí ochozu  dl. 2x4.100 vč. zabroušených hran, bodových úchytek skla podrobný popis v.č. D.1.1.01.b-17</t>
  </si>
  <si>
    <t>1919845410</t>
  </si>
  <si>
    <t>R767-A.00-1002</t>
  </si>
  <si>
    <t>D+M Pol. SZ2 - skleněné zábradlí ochozu  dl. 1x1625+1x2425  vč. zabroušených hran,uchycení  skla podrobný popis v.č. D.1.1.01.b-18</t>
  </si>
  <si>
    <t>-1954608769</t>
  </si>
  <si>
    <t>D+M Pol. SZ1 - skleněné zábradlí ochozu  dl. 1x1625+1x2425 vč. zabroušených hran, bodových uchycení skla podrobný popis v.č. D.1.1.01.b-18</t>
  </si>
  <si>
    <t>301</t>
  </si>
  <si>
    <t>R-767-A.00-2001</t>
  </si>
  <si>
    <t>D+M pol. Z01 - zábradlí atiky  dl.80m, v.1,075m , kotvení,spojovací prostředky  - žárový pozink - podrobný popis v.č. D.1.1.01.b-19</t>
  </si>
  <si>
    <t>199516053</t>
  </si>
  <si>
    <t>302</t>
  </si>
  <si>
    <t>R-767-A.00-2002</t>
  </si>
  <si>
    <t>D+M Pol. Z02 - Ocelové  zábradlí, výplň nerez lanka schodiště 3.NP - dl.5.760mm kotvení,spojovací prostředky  -nátěr - podrobný popis v.č. D.1.1.01.b-20</t>
  </si>
  <si>
    <t>815087756</t>
  </si>
  <si>
    <t>303</t>
  </si>
  <si>
    <t>R-767-A.00-2003</t>
  </si>
  <si>
    <t>pol. Z03 - D+M stěna z tahokovu (2700+10050+2700), žár.zinek - podrobný popis v.č. D.1.1.01.b-22</t>
  </si>
  <si>
    <t>-1146997640</t>
  </si>
  <si>
    <t>304</t>
  </si>
  <si>
    <t>R-767-A.00-3001</t>
  </si>
  <si>
    <t>D+M závěsný systém pro rozvod médií  viz koordinační výkres</t>
  </si>
  <si>
    <t>1212509332</t>
  </si>
  <si>
    <t>305</t>
  </si>
  <si>
    <t>R-767-A.00-3002</t>
  </si>
  <si>
    <t>Pol.SP - D+M střešní pergola 4,36  x 4,36 ,dřevěné trámy modřín, povrch  žár.zinek+prášková barva typ. výrobek vč. kotevních a systém. spoj.prvků podrobný popis v.č. D.1.1.01.b-31</t>
  </si>
  <si>
    <t>1831225810</t>
  </si>
  <si>
    <t>Pol. SP - D+M střešní pergola 4,36  x 4,36 ,dřevěné trámy modřín, povrch  žár.zinek+prášková barva typ. výrobek vč. kotevních a systém.spoj.prvků podrobný popis v.č. D.1.1.01.b-31</t>
  </si>
  <si>
    <t>306</t>
  </si>
  <si>
    <t>R-767-A.00-4001</t>
  </si>
  <si>
    <t>D+M plechová deska s nápisem "KEZ" RAL 2000 nápis RAL 7016  podrobný popis v.č. D.1.1.01.b-32</t>
  </si>
  <si>
    <t>-1736770702</t>
  </si>
  <si>
    <t>307</t>
  </si>
  <si>
    <t>R-767-A.00-5001</t>
  </si>
  <si>
    <t>D+M pol. DIL - SYSTÉMOVÁ OBJEKTOVÁ DILATAČNÍ LIŠTA viz TZ</t>
  </si>
  <si>
    <t>715671688</t>
  </si>
  <si>
    <t xml:space="preserve">viz TZ
SYSTÉMOVÁ OBJEKTOVÁ DILATAČNÍ LIŠTA
- K ZAKRYTÍ DILATAČNÍCH SPÁR
- MATERIÁL HLINÍK/PVC
- BARVA PŘÍRODNÍ
- ŠÍŘKA DILATAČNÍ SPÁRY cca 70mm
- KOTVENÍ DO BETONOVÉ DESKY LEMOVANÉ OCELOVÝM PLECHEM
- POVRCHOVÁ ÚPRAVA BETONOVÉ PODLAHY EPOXIDOVÁ STĚRKA
</t>
  </si>
  <si>
    <t>2,9*4*2</t>
  </si>
  <si>
    <t>771</t>
  </si>
  <si>
    <t>Podlahy z dlaždic</t>
  </si>
  <si>
    <t>308</t>
  </si>
  <si>
    <t>771161021</t>
  </si>
  <si>
    <t xml:space="preserve">Montáž profilu ukončujícího pro plynulý přechod </t>
  </si>
  <si>
    <t>1573972413</t>
  </si>
  <si>
    <t xml:space="preserve">Příprava podkladu před provedením dlažby montáž profilu ukončujícího profilu pro plynulý přechod </t>
  </si>
  <si>
    <t>309</t>
  </si>
  <si>
    <t>55343120</t>
  </si>
  <si>
    <t>profil přechodový Al vrtaný 30mm stříbro - dlažba x epoxid</t>
  </si>
  <si>
    <t>2000712562</t>
  </si>
  <si>
    <t>profil přechodový Al vrtaný 30mm stříbro  - dlažba x epoxid</t>
  </si>
  <si>
    <t>1*1,1 'Přepočtené koeficientem množství</t>
  </si>
  <si>
    <t>310</t>
  </si>
  <si>
    <t>771574264</t>
  </si>
  <si>
    <t>Montáž podlah keramických pro mechanické zatížení protiskluzných lepených flexibilním lepidlem do 19 ks/m2</t>
  </si>
  <si>
    <t>-480769412</t>
  </si>
  <si>
    <t>Montáž podlah z dlaždic keramických lepených flexibilním lepidlem maloformátových pro vysoké mechanické zatížení protiskluzných nebo reliéfních (bezbariérových) přes 12 do 19 ks/m2</t>
  </si>
  <si>
    <t>14,23</t>
  </si>
  <si>
    <t>311</t>
  </si>
  <si>
    <t>59761409</t>
  </si>
  <si>
    <t>dlažba keramická slinutá protiskluzná do interiéru i exteriéru pro vysoké mechanické namáhání přes 9 do 12ks/m2</t>
  </si>
  <si>
    <t>-1102832654</t>
  </si>
  <si>
    <t>14,23*1,05 'Přepočtené koeficientem množství</t>
  </si>
  <si>
    <t>312</t>
  </si>
  <si>
    <t>998771103</t>
  </si>
  <si>
    <t>Přesun hmot tonážní pro podlahy z dlaždic v objektech v do 24 m</t>
  </si>
  <si>
    <t>1407893612</t>
  </si>
  <si>
    <t>Přesun hmot pro podlahy z dlaždic stanovený z hmotnosti přesunovaného materiálu vodorovná dopravní vzdálenost do 50 m v objektech výšky přes 12 do 24 m</t>
  </si>
  <si>
    <t>776</t>
  </si>
  <si>
    <t>Podlahy povlakové</t>
  </si>
  <si>
    <t>313</t>
  </si>
  <si>
    <t>776212111</t>
  </si>
  <si>
    <t>Volné položení textilních pásů s podlepením spojů páskou - čistící zóna</t>
  </si>
  <si>
    <t>-1850527440</t>
  </si>
  <si>
    <t>Montáž textilních podlahovin volným položením s podlepením spojů páskou pásů - čistící zóna</t>
  </si>
  <si>
    <t>314</t>
  </si>
  <si>
    <t>69751063</t>
  </si>
  <si>
    <t>koberec zátěžový vpichovaný role š 2m, vlákno 100% PA, hm 800g/m2, R ≤ 100MΩ, zátěž 33, útlum 25dB, hořlavost Bfl S1</t>
  </si>
  <si>
    <t>-535658858</t>
  </si>
  <si>
    <t>3,3</t>
  </si>
  <si>
    <t>Mezisoučet čistící zóna v 2.05</t>
  </si>
  <si>
    <t>315</t>
  </si>
  <si>
    <t>998776103</t>
  </si>
  <si>
    <t>Přesun hmot tonážní pro podlahy povlakové v objektech v do 24 m</t>
  </si>
  <si>
    <t>-828971173</t>
  </si>
  <si>
    <t>Přesun hmot pro podlahy povlakové  stanovený z hmotnosti přesunovaného materiálu vodorovná dopravní vzdálenost do 50 m v objektech výšky přes 12 do 24 m</t>
  </si>
  <si>
    <t>777</t>
  </si>
  <si>
    <t>Podlahy lité</t>
  </si>
  <si>
    <t>316</t>
  </si>
  <si>
    <t>777111123</t>
  </si>
  <si>
    <t>Strojní broušení podkladu před provedením lité podlahy</t>
  </si>
  <si>
    <t>1951208476</t>
  </si>
  <si>
    <t>Příprava podkladu před provedením litých podlah obroušení strojní</t>
  </si>
  <si>
    <t>209,5+3,3</t>
  </si>
  <si>
    <t>12,5</t>
  </si>
  <si>
    <t>21,5</t>
  </si>
  <si>
    <t>20,3</t>
  </si>
  <si>
    <t>317</t>
  </si>
  <si>
    <t>777131101</t>
  </si>
  <si>
    <t>Penetrační epoxidový nátěr podlahy na suchý a vyzrálý podklad</t>
  </si>
  <si>
    <t>1889508272</t>
  </si>
  <si>
    <t>Penetrační nátěr podlahy epoxidový na podklad suchý a vyzrálý</t>
  </si>
  <si>
    <t>318</t>
  </si>
  <si>
    <t>7775111.52</t>
  </si>
  <si>
    <t>EPOXIDOVÁ STĚRKA S ELASTICKOU VODOTĚSNOU MEMBRÁNOU, PROTISKUZNÁ ÚPRAVA V ZÁKLADNÍM ODSTÍNU ŠEDÉ + FABIÓN VYTAŽENÝ NA STĚNU</t>
  </si>
  <si>
    <t>-1769117772</t>
  </si>
  <si>
    <t>1,34*1,1</t>
  </si>
  <si>
    <t>Mezisoučet  s4 - UK</t>
  </si>
  <si>
    <t>319</t>
  </si>
  <si>
    <t>7775111.53</t>
  </si>
  <si>
    <t>EPOXIDOVÁ STĚRKA V ZÁKLADNÍM ODSTÍNU ŠEDÉ + VYTMELENÁ KOUTOVÁ SPÁRA S VODĚODOLNÝM NÁTĚREM SOKLU, ANTISTATICKÉ PROVEDENÍ</t>
  </si>
  <si>
    <t>1102532256</t>
  </si>
  <si>
    <t>19,9*1,1</t>
  </si>
  <si>
    <t>Mezisoučet  Velín 3.01</t>
  </si>
  <si>
    <t>320</t>
  </si>
  <si>
    <t>7775111.54</t>
  </si>
  <si>
    <t>1107649193</t>
  </si>
  <si>
    <t>111*1,1</t>
  </si>
  <si>
    <t>Mezisoučet 001-kotelna</t>
  </si>
  <si>
    <t>36,8*1,1</t>
  </si>
  <si>
    <t>Mezisoučet 103-strojovna, kompresorovna</t>
  </si>
  <si>
    <t>321</t>
  </si>
  <si>
    <t>777511146</t>
  </si>
  <si>
    <t>STĚRKA EPOXIDOVÁ A S ELASTICKOU VODOTĚSNOU MEMBRÁNOU, PROTISKUZNÁ ÚPRAVA V ZÁKLADNÍM ODSTÍNU ŠEDÉ + FABIÓN VYTAŽENÝ NA STĚNU</t>
  </si>
  <si>
    <t>-968177894</t>
  </si>
  <si>
    <t>31,02*1,1</t>
  </si>
  <si>
    <t>Mezisoučet  vč.soklu</t>
  </si>
  <si>
    <t>322</t>
  </si>
  <si>
    <t>777511147</t>
  </si>
  <si>
    <t>EPOXIDOVÁ STĚRKA V ZÁKLADNÍM ODSTÍNU ŠEDÉ + VYTMELENÁ KOUTOVÁ SPÁRA S VODĚODOLNÝM NÁTĚREM SOKLU</t>
  </si>
  <si>
    <t>1525313876</t>
  </si>
  <si>
    <t>1,4*1,1</t>
  </si>
  <si>
    <t>Mezisoučet S20  vč. soklu</t>
  </si>
  <si>
    <t>323</t>
  </si>
  <si>
    <t>777511148</t>
  </si>
  <si>
    <t>EPOXIDOVÁ STĚRKA S ELASTICKOU VODOTĚSNOU MEMBRÁNOU, PROTISKLUZNÁ ÚPRAVA V ZÁKLADNÍM ODSTÍNU ŠEDÉ + FABIÓN VYTAŽENÝ NA STĚNU, ANTISTATICKÉ PROVEDENÍ</t>
  </si>
  <si>
    <t>-348699764</t>
  </si>
  <si>
    <t>(209,5+3,3+21,51+12,5)*1,13</t>
  </si>
  <si>
    <t>Mezisoučet s1; s3  vč.soklu</t>
  </si>
  <si>
    <t>324</t>
  </si>
  <si>
    <t>777511149</t>
  </si>
  <si>
    <t>235185566</t>
  </si>
  <si>
    <t>30,9*1,1</t>
  </si>
  <si>
    <t>Mezisoučet S4 učebna</t>
  </si>
  <si>
    <t>325</t>
  </si>
  <si>
    <t>777511150</t>
  </si>
  <si>
    <t>EPOXIDOVÁ STĚRKA S ELASTICKOU VODOTĚSNOU MEMBRÁNOU, PROTISKUZNÁ ÚPRAVA, BARVA ČERNÁ + FABIÓN VYTAŽENÝ NA STĚNU (BAREVNOST A PROVEDENÍ ODSOUHLASIT V RÁMCI AD)</t>
  </si>
  <si>
    <t>1079732150</t>
  </si>
  <si>
    <t>3,96*1,1</t>
  </si>
  <si>
    <t>Mezisoučet S4 WC</t>
  </si>
  <si>
    <t>326</t>
  </si>
  <si>
    <t>777511150.a</t>
  </si>
  <si>
    <t>-433683669</t>
  </si>
  <si>
    <t>Krycí stěrka parkovacích ploch epoxidová do 1 mm</t>
  </si>
  <si>
    <t>327</t>
  </si>
  <si>
    <t>998777103</t>
  </si>
  <si>
    <t>Přesun hmot tonážní pro podlahy lité v objektech v do 24 m</t>
  </si>
  <si>
    <t>1109364720</t>
  </si>
  <si>
    <t>Přesun hmot pro podlahy lité  stanovený z hmotnosti přesunovaného materiálu vodorovná dopravní vzdálenost do 50 m v objektech výšky přes 12 do 24 m</t>
  </si>
  <si>
    <t>781</t>
  </si>
  <si>
    <t>Dokončovací práce - obklady</t>
  </si>
  <si>
    <t>328</t>
  </si>
  <si>
    <t>781474114</t>
  </si>
  <si>
    <t>Montáž obkladů vnitřních keramických hladkých do 22 ks/m2 lepených flexibilním lepidlem vč Al rohových a ukonč. profilů</t>
  </si>
  <si>
    <t>-1727420159</t>
  </si>
  <si>
    <t>Montáž obkladů vnitřních stěn z dlaždic keramických lepených flexibilním lepidlem maloformátových hladkých přes 19 do 22 ks/m2</t>
  </si>
  <si>
    <t>Mezisoučet 1.PP soc.</t>
  </si>
  <si>
    <t>329</t>
  </si>
  <si>
    <t>59761040</t>
  </si>
  <si>
    <t>obklad keramický hladký přes 19 do 22ks/m2 vč Al rohových a ukonč. profilů</t>
  </si>
  <si>
    <t>498385189</t>
  </si>
  <si>
    <t>21,3*1,1 'Přepočtené koeficientem množství</t>
  </si>
  <si>
    <t>330</t>
  </si>
  <si>
    <t>998781103</t>
  </si>
  <si>
    <t>Přesun hmot tonážní pro obklady keramické v objektech v do 24 m</t>
  </si>
  <si>
    <t>818888496</t>
  </si>
  <si>
    <t>Přesun hmot pro obklady keramické  stanovený z hmotnosti přesunovaného materiálu vodorovná dopravní vzdálenost do 50 m v objektech výšky přes 12 do 24 m</t>
  </si>
  <si>
    <t>783</t>
  </si>
  <si>
    <t>Dokončovací práce - nátěry</t>
  </si>
  <si>
    <t>331</t>
  </si>
  <si>
    <t>783268111</t>
  </si>
  <si>
    <t>Lazurovací dvojnásobný olejový nátěr tesařských konstrukcí</t>
  </si>
  <si>
    <t>-1555892802</t>
  </si>
  <si>
    <t>Lazurovací nátěr tesařských konstrukcí dvojnásobný olejový</t>
  </si>
  <si>
    <t>523</t>
  </si>
  <si>
    <t>Mezisoučet obklad 40x40</t>
  </si>
  <si>
    <t>89,96</t>
  </si>
  <si>
    <t>Mezisoučet rošt obkladu 100x100</t>
  </si>
  <si>
    <t>4,5</t>
  </si>
  <si>
    <t>Mezisoučet rošt obkladu 60x60</t>
  </si>
  <si>
    <t>2,5</t>
  </si>
  <si>
    <t>Mezisoučet rošt obkladu 60x40</t>
  </si>
  <si>
    <t>181,5</t>
  </si>
  <si>
    <t>Mezisoučet terasová prkna</t>
  </si>
  <si>
    <t>Mezisoučet terasa trámy</t>
  </si>
  <si>
    <t>332</t>
  </si>
  <si>
    <t>783314203</t>
  </si>
  <si>
    <t>Základní antikorozní jednonásobný syntetický samozákladující nátěr zámečnických konstrukcí</t>
  </si>
  <si>
    <t>-1891412151</t>
  </si>
  <si>
    <t>Základní antikorozní nátěr zámečnických konstrukcí jednonásobný syntetický samozákladující</t>
  </si>
  <si>
    <t>5*(0,25*(2+2+0,9))</t>
  </si>
  <si>
    <t>Mezisoučet  zárubně</t>
  </si>
  <si>
    <t>0,72+0,69+0,3</t>
  </si>
  <si>
    <t>Mezisoučet nátěr zábradlí  Z02</t>
  </si>
  <si>
    <t>0,8</t>
  </si>
  <si>
    <t>Mezisoučet madlo  Z06</t>
  </si>
  <si>
    <t>Mezisoučet KDK, mřížky, žaluzie</t>
  </si>
  <si>
    <t>Mezisoučet HUP</t>
  </si>
  <si>
    <t>2,8*2,8*2</t>
  </si>
  <si>
    <t>Mezisoučet vrata</t>
  </si>
  <si>
    <t>0,9*2*2</t>
  </si>
  <si>
    <t>Mezisoučet dveře</t>
  </si>
  <si>
    <t>3*3,5*2</t>
  </si>
  <si>
    <t>333</t>
  </si>
  <si>
    <t>783315101</t>
  </si>
  <si>
    <t>Mezinátěr jednonásobný syntetický standardní zámečnických konstrukcí</t>
  </si>
  <si>
    <t>2146474491</t>
  </si>
  <si>
    <t>Mezinátěr zámečnických konstrukcí jednonásobný syntetický standardní</t>
  </si>
  <si>
    <t>334</t>
  </si>
  <si>
    <t>783317101</t>
  </si>
  <si>
    <t xml:space="preserve">Krycí jednonásobný syntetický standardní nátěr zámečnických konstrukcí </t>
  </si>
  <si>
    <t>1885112660</t>
  </si>
  <si>
    <t xml:space="preserve">Krycí nátěr (email) zámečnických konstrukcí jednonásobný syntetický standardní </t>
  </si>
  <si>
    <t>6,125*2</t>
  </si>
  <si>
    <t>Mezisoučet dvojnás.nátěr zárubní</t>
  </si>
  <si>
    <t>1,71*2</t>
  </si>
  <si>
    <t>Mezisoučet dvojnás.nátěr Z02</t>
  </si>
  <si>
    <t>0,8*2</t>
  </si>
  <si>
    <t>Mezisoučet dvojnás.nátěr  Z 06</t>
  </si>
  <si>
    <t>25*2</t>
  </si>
  <si>
    <t>Mezisoučet KDK</t>
  </si>
  <si>
    <t>5*(0,25*(2+2+0,9))*2</t>
  </si>
  <si>
    <t>(0,72+0,69+0,3)*2</t>
  </si>
  <si>
    <t>(2,5*1,5)*2</t>
  </si>
  <si>
    <t>(2,8*2,8*2)</t>
  </si>
  <si>
    <t>Mezisoučet vrata RAL 7016</t>
  </si>
  <si>
    <t>(0,9*2*2)*2</t>
  </si>
  <si>
    <t>Mezisoučet dveře  RAL 2000</t>
  </si>
  <si>
    <t>(3*3,5*2)*2</t>
  </si>
  <si>
    <t>Mezisoučet vrata  RAL 2000</t>
  </si>
  <si>
    <t>Součet odstín dle PD</t>
  </si>
  <si>
    <t>335</t>
  </si>
  <si>
    <t>783801503</t>
  </si>
  <si>
    <t>Omytí omítek tlakovou vodou před provedením nátěru</t>
  </si>
  <si>
    <t>1785750165</t>
  </si>
  <si>
    <t>Příprava podkladu omítek před provedením nátěru omytí tlakovou vodou</t>
  </si>
  <si>
    <t>Mezisoučet stávající fasáda ( v souvrství pro nátěr i omítkovinu)</t>
  </si>
  <si>
    <t>336</t>
  </si>
  <si>
    <t>783823135</t>
  </si>
  <si>
    <t xml:space="preserve"> Penetrační silikonový nátěr hladkých, tenkovrstvých zrnitých nebo štukových omítek</t>
  </si>
  <si>
    <t>-1160332254</t>
  </si>
  <si>
    <t>Penetrační nátěr omítek hladkých omítek hladkých, zrnitých tenkovrstvých nebo štukových stupně členitosti 1 a 2 silikonový</t>
  </si>
  <si>
    <t>Mezisoučet nová omítka pod obklad</t>
  </si>
  <si>
    <t>80,06</t>
  </si>
  <si>
    <t>Mezisoučet stávající pod obklad</t>
  </si>
  <si>
    <t>Mezisoučet stávající pod treláž</t>
  </si>
  <si>
    <t>Mezisoučet nová pod treláž</t>
  </si>
  <si>
    <t>337</t>
  </si>
  <si>
    <t>783826315</t>
  </si>
  <si>
    <t>Mikroarmovací silikonový nátěr omítek  antracit</t>
  </si>
  <si>
    <t>-1881980170</t>
  </si>
  <si>
    <t>Nátěr omítek se schopností překlenutí trhlin mikroarmovací silikonový</t>
  </si>
  <si>
    <t>Mezisoučet (nová omítka pod obklad)</t>
  </si>
  <si>
    <t>Mezisoučet (stávající omítka pod obklad)</t>
  </si>
  <si>
    <t>338</t>
  </si>
  <si>
    <t>783826315a</t>
  </si>
  <si>
    <t>Mikroarmovací silikonový nátěr omítek  antracit odolávající síranům</t>
  </si>
  <si>
    <t>-486519534</t>
  </si>
  <si>
    <t>Nátěr omítek se schopností překlenutí trhlin mikroarmovací silikonový - odolávající síranům</t>
  </si>
  <si>
    <t>784</t>
  </si>
  <si>
    <t>Dokončovací práce - malby a tapety</t>
  </si>
  <si>
    <t>339</t>
  </si>
  <si>
    <t>784111031</t>
  </si>
  <si>
    <t>Omytí podkladu v místnostech výšky do 3,80 m</t>
  </si>
  <si>
    <t>1120919895</t>
  </si>
  <si>
    <t>Omytí podkladu omytí v místnostech výšky do 3,80 m</t>
  </si>
  <si>
    <t>493,58</t>
  </si>
  <si>
    <t>Mezisoučet stěny</t>
  </si>
  <si>
    <t>265,8</t>
  </si>
  <si>
    <t>Mezisoučet strop</t>
  </si>
  <si>
    <t>340</t>
  </si>
  <si>
    <t>784161005</t>
  </si>
  <si>
    <t>Tmelení spar a rohů šířky do 3 mm akrylátovým tmelem v místnostech výšky přes 5,00 m</t>
  </si>
  <si>
    <t>-880737441</t>
  </si>
  <si>
    <t>Tmelení spar a rohů, šířky do 3 mm akrylátovým tmelem v místnostech výšky přes 5,00 m</t>
  </si>
  <si>
    <t>341</t>
  </si>
  <si>
    <t>784181101</t>
  </si>
  <si>
    <t>Základní akrylátová jednonásobná penetrace podkladu v místnostech výšky do 3,80m</t>
  </si>
  <si>
    <t>-990552153</t>
  </si>
  <si>
    <t>Penetrace podkladu jednonásobná základní akrylátová v místnostech výšky do 3,80 m</t>
  </si>
  <si>
    <t>495+265+81+29,4</t>
  </si>
  <si>
    <t>318,5+350</t>
  </si>
  <si>
    <t>Mezisoučet SDK</t>
  </si>
  <si>
    <t>342</t>
  </si>
  <si>
    <t>784211101.</t>
  </si>
  <si>
    <t xml:space="preserve">Dvojnásobné bílé malby ze směsí za mokra výborně otěruvzdorných v místnostech výšky do 3,80 m VODĚODOLNÝ POLYURETANOVÝ NÁTĚR NA SDK ODOLNÝ PROTI VLHKOSTI A OPAKOVANÉMU MYTÍ VODOU </t>
  </si>
  <si>
    <t>-1569618837</t>
  </si>
  <si>
    <t xml:space="preserve">Malby z malířských směsí otěruvzdorných za mokra dvojnásobné, bílé za mokra otěruvzdorné výborně v místnostech výšky do 3,80 m 
VODĚODOLNÝ POLYURETANOVÝ NÁTĚR NA SDK ODOLNÝ PROTI VLHKOSTI A OPAKOVANÉMU MYTÍ VODOU </t>
  </si>
  <si>
    <t>111,4396</t>
  </si>
  <si>
    <t>Mezisoučet výpočet v programu</t>
  </si>
  <si>
    <t>343</t>
  </si>
  <si>
    <t>784211167.</t>
  </si>
  <si>
    <t>Příplatek k cenám 2x maleb ze směsí za mokra otěruvzdorných za barevnou malbu v náročném odstínu  - PU nátěr černý</t>
  </si>
  <si>
    <t>-380353807</t>
  </si>
  <si>
    <t>Malby z malířských směsí otěruvzdorných za mokra Příplatek k cenám dvojnásobných maleb za provádění barevné malby tónované na tónovacích automatech, v odstínu náročném - PU černý</t>
  </si>
  <si>
    <t>344</t>
  </si>
  <si>
    <t>784221101</t>
  </si>
  <si>
    <t>Dvojnásobné bílé malby ze směsí za sucha dobře otěruvzdorných v místnostech do 3,80 m</t>
  </si>
  <si>
    <t>-1536903386</t>
  </si>
  <si>
    <t>Malby z malířských směsí otěruvzdorných za sucha dvojnásobné, bílé za sucha otěruvzdorné dobře v místnostech výšky do 3,80 m</t>
  </si>
  <si>
    <t>789</t>
  </si>
  <si>
    <t>Povrchové úpravy ocelových konstrukcí a technologických zařízení</t>
  </si>
  <si>
    <t>345</t>
  </si>
  <si>
    <t>789212132..</t>
  </si>
  <si>
    <t>D+M Provedení otryskání zařízení členitých stupeň zarezavění C stupeň přípravy Sa 2 1/2</t>
  </si>
  <si>
    <t>1165069235</t>
  </si>
  <si>
    <t>D+M Provedení otryskání povrchů zařízení suché abrazivní tryskání, s povrchem členitým stupeň zarezavění C, stupeň přípravy Sa 2½</t>
  </si>
  <si>
    <t>346</t>
  </si>
  <si>
    <t>783314201</t>
  </si>
  <si>
    <t>Základní antikorozní jednonásobný syntetický standardní nátěr zámečnických konstrukcí</t>
  </si>
  <si>
    <t>-2011914166</t>
  </si>
  <si>
    <t>Základní antikorozní nátěr zámečnických konstrukcí jednonásobný syntetický standardní</t>
  </si>
  <si>
    <t>347</t>
  </si>
  <si>
    <t>783317105</t>
  </si>
  <si>
    <t>Krycí jednonásobný syntetický samozákladující nátěr zámečnických konstrukcí</t>
  </si>
  <si>
    <t>725825415</t>
  </si>
  <si>
    <t>Krycí nátěr (email) zámečnických konstrukcí jednonásobný syntetický samozákladující</t>
  </si>
  <si>
    <t>2001,000*2</t>
  </si>
  <si>
    <t>Práce a dodávky M</t>
  </si>
  <si>
    <t>43-M</t>
  </si>
  <si>
    <t>Montáž ocelových konstrukcí</t>
  </si>
  <si>
    <t>358</t>
  </si>
  <si>
    <t>337171111</t>
  </si>
  <si>
    <t>Montáž nosné ocelové kce průmyslové haly bez jeřábové dráhy v do 6 m rozpětí vazníků do 12 m (nahrazuje pol.348)</t>
  </si>
  <si>
    <t>-755662449</t>
  </si>
  <si>
    <t>Montáž nosné ocelové konstrukce haly  průmyslové bez jeřábové dráhy výšky do 6 m, rozpětí vazníků do 12 m (nahrazuje pol.348)</t>
  </si>
  <si>
    <t>369</t>
  </si>
  <si>
    <t>43-M-M</t>
  </si>
  <si>
    <t>Ocelová konstrukce vč. svarů, spoj. materiálu  podrobný popis viz výkaz materiálu (nahrazuje pol.348)</t>
  </si>
  <si>
    <t>1954656730</t>
  </si>
  <si>
    <t>349</t>
  </si>
  <si>
    <t>R-43-M-002</t>
  </si>
  <si>
    <t>D+M Pororošty SP 5100-34/38-5 pozink, vč. příslušenství, lemování  vč. nerezového spojovacího materiálu</t>
  </si>
  <si>
    <t>-362764838</t>
  </si>
  <si>
    <t>350</t>
  </si>
  <si>
    <t>R-43-M-003</t>
  </si>
  <si>
    <t>žárové zinkování dílců OK</t>
  </si>
  <si>
    <t>1021542255</t>
  </si>
  <si>
    <t>351</t>
  </si>
  <si>
    <t>r-764-A.00-4001</t>
  </si>
  <si>
    <t>D+M Systémové klempířské prvky  sendvičového pláště PES 25 mikr.</t>
  </si>
  <si>
    <t>-611557080</t>
  </si>
  <si>
    <t>HZS</t>
  </si>
  <si>
    <t>Hodinové zúčtovací sazby</t>
  </si>
  <si>
    <t>352</t>
  </si>
  <si>
    <t>HZS4131</t>
  </si>
  <si>
    <t>Hodinová zúčtovací sazba jeřábnické práce</t>
  </si>
  <si>
    <t>hod</t>
  </si>
  <si>
    <t>512</t>
  </si>
  <si>
    <t>1041302011</t>
  </si>
  <si>
    <t>Ostatní</t>
  </si>
  <si>
    <t>Požárně bezpečnostní řešení</t>
  </si>
  <si>
    <t>353</t>
  </si>
  <si>
    <t>R-333-A.00-1001</t>
  </si>
  <si>
    <t>D+M Přenosný hasící přístroj sněhový S5Te</t>
  </si>
  <si>
    <t>1543576210</t>
  </si>
  <si>
    <t>354</t>
  </si>
  <si>
    <t>R-333-A.00-1002</t>
  </si>
  <si>
    <t>D+M Přenosný hasící přístroj práškový P6Te (4x21A)</t>
  </si>
  <si>
    <t>-1419857429</t>
  </si>
  <si>
    <t>355</t>
  </si>
  <si>
    <t>R-333-A.00-1003</t>
  </si>
  <si>
    <t>D+M označení únikových cest</t>
  </si>
  <si>
    <t>-1820276345</t>
  </si>
  <si>
    <t>356</t>
  </si>
  <si>
    <t>R-333-A.00-1004</t>
  </si>
  <si>
    <t>D+M značení hlavních uzávěrů médií</t>
  </si>
  <si>
    <t>-1312916309</t>
  </si>
  <si>
    <t>357</t>
  </si>
  <si>
    <t>R-767-A.00-4002</t>
  </si>
  <si>
    <t>D+M klíčový trezor viz v. č. D.1.1.01.b-32</t>
  </si>
  <si>
    <t>-624552498</t>
  </si>
  <si>
    <t>20030-01-D.1.4. - 20030-01-D.1.4. - Technika prostředí staveb</t>
  </si>
  <si>
    <t>Úroveň 3:</t>
  </si>
  <si>
    <t>20030-01-D.1.4.c - 20030-01-D.1.4.c - Vzduchotechnika, klimatizace</t>
  </si>
  <si>
    <t xml:space="preserve">    24-M - Montáže vzduchotechnických zařízení</t>
  </si>
  <si>
    <t>24-M</t>
  </si>
  <si>
    <t>Montáže vzduchotechnických zařízení</t>
  </si>
  <si>
    <t>M-24-M-01</t>
  </si>
  <si>
    <t>D+M vzduchotechniky  viz samostatný výkaz</t>
  </si>
  <si>
    <t>1487627670</t>
  </si>
  <si>
    <t>20030-01-D.1.4.d - 20030-01-D.1.4.d - Měření a regulace</t>
  </si>
  <si>
    <t xml:space="preserve">    22-M - Montáže technologických zařízení pro dopravní stavby</t>
  </si>
  <si>
    <t>22-M</t>
  </si>
  <si>
    <t>Montáže technologických zařízení pro dopravní stavby</t>
  </si>
  <si>
    <t>R-22-M-001</t>
  </si>
  <si>
    <t>D+M Měření a regulace viz samostatný výkaz</t>
  </si>
  <si>
    <t>1145793232</t>
  </si>
  <si>
    <t>Úroveň 4:</t>
  </si>
  <si>
    <t>20030-01-D.1.4.e.1 - 20030-01-D.1.4.e.1 - Vnitřní kanalizace a vodovod, zařizovací předměty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</si>
  <si>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</si>
  <si>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</si>
  <si>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</si>
  <si>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</si>
  <si>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</si>
  <si>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</si>
  <si>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>132112112</t>
  </si>
  <si>
    <t>Hloubení rýh š do 800 mm v nesoudržných horninách třídy těžitelnosti I, skupiny 1 a 2 ručně</t>
  </si>
  <si>
    <t>-789716050</t>
  </si>
  <si>
    <t>Hloubení rýh šířky do 800 mm ručně zapažených i nezapažených, s urovnáním dna do předepsaného profilu a spádu v hornině třídy těžitelnosti I skupiny 1 a 2 nesoudržných</t>
  </si>
  <si>
    <t>83*0,6*1</t>
  </si>
  <si>
    <t>Vodorovné přemístění do 10000 m výkopku/sypaniny z horniny třídy těžitelnosti I, skupiny 1 až 3  resp. skládky zhotovitele</t>
  </si>
  <si>
    <t>1850379302</t>
  </si>
  <si>
    <t>Vodorovné přemístění výkopku nebo sypaniny po suchu na obvyklém dopravním prostředku, bez naložení výkopku, avšak se složením bez rozhrnutí z horniny třídy těžitelnosti I skupiny 1 až 3 na vzdálenost přes 9 000 do 10 000 m  resp. skládky zhotovitele</t>
  </si>
  <si>
    <t>124786558</t>
  </si>
  <si>
    <t>49,8*1,75</t>
  </si>
  <si>
    <t>175111101</t>
  </si>
  <si>
    <t>Obsypání potrubí ručně sypaninou bez prohození, uloženou do 3 m</t>
  </si>
  <si>
    <t>261417032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</si>
  <si>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</si>
  <si>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49,8-0,023*83</t>
  </si>
  <si>
    <t>58337310</t>
  </si>
  <si>
    <t>štěrkopísek frakce 0/4 - vč. dopravy</t>
  </si>
  <si>
    <t>-339030392</t>
  </si>
  <si>
    <t>0,6*0,6*83</t>
  </si>
  <si>
    <t>štěrkopísek netříděný zásypový - vč. dopravy</t>
  </si>
  <si>
    <t>2000555827</t>
  </si>
  <si>
    <t>47,891-29,88</t>
  </si>
  <si>
    <t>Mezisoučet kanalizace</t>
  </si>
  <si>
    <t>346244371</t>
  </si>
  <si>
    <t>Zazdívka o tl 140 mm rýh, nik nebo kapes z cihel pálených (náhrazuje pol.7)</t>
  </si>
  <si>
    <t>1976024431</t>
  </si>
  <si>
    <t>Zazdívka rýh, potrubí, nik (výklenků) nebo kapes z pálených cihel  na maltu tl. 140 mm (náhrazuje pol.7)</t>
  </si>
  <si>
    <t>971033151</t>
  </si>
  <si>
    <t>Vybourání otvorů ve zdivu cihelném D do 60 mm na MVC nebo MV tl do 450 mm (náhrazuje pol.7)</t>
  </si>
  <si>
    <t>-1642716774</t>
  </si>
  <si>
    <t>Vybourání otvorů ve zdivu základovém nebo nadzákladovém z cihel, tvárnic, příčkovek  z cihel pálených na maltu vápennou nebo vápenocementovou průměru profilu do 60 mm, tl. do 450 mm
(náhrazuje pol.7)</t>
  </si>
  <si>
    <t>971033251</t>
  </si>
  <si>
    <t>Vybourání otvorů ve zdivu cihelném pl do 0,0225 m2 na MVC nebo MV tl do 450 mm (nahrazuje pol.7)</t>
  </si>
  <si>
    <t>43294062</t>
  </si>
  <si>
    <t>Vybourání otvorů ve zdivu základovém nebo nadzákladovém z cihel, tvárnic, příčkovek  z cihel pálených na maltu vápennou nebo vápenocementovou plochy do 0,0225 m2, tl. do 450 mm
 (nahrazuje pol.7)</t>
  </si>
  <si>
    <t>972054141</t>
  </si>
  <si>
    <t>Vybourání otvorů v ŽB stropech nebo klenbách pl do 0,0225 m2   (nahrazuje pol.7)</t>
  </si>
  <si>
    <t>-1691362973</t>
  </si>
  <si>
    <t>Vybourání otvorů ve stropech nebo klenbách železobetonových  bez odstranění podlahy a násypu, plochy do 0,0225 m2, tl. do 150 mm  (nahrazuje pol.7)</t>
  </si>
  <si>
    <t>-740429255</t>
  </si>
  <si>
    <t>Příplatek k odvozu suti a vybouraných hmot na skládku ZKD 1 km přes 1 km</t>
  </si>
  <si>
    <t>-1072364297</t>
  </si>
  <si>
    <t>Odvoz suti a vybouraných hmot na skládku nebo meziskládku  se složením, na vzdálenost Příplatek k ceně za každý další i započatý 1 km přes 1 km</t>
  </si>
  <si>
    <t>0,757*15</t>
  </si>
  <si>
    <t>997013861</t>
  </si>
  <si>
    <t>Poplatek za uložení stavebního odpadu na recyklační skládce (skládkovné) z prostého betonu kód odpadu 17 01 01</t>
  </si>
  <si>
    <t>-96611379</t>
  </si>
  <si>
    <t>Poplatek za uložení stavebního odpadu na recyklační skládce (skládkovné) z prostého betonu zatříděného do Katalogu odpadů pod kódem 17 01 01</t>
  </si>
  <si>
    <t>721</t>
  </si>
  <si>
    <t>Zdravotechnika - vnitřní kanalizace</t>
  </si>
  <si>
    <t>721173401.OSM</t>
  </si>
  <si>
    <t>Potrubí kanalizační KG-Systém SN 4 svodné DN 110  vč. tvarovek</t>
  </si>
  <si>
    <t>2076245553</t>
  </si>
  <si>
    <t>Potrubí kanalizační KG-Systém SN 4 svodné DN 110 vč. tvarovek a ČK</t>
  </si>
  <si>
    <t>721173402.OSM</t>
  </si>
  <si>
    <t>Potrubí kanalizační KG-Systém SN 4 svodné DN 125 vč. tvarovek a ČK</t>
  </si>
  <si>
    <t>341815165</t>
  </si>
  <si>
    <t>721173403.OSM</t>
  </si>
  <si>
    <t>Potrubí kanalizační KG-Systém SN 4 svodné DN 160 vč. tvarovek a ČK</t>
  </si>
  <si>
    <t>2120987041</t>
  </si>
  <si>
    <t>721174043</t>
  </si>
  <si>
    <t>Potrubí kanalizační z HT připojovací DN 50  vč. tvarovek a ČK</t>
  </si>
  <si>
    <t>-1230936482</t>
  </si>
  <si>
    <t>Potrubí z trub polypropylenových připojovací DN 50 vč. tvarovek a ČK - HT</t>
  </si>
  <si>
    <t>721174044</t>
  </si>
  <si>
    <t>Potrubí kanalizační z HT připojovací DN 75 vč. tvarovek a ČK</t>
  </si>
  <si>
    <t>481729830</t>
  </si>
  <si>
    <t>Potrubí z trub polypropylenových připojovací DN 75 - HT vč. tvarovek a ČK</t>
  </si>
  <si>
    <t>721174045</t>
  </si>
  <si>
    <t>Potrubí kanalizační z HT připojovací DN 110 vč. tvarovek a ČK</t>
  </si>
  <si>
    <t>608702247</t>
  </si>
  <si>
    <t>Potrubí z trub polypropylenových připojovací DN 110 vč. tvarovek a ČK</t>
  </si>
  <si>
    <t>721211403</t>
  </si>
  <si>
    <t>G2 - Vpusť podlahová s vodorovným odtokem DN 50/75 s kulovým kloubem</t>
  </si>
  <si>
    <t>-1487713413</t>
  </si>
  <si>
    <t>G2 - Podlahové vpusti s vodorovným odtokem DN 50/75 s kulovým kloubem</t>
  </si>
  <si>
    <t>721211422</t>
  </si>
  <si>
    <t>G1 - Vpusť podlahová se svislým odtokem DN 50/75/110 mřížka nerez 138x138  podrobný popis v.č. D.1.4.e.01-16</t>
  </si>
  <si>
    <t>-946250065</t>
  </si>
  <si>
    <t>G1 - Podlahové vpusti se svislým odtokem DN 50/75/110 mřížka nerez 138x138</t>
  </si>
  <si>
    <t>721211913</t>
  </si>
  <si>
    <t>G3 - Montáž vpustí podlahových DN 110</t>
  </si>
  <si>
    <t>-428011492</t>
  </si>
  <si>
    <t>Podlahové vpusti montáž podlahových vpustí DN 110</t>
  </si>
  <si>
    <t>M-721000001</t>
  </si>
  <si>
    <t>G3 - Nerezová podlahová gula se suchým protizápach.uzávěrem,boční odtok DN100, 200x200</t>
  </si>
  <si>
    <t>-422369920</t>
  </si>
  <si>
    <t>721212124</t>
  </si>
  <si>
    <t>ŽL1 - Odtokový sprchový žlab délky 850 mm s krycím roštem a zápachovou uzávěrkou - podrobný popis v.č. D.1.4.e.01-16</t>
  </si>
  <si>
    <t>-1266853106</t>
  </si>
  <si>
    <t xml:space="preserve">ŽL1 - Odtokové sprchové žlaby se zápachovou uzávěrkou a krycím roštem délky 850 mm, svislý odtok, suchá zápach.uzavírka
</t>
  </si>
  <si>
    <t>721226512</t>
  </si>
  <si>
    <t>Zápachová uzávěrka podomítková pro pračku a myčku DN 50</t>
  </si>
  <si>
    <t>-2143666205</t>
  </si>
  <si>
    <t>Zápachové uzávěrky podomítkové (Pe) s krycí deskou pro pračku a myčku DN 50</t>
  </si>
  <si>
    <t>721233111</t>
  </si>
  <si>
    <t>Střešní vtok polypropylen PP pro ploché střechy svislý odtok DN 75 s PVC límcem</t>
  </si>
  <si>
    <t>900942544</t>
  </si>
  <si>
    <t>Střešní vtoky (vpusti) polypropylenové (PP) pro ploché střechy s odtokem svislým DN 75 s PVC límcem</t>
  </si>
  <si>
    <t>721233112</t>
  </si>
  <si>
    <t xml:space="preserve">Střešní vtok polypropylen PP pro ploché střechy svislý odtok DN 110 - Střešní vpusť DN100, s PVC límcem </t>
  </si>
  <si>
    <t>1428303487</t>
  </si>
  <si>
    <t xml:space="preserve">Střešní vtoky (vpusti) polypropylenové (PP) pro ploché střechy s odtokem svislým DN 110 - Střešní vpusť DN100, s PVC límcem 
</t>
  </si>
  <si>
    <t>721233212</t>
  </si>
  <si>
    <t xml:space="preserve">Střešní vtok polypropylen PP pro pochůzné střechy svislý odtok DN 110 - Střešní vpusť DN100, s PVC límcem pro zelenou střechu, vrstva ohumusování 160 mm </t>
  </si>
  <si>
    <t>-1059911332</t>
  </si>
  <si>
    <t xml:space="preserve">Střešní vtoky (vpusti) polypropylenové (PP) pro pochůzné střechy s odtokem svislým DN 110 - Střešní vpusť DN100, s PVC límcem pro zelenou střechu, vrstva ohumusování 160 mm 
</t>
  </si>
  <si>
    <t>721273153</t>
  </si>
  <si>
    <t>Hlavice ventilační polypropylen PP DN 110</t>
  </si>
  <si>
    <t>-950968083</t>
  </si>
  <si>
    <t>Ventilační hlavice z polypropylenu (PP) DN 110</t>
  </si>
  <si>
    <t>721274103.HLE</t>
  </si>
  <si>
    <t>Přivzdušňovací ventil HL 900N venkovní odpadních potrubí DN 50</t>
  </si>
  <si>
    <t>-159260254</t>
  </si>
  <si>
    <t>721290111</t>
  </si>
  <si>
    <t>Zkouška těsnosti potrubí kanalizace vodou do DN 125</t>
  </si>
  <si>
    <t>-1353741987</t>
  </si>
  <si>
    <t>Zkouška těsnosti kanalizace  v objektech vodou do DN 125</t>
  </si>
  <si>
    <t>35+40+157</t>
  </si>
  <si>
    <t>721290112</t>
  </si>
  <si>
    <t>Zkouška těsnosti potrubí kanalizace vodou do DN 200</t>
  </si>
  <si>
    <t>-1226977623</t>
  </si>
  <si>
    <t>Zkouška těsnosti kanalizace  v objektech vodou DN 150 nebo DN 200</t>
  </si>
  <si>
    <t>998721102</t>
  </si>
  <si>
    <t>Přesun hmot tonážní pro vnitřní kanalizace v objektech v do 12 m</t>
  </si>
  <si>
    <t>657437619</t>
  </si>
  <si>
    <t>Přesun hmot pro vnitřní kanalizace  stanovený z hmotnosti přesunovaného materiálu vodorovná dopravní vzdálenost do 50 m v objektech výšky přes 6 do 12 m</t>
  </si>
  <si>
    <t>998721103</t>
  </si>
  <si>
    <t>Přesun hmot tonážní pro vnitřní kanalizace v objektech v do 24 m</t>
  </si>
  <si>
    <t>-1240785864</t>
  </si>
  <si>
    <t>Přesun hmot pro vnitřní kanalizace  stanovený z hmotnosti přesunovaného materiálu vodorovná dopravní vzdálenost do 50 m v objektech výšky přes 12 do 24 m</t>
  </si>
  <si>
    <t>R-721-100101</t>
  </si>
  <si>
    <t>D+M Pol. ŽL2 - nerezový štěrbinový žlab, svislá vpusť DN100 pro žlab,svislý koš pro vpusť,svislý odtokděrovaný kryt na vpusť suchá zápach.uzavírka (dl. Žlabu 8,500m)</t>
  </si>
  <si>
    <t>-203977018</t>
  </si>
  <si>
    <t>R-721-100102</t>
  </si>
  <si>
    <t>D+M Pol. ŽL3 - nerezový štěrbinový žlab, svislá vpusť DN100 pro žlab,svislý koš pro vpusť,svislý odtokděrovaný kryt na vpusť suchá zápach.uzavírka (dl. Žlabu 5,2m)</t>
  </si>
  <si>
    <t>511304790</t>
  </si>
  <si>
    <t>D+M Pol. ŽL3 - nerezový štěrbinový žlab, svislá vpusť DN100 pro žlab,svislý koš pro vpusť,svislý odtokděrovaný kryt na vpusť suchá zápach.uzavírka (dl. Žlabu 5,20m)</t>
  </si>
  <si>
    <t>R-721-A.00-1002</t>
  </si>
  <si>
    <t>Napojení tlak. přepadů ohřívačů vody a plyn. kotle na kanalizaci</t>
  </si>
  <si>
    <t>-1721888465</t>
  </si>
  <si>
    <t>R-721-A.00-101</t>
  </si>
  <si>
    <t>Napojení střešní vpusti na vnitřní potrubí dešťové kanalizace</t>
  </si>
  <si>
    <t>1954214032</t>
  </si>
  <si>
    <t>R-721-A.00-102</t>
  </si>
  <si>
    <t>Plastová kanalizační šachta RŠ1, půměr DN425, poklop plynotěsný, předlážditelný, hl. šachty 0,6m</t>
  </si>
  <si>
    <t>-1266117776</t>
  </si>
  <si>
    <t>R-721-A.00-103</t>
  </si>
  <si>
    <t>Napojení stávajícího kanal. potrubí DN100 z tech. kanálu na nový ležatý svod, před napojením osadit čistící kus</t>
  </si>
  <si>
    <t>-2073370463</t>
  </si>
  <si>
    <t>Napojení stávajícího kanal. potrubí DN100 z tech. kanálu na nový leatý svod, před napojením osadit čistící kus</t>
  </si>
  <si>
    <t>R-721-A.00-104</t>
  </si>
  <si>
    <t>Zaslepení stávajících střešních vpustí DN110 na střeše kotelny</t>
  </si>
  <si>
    <t>-2017515395</t>
  </si>
  <si>
    <t>Zaslepení stávajících střešních vpustí na střeše kotelny</t>
  </si>
  <si>
    <t>R-721-A.00-105</t>
  </si>
  <si>
    <t>Demontáž stávajících litinovch dešťových svodů D1, D2</t>
  </si>
  <si>
    <t>-1134297477</t>
  </si>
  <si>
    <t>Demontáž stávajících litinovch deťových svodů D1, D2</t>
  </si>
  <si>
    <t>R-721-A.00-106</t>
  </si>
  <si>
    <t>Demontáž stávajícího ležatého a svislého svodu od gul a zařizovacích předmětů</t>
  </si>
  <si>
    <t>1389222580</t>
  </si>
  <si>
    <t>R-721-A.00-107</t>
  </si>
  <si>
    <t>Demontáž stávajících zařizovacích předmětů v soc. zázemí kotelny vč. odvozu  a likvidace</t>
  </si>
  <si>
    <t>-138104911</t>
  </si>
  <si>
    <t>R-721-A.00-108</t>
  </si>
  <si>
    <t>Odstranění stávajících kanalizačních vpustí ve stávající kotelně odvoz, likvidace</t>
  </si>
  <si>
    <t>1595191462</t>
  </si>
  <si>
    <t>722</t>
  </si>
  <si>
    <t>Zdravotechnika - vnitřní vodovod</t>
  </si>
  <si>
    <t>722130234</t>
  </si>
  <si>
    <t>Potrubí vodovodní ocelové závitové pozinkované svařované běžné DN 32</t>
  </si>
  <si>
    <t>-1945819023</t>
  </si>
  <si>
    <t>Potrubí z ocelových trubek pozinkovaných  závitových svařovaných běžných DN 32</t>
  </si>
  <si>
    <t>722174023</t>
  </si>
  <si>
    <t>Potrubí vodovodní plastové PPR svar polyfuze PN 20 D 25 x 4,2 mm</t>
  </si>
  <si>
    <t>647202055</t>
  </si>
  <si>
    <t>Potrubí z plastových trubek z polypropylenu (PPR) svařovaných polyfuzně PN 20 (SDR 6) D 25 x 4,2</t>
  </si>
  <si>
    <t>722174024</t>
  </si>
  <si>
    <t>Potrubí vodovodní plastové PPR svar polyfuze PN 20 D 32 x5,4 mm</t>
  </si>
  <si>
    <t>1570881104</t>
  </si>
  <si>
    <t>Potrubí z plastových trubek z polypropylenu (PPR) svařovaných polyfuzně PN 20 (SDR 6) D 32 x 5,4</t>
  </si>
  <si>
    <t>722174024.FVP</t>
  </si>
  <si>
    <t>Potrubí vodovodní plastové PPR CLASSIC S2.5 svar polyfuze PN 20 D 32 x5,4 mm - odvod kondenzátu</t>
  </si>
  <si>
    <t>-733830163</t>
  </si>
  <si>
    <t xml:space="preserve"> Potrubí vodovodní plastové PPR CLASSIC S2.5 svar polyfuze PN 20 D 32 x5,4 mm - odvod kondenzátu</t>
  </si>
  <si>
    <t>722174025</t>
  </si>
  <si>
    <t>Potrubí vodovodní plastové PPR svar polyfuze PN 20 D 40 x 6,7 mm</t>
  </si>
  <si>
    <t>-1142765336</t>
  </si>
  <si>
    <t>Potrubí z plastových trubek z polypropylenu (PPR) svařovaných polyfuzně PN 20 (SDR 6) D 40 x 6,7</t>
  </si>
  <si>
    <t>722174026</t>
  </si>
  <si>
    <t>Potrubí vodovodní plastové PPR svar polyfuze PN 20 D 50 x 8,4 mm</t>
  </si>
  <si>
    <t>1769800773</t>
  </si>
  <si>
    <t>Potrubí z plastových trubek z polypropylenu (PPR) svařovaných polyfuzně PN 20 (SDR 6) D 50 x 8,3</t>
  </si>
  <si>
    <t>722181252</t>
  </si>
  <si>
    <t>Ochrana vodovodního potrubí přilepenými termoizolačními trubicemi z PE tl do 25 mm DN do 45 mm</t>
  </si>
  <si>
    <t>-1102748247</t>
  </si>
  <si>
    <t>Ochrana potrubí  termoizolačními trubicemi z pěnového polyetylenu PE přilepenými v příčných a podélných spojích, tloušťky izolace přes 20 do 25 mm, vnitřního průměru izolace DN přes 22 do 45 mm</t>
  </si>
  <si>
    <t>5+95+36</t>
  </si>
  <si>
    <t>Mezisoučet kondenzát</t>
  </si>
  <si>
    <t>722181253</t>
  </si>
  <si>
    <t>Ochrana vodovodního potrubí přilepenými termoizolačními trubicemi z PE tl do 25 mm DN do 63 mm</t>
  </si>
  <si>
    <t>53526624</t>
  </si>
  <si>
    <t>Ochrana potrubí  termoizolačními trubicemi z pěnového polyetylenu PE přilepenými v příčných a podélných spojích, tloušťky izolace přes 20 do 25 mm, vnitřního průměru izolace DN přes 45 do 63 mm</t>
  </si>
  <si>
    <t>722182012</t>
  </si>
  <si>
    <t>Podpůrný žlab pro potrubí D 25</t>
  </si>
  <si>
    <t>-1707511698</t>
  </si>
  <si>
    <t>Podpůrný žlab pro potrubí průměru D 25</t>
  </si>
  <si>
    <t>722182013</t>
  </si>
  <si>
    <t>Podpůrný žlab pro potrubí D 32</t>
  </si>
  <si>
    <t>524299658</t>
  </si>
  <si>
    <t>Podpůrný žlab pro potrubí průměru D 32</t>
  </si>
  <si>
    <t>722182014</t>
  </si>
  <si>
    <t>Podpůrný žlab pro potrubí D 40</t>
  </si>
  <si>
    <t>1305362047</t>
  </si>
  <si>
    <t>Podpůrný žlab pro potrubí průměru D 40</t>
  </si>
  <si>
    <t>722182015</t>
  </si>
  <si>
    <t>Podpůrný žlab pro potrubí D 50</t>
  </si>
  <si>
    <t>-1532226559</t>
  </si>
  <si>
    <t>Podpůrný žlab pro potrubí průměru D 50</t>
  </si>
  <si>
    <t>722221134</t>
  </si>
  <si>
    <t>Ventil výtokový G 1/2 s jedním závitem - na hadici</t>
  </si>
  <si>
    <t>1811401035</t>
  </si>
  <si>
    <t>Armatury s jedním závitem ventily výtokové G 1/2 - na hadici</t>
  </si>
  <si>
    <t>722224115</t>
  </si>
  <si>
    <t>Kohout plnicí nebo vypouštěcí G 1/2 PN 10 s jedním závitem</t>
  </si>
  <si>
    <t>-700369723</t>
  </si>
  <si>
    <t>Armatury s jedním závitem kohouty plnicí a vypouštěcí PN 10 G 1/2</t>
  </si>
  <si>
    <t>722231221</t>
  </si>
  <si>
    <t>Ventil pojistný mosazný G 1/2 PN 6 do 100°C k bojleru s vnitřním x vnějším závitem se zpětnou klapkou</t>
  </si>
  <si>
    <t>1522536345</t>
  </si>
  <si>
    <t>Armatury se dvěma závity ventily pojistné k bojleru mosazné PN 6 do 100°C G 1/2 se zpětnou klapkou</t>
  </si>
  <si>
    <t>722232171</t>
  </si>
  <si>
    <t>Kohout kulový rohový G 1/2 PN 42 do 185°C plnoprůtokový s vnějším a vnitřním závitem</t>
  </si>
  <si>
    <t>-1581638831</t>
  </si>
  <si>
    <t>Armatury se dvěma závity kulové kohouty PN 42 do 185 °C rohové plnoprůtokové vnější a vnitřní závit G 1/2</t>
  </si>
  <si>
    <t>722232171.1</t>
  </si>
  <si>
    <t>250375241</t>
  </si>
  <si>
    <t>722232172</t>
  </si>
  <si>
    <t>Kohout kulový rohový G 3/4 PN 42 do 185°C plnoprůtokový s vnějším a vnitřním závitem</t>
  </si>
  <si>
    <t>-1135320562</t>
  </si>
  <si>
    <t>Armatury se dvěma závity kulové kohouty PN 42 do 185 °C rohové plnoprůtokové vnější a vnitřní závit G 3/4</t>
  </si>
  <si>
    <t>2+3</t>
  </si>
  <si>
    <t>722250133</t>
  </si>
  <si>
    <t>Hydrantový systém s tvarově stálou hadicí D 25 x 30 m celoplechový - Hydrantový systém do stěny s nerez. dvířky, DN 19/30 tvarově stálou hadicí Ø19mm, dl. 30m, instalace dle pokynů výrobce a protipožár. zab, stavby</t>
  </si>
  <si>
    <t>511412424</t>
  </si>
  <si>
    <t>722263206</t>
  </si>
  <si>
    <t xml:space="preserve">Vodoměr On=2,5m3/h - nové podružné měření pro laboratoř </t>
  </si>
  <si>
    <t>246973227</t>
  </si>
  <si>
    <t xml:space="preserve">Vodoměr On=2,5m3/h - nové podružné měření pro laboratoř 
</t>
  </si>
  <si>
    <t>722290226</t>
  </si>
  <si>
    <t>Zkouška těsnosti vodovodního potrubí závitového do DN 50</t>
  </si>
  <si>
    <t>1771174303</t>
  </si>
  <si>
    <t>Zkoušky, proplach a desinfekce vodovodního potrubí  zkoušky těsnosti vodovodního potrubí závitového do DN 50</t>
  </si>
  <si>
    <t>722290234</t>
  </si>
  <si>
    <t>Proplach a dezinfekce vodovodního potrubí do DN 80</t>
  </si>
  <si>
    <t>2028451082</t>
  </si>
  <si>
    <t>Zkoušky, proplach a desinfekce vodovodního potrubí  proplach a desinfekce vodovodního potrubí do DN 80</t>
  </si>
  <si>
    <t>232</t>
  </si>
  <si>
    <t>998722102</t>
  </si>
  <si>
    <t>Přesun hmot tonážní pro vnitřní vodovod v objektech v do 12 m</t>
  </si>
  <si>
    <t>-1857329558</t>
  </si>
  <si>
    <t>Přesun hmot pro vnitřní vodovod  stanovený z hmotnosti přesunovaného materiálu vodorovná dopravní vzdálenost do 50 m v objektech výšky přes 6 do 12 m</t>
  </si>
  <si>
    <t>R-722-A.00-001</t>
  </si>
  <si>
    <t>závěsy, konzole</t>
  </si>
  <si>
    <t>2139416597</t>
  </si>
  <si>
    <t>R-722-A.00-002</t>
  </si>
  <si>
    <t>Odpoj stávajícího rozvodu vody za stávajícím hlavním uzávěrem vody K50</t>
  </si>
  <si>
    <t>-240878098</t>
  </si>
  <si>
    <t>R-722-A.00-003</t>
  </si>
  <si>
    <t>Demontáž stávajícího rozvodu vody dle výkresové části D.1.1.01.b-01, 02</t>
  </si>
  <si>
    <t>-1234383594</t>
  </si>
  <si>
    <t>R-722-A.00-004</t>
  </si>
  <si>
    <t>Demontáž stávající podružné vodoměrné sestvy pro vnější výtokový ventil, opětovná montáž pro nové podružné měření rozvodu vody pro výtokové ventily pro zalévání (2x kulový uzávěr 3/4", vodoměr Qn=2,5m3/h</t>
  </si>
  <si>
    <t>-1464544706</t>
  </si>
  <si>
    <t>R-722-A.00-005</t>
  </si>
  <si>
    <t>Napojení stávajícího rozvodu vody na nové potrubí rozvodu vody (napojení v technologickém kanalále (m.č. 1.02)</t>
  </si>
  <si>
    <t>495002860</t>
  </si>
  <si>
    <t>R-722-A.00-006</t>
  </si>
  <si>
    <t>Napojení požárního rozvodu na stávající litinové potrubí DN80  - navrtávací pas pro litinové potrubí 80-1 1/4"</t>
  </si>
  <si>
    <t>1365707307</t>
  </si>
  <si>
    <t>R-722-A.00-007</t>
  </si>
  <si>
    <t xml:space="preserve">Napojení vody na el. ohřívač </t>
  </si>
  <si>
    <t>-2058936560</t>
  </si>
  <si>
    <t>724</t>
  </si>
  <si>
    <t>Zdravotechnika - strojní vybavení</t>
  </si>
  <si>
    <t>724231128</t>
  </si>
  <si>
    <t xml:space="preserve">Manometr 0-1,0MPa  </t>
  </si>
  <si>
    <t>1535361692</t>
  </si>
  <si>
    <t xml:space="preserve">P měřicí tlakoměr deformační - Manometr 0-1,0MPa  
</t>
  </si>
  <si>
    <t>998724103</t>
  </si>
  <si>
    <t>Přesun hmot tonážní pro strojní vybavení v objektech v do 24 m</t>
  </si>
  <si>
    <t>1962886720</t>
  </si>
  <si>
    <t>Přesun hmot pro strojní vybavení  stanovený z hmotnosti přesunovaného materiálu vodorovná dopravní vzdálenost do 50 m v objektech výšky přes 12 do 24 m</t>
  </si>
  <si>
    <t>725</t>
  </si>
  <si>
    <t>Zdravotechnika - zařizovací předměty</t>
  </si>
  <si>
    <t>725000001.CZ</t>
  </si>
  <si>
    <t>Připojovací flexi hadice pro baterie  dl.500mm</t>
  </si>
  <si>
    <t>-1406392635</t>
  </si>
  <si>
    <t>725112022</t>
  </si>
  <si>
    <t>WC1 - Klozet keramický závěsný na nosné stěny s hlubokým splachováním odpad vodorovný</t>
  </si>
  <si>
    <t>490302832</t>
  </si>
  <si>
    <t>WC1 - Zařízení záchodů klozety keramické závěsné na nosné stěny s hlubokým splachováním odpad vodorovný</t>
  </si>
  <si>
    <t>725119125</t>
  </si>
  <si>
    <t>WC2 - Montáž klozetových mís závěsných na nosné stěny</t>
  </si>
  <si>
    <t>-346417874</t>
  </si>
  <si>
    <t>WC2 - Zařízení záchodů montáž klozetových mís závěsných na nosné stěny</t>
  </si>
  <si>
    <t>64236091</t>
  </si>
  <si>
    <t xml:space="preserve">WC2 - mísa keramická klozetová závěsná bílá pro TP s hlubokým splachováním odpad vodorovný </t>
  </si>
  <si>
    <t>2103350090</t>
  </si>
  <si>
    <t>WC2 - mísa keramická klozetová závěsná bílá pro TP s hlubokým splachováním odpad vodorovný</t>
  </si>
  <si>
    <t>725211602</t>
  </si>
  <si>
    <t>U1 - Umyvadlo keramické bílé šířky 550 mm s otvorem pro baterii bez krytu na sifon připevněné na stěnu šrouby</t>
  </si>
  <si>
    <t>-1844461379</t>
  </si>
  <si>
    <t>725219102</t>
  </si>
  <si>
    <t>U2 - Montáž umyvadla připevněného na šrouby do zdiva</t>
  </si>
  <si>
    <t>-1037453053</t>
  </si>
  <si>
    <t>U2 - Umyvadla montáž umyvadel ostatních typů na šrouby do zdiva</t>
  </si>
  <si>
    <t>64211056</t>
  </si>
  <si>
    <t>U2 - umyvadlo keramické závěsné bílé 650x490mm pro TP</t>
  </si>
  <si>
    <t>-672625367</t>
  </si>
  <si>
    <t>55167381</t>
  </si>
  <si>
    <t>WC1 - sedátko klozetové duroplastové bílé s poklopem</t>
  </si>
  <si>
    <t>1135679550</t>
  </si>
  <si>
    <t>55167381-1</t>
  </si>
  <si>
    <t>WC2 - sedátko klozetové duroplastové bílé s poklopem pro TP</t>
  </si>
  <si>
    <t>513998446</t>
  </si>
  <si>
    <t>725244103</t>
  </si>
  <si>
    <t>Dveře sprchové rámové se skleněnou výplní tl. 5 mm otvíravé jednokřídlové do niky na vaničku šířky 900 mm</t>
  </si>
  <si>
    <t>-506764349</t>
  </si>
  <si>
    <t>Sprchové dveře a zástěny dveře sprchové do niky rámové se skleněnou výplní tl. 5 mm otvíravé jednokřídlové, na vaničku šířky 900 mm</t>
  </si>
  <si>
    <t>725291211</t>
  </si>
  <si>
    <t>U1; U2 - Doplňky zařízení koupelen a záchodů nerez mýdelník jednoduchý</t>
  </si>
  <si>
    <t>1357294001</t>
  </si>
  <si>
    <t>725291621</t>
  </si>
  <si>
    <t>Doplňky zařízení koupelen a záchodů nerezové zásobník toaletních papírů</t>
  </si>
  <si>
    <t>1803399596</t>
  </si>
  <si>
    <t>Doplňky zařízení koupelen a záchodů  nerezové zásobník toaletních papírů d=300 mm</t>
  </si>
  <si>
    <t>725291631</t>
  </si>
  <si>
    <t>Doplňky zařízení koupelen a záchodů nerezové zásobník papírových ručníků</t>
  </si>
  <si>
    <t>-1209173919</t>
  </si>
  <si>
    <t>Doplňky zařízení koupelen a záchodů  nerezové zásobník papírových ručníků</t>
  </si>
  <si>
    <t>725291643</t>
  </si>
  <si>
    <t>WC2 - Doplňky zařízení koupelen a záchodů nerezové háček na oděv</t>
  </si>
  <si>
    <t>1301993289</t>
  </si>
  <si>
    <t>725291644.CZ</t>
  </si>
  <si>
    <t xml:space="preserve">ZÁVĚSNÁ SOUPRAVA SE ŠTĚTKOU NA ČIŠTĚNÍ WC </t>
  </si>
  <si>
    <t>-1185044297</t>
  </si>
  <si>
    <t>Mezisoučet WC1</t>
  </si>
  <si>
    <t>Mezisoučet WC2</t>
  </si>
  <si>
    <t>725291712</t>
  </si>
  <si>
    <t>WC2 - Doplňky zařízení koupelen a záchodů smaltované madlo krakorcové dl 900 mm pro TP</t>
  </si>
  <si>
    <t>-1504876363</t>
  </si>
  <si>
    <t>WC2 - Doplňky zařízení koupelen a záchodů  smaltované madla krakorcová, délky 900 mm pro TP</t>
  </si>
  <si>
    <t>725291722</t>
  </si>
  <si>
    <t>WC2 - Doplňky zařízení koupelen a záchodů smaltované madlo krakorcové sklopné dl 834 mm pro TP</t>
  </si>
  <si>
    <t>961795768</t>
  </si>
  <si>
    <t>WC2 - Doplňky zařízení koupelen a záchodů  smaltované madla krakorcová sklopná, délky 834 mm pro TP</t>
  </si>
  <si>
    <t>725331111</t>
  </si>
  <si>
    <t>VL2 - Výlevka bez výtokových armatur keramická se sklopnou plastovou mřížkou 500 mm</t>
  </si>
  <si>
    <t>1453126485</t>
  </si>
  <si>
    <t>VL2 - Výlevky bez výtokových armatur a splachovací nádrže keramické se sklopnou plastovou mřížkou 425 mm</t>
  </si>
  <si>
    <t>725331211</t>
  </si>
  <si>
    <t>VL1 - Výlevka bez výtokových armatur nerezová připevněná na zeď konzolou 450x550x300 mm, vč. příslušenství</t>
  </si>
  <si>
    <t>-2062063459</t>
  </si>
  <si>
    <t>VL1 - Výlevky bez výtokových armatur a splachovací nádrže nerezové připevněné na zeď konzolou 450 x 550 x 300 mm, vč. příslušenství</t>
  </si>
  <si>
    <t>725530823</t>
  </si>
  <si>
    <t>Demontáž ohřívač elektrický tlakový do 200 litrů</t>
  </si>
  <si>
    <t>-199594889</t>
  </si>
  <si>
    <t>Demontáž elektrických zásobníkových ohřívačů vody  tlakových od 50 do 200 l</t>
  </si>
  <si>
    <t>725532112</t>
  </si>
  <si>
    <t>Elektrický ohřívač zásobníkový akumulační závěsný svislý 50 l / 2 kW,  napojení přepadu na kanalizaci</t>
  </si>
  <si>
    <t>-1633865070</t>
  </si>
  <si>
    <t>Elektrické ohřívače zásobníkové beztlakové přepadové akumulační s pojistným ventilem závěsné svislé objem nádrže (příkon) 50 l (2,0 kW) rychloohřev 220V   napojení přepadu na kanalizaci</t>
  </si>
  <si>
    <t>725539205</t>
  </si>
  <si>
    <t>Montáž ohřívačů zásobníkových závěsných tlakových do 160 litrů (opětovná montáž vč.napojení přepadu na kanalizaci)</t>
  </si>
  <si>
    <t>-1895296357</t>
  </si>
  <si>
    <t>Elektrické ohřívače zásobníkové montáž tlakových ohřívačů závěsných (svislých nebo vodorovných) přes 125 do 160 l  (opětovná montáž vč.napojení přepadu na kanalizaci)</t>
  </si>
  <si>
    <t>725811115</t>
  </si>
  <si>
    <t>Ventil nástěnný pevný výtok G1/2x80 mm</t>
  </si>
  <si>
    <t>-844370654</t>
  </si>
  <si>
    <t>Ventily nástěnné s pevným výtokem G 1/2 x 80 mm</t>
  </si>
  <si>
    <t>725821312</t>
  </si>
  <si>
    <t>VL1,VL2 - Baterie dřezová nástěnná páková s otáčivým kulatým ústím a délkou ramínka 210 mm</t>
  </si>
  <si>
    <t>1059612122</t>
  </si>
  <si>
    <t>VL1; VL2 - Baterie dřezové nástěnné pákové s otáčivým kulatým ústím a délkou ramínka 300 mm</t>
  </si>
  <si>
    <t>725821325</t>
  </si>
  <si>
    <t>D1 - Baterie dřezová stojánková páková s otáčivým kulatým ústím a délkou ramínka 220 mm</t>
  </si>
  <si>
    <t>-729333253</t>
  </si>
  <si>
    <t>D1 - Baterie dřezové stojánkové pákové s otáčivým ústím a délkou ramínka 220 mm</t>
  </si>
  <si>
    <t>725822613. U</t>
  </si>
  <si>
    <t>Baterie umyvadlová stojánková páková s výpustí</t>
  </si>
  <si>
    <t>162801235</t>
  </si>
  <si>
    <t>Baterie umyvadlové stojánkové pákové s výpustí</t>
  </si>
  <si>
    <t>Mezisoučet U1</t>
  </si>
  <si>
    <t>Mezisoučet U2</t>
  </si>
  <si>
    <t>725841312.CZ</t>
  </si>
  <si>
    <t>S1 - BATERIE NÁSTĚNNÁ SPRCHOVÁ PÁKOVÁ - CHROM. PROVEDENÍ , MÝDLENKA, DRŽÁK POSUVNÉ SPRCHY - HRAZDA , HADICE, SPRCHOVÁ HLAVICE - SLUCHÁTKO</t>
  </si>
  <si>
    <t>20596203</t>
  </si>
  <si>
    <t>725861101</t>
  </si>
  <si>
    <t>Zápachová uzávěrka  DN 32 - VZT</t>
  </si>
  <si>
    <t>-548073931</t>
  </si>
  <si>
    <t>Zápachové uzávěrky zařizovacích předmětů DN 32 - VZT</t>
  </si>
  <si>
    <t>725861101.cz</t>
  </si>
  <si>
    <t>Zápachová uzávěrka pro umyvadla DN 32 + chromovaná výpusť</t>
  </si>
  <si>
    <t>-1089728799</t>
  </si>
  <si>
    <t>Zápachové uzávěrky zařizovacích předmětů pro umyvadla DN 32</t>
  </si>
  <si>
    <t>Mezisoučet U1, U2</t>
  </si>
  <si>
    <t>725862103</t>
  </si>
  <si>
    <t>Zápachová uzávěrka pro dřezy DN 40/50</t>
  </si>
  <si>
    <t>1240417220</t>
  </si>
  <si>
    <t>Zápachové uzávěrky zařizovacích předmětů pro dřezy DN 40/50</t>
  </si>
  <si>
    <t>Mezisoučet VL1</t>
  </si>
  <si>
    <t>998725102</t>
  </si>
  <si>
    <t>Přesun hmot tonážní pro zařizovací předměty v objektech v do 12 m</t>
  </si>
  <si>
    <t>1451736057</t>
  </si>
  <si>
    <t>Přesun hmot pro zařizovací předměty  stanovený z hmotnosti přesunovaného materiálu vodorovná dopravní vzdálenost do 50 m v objektech výšky přes 6 do 12 m</t>
  </si>
  <si>
    <t>R-725-A.00-1101</t>
  </si>
  <si>
    <t>D+M zrcadlo 500/700 - bezbarierové WC</t>
  </si>
  <si>
    <t>-1976794833</t>
  </si>
  <si>
    <t>726</t>
  </si>
  <si>
    <t>Zdravotechnika - předstěnové instalace</t>
  </si>
  <si>
    <t>726111031</t>
  </si>
  <si>
    <t>WC1 - Instalační předstěna - klozet s ovládáním zepředu v 1080 mm závěsný do masivní zděné kce</t>
  </si>
  <si>
    <t>770963616</t>
  </si>
  <si>
    <t>WC1 - 
Předstěnové instalační systémy pro zazdění do masivních zděných konstrukcí pro závěsné klozety ovládání zepředu, stavební výška 1080 mm</t>
  </si>
  <si>
    <t>726111031.TP</t>
  </si>
  <si>
    <t>WC2 - Instalační předstěna - klozet s ovládáním zepředu v 1080 mm závěsný do masivní zděné kce pro TP</t>
  </si>
  <si>
    <t>97359824</t>
  </si>
  <si>
    <t>WC2 - Předstěnové instalační systémy pro zazdění do masivních zděných konstrukcí pro závěsné klozety ovládání zepředu, stavební výška 1080 mm pro TP</t>
  </si>
  <si>
    <t>726111204.VL</t>
  </si>
  <si>
    <t>VL2 - Instalační předstěna - montáž výlevka do masivní zděné kce</t>
  </si>
  <si>
    <t>411956445</t>
  </si>
  <si>
    <t>VL2 - Předstěnové instalační systémy pro zazdění do masivních zděných konstrukcí montáž ostatních typů klozetů</t>
  </si>
  <si>
    <t>55281700.VL2</t>
  </si>
  <si>
    <t>VL2 - montážní prvek pro závěsnou výlevku do zděných konstrukcí ovládání zepředu hl 120mm stavební v 1080mm</t>
  </si>
  <si>
    <t>-1516718088</t>
  </si>
  <si>
    <t>998726112</t>
  </si>
  <si>
    <t>Přesun hmot tonážní pro instalační prefabrikáty v objektech v do 12 m</t>
  </si>
  <si>
    <t>492994827</t>
  </si>
  <si>
    <t>Přesun hmot pro instalační prefabrikáty  stanovený z hmotnosti přesunovaného materiálu vodorovná dopravní vzdálenost do 50 m v objektech výšky přes 6 m do 12 m</t>
  </si>
  <si>
    <t>727</t>
  </si>
  <si>
    <t>Zdravotechnika - požární ochrana</t>
  </si>
  <si>
    <t>727111303</t>
  </si>
  <si>
    <t>Prostup kovového potrubí D 33 mm stěnou tl 10 cm včetně dodatečné izolace požární odolnost EI 60</t>
  </si>
  <si>
    <t>-1728183521</t>
  </si>
  <si>
    <t>Protipožární trubní ucpávky kovové potrubí včetně dodatečné izolace prostup stěnou tloušťky 100 mm požární odolnost EI 60 D 33</t>
  </si>
  <si>
    <t>727121102</t>
  </si>
  <si>
    <t>Protipožární manžeta D 40 mm z jedné strany dělící konstrukce požární odolnost EI 90</t>
  </si>
  <si>
    <t>-1082837406</t>
  </si>
  <si>
    <t>Protipožární ochranné manžety z jedné strany dělící konstrukce požární odolnost EI 90 D 40</t>
  </si>
  <si>
    <t>727121103</t>
  </si>
  <si>
    <t>Protipožární manžeta D 50 mm z jedné strany dělící konstrukce požární odolnost EI 90</t>
  </si>
  <si>
    <t>1923856449</t>
  </si>
  <si>
    <t>Protipožární ochranné manžety z jedné strany dělící konstrukce požární odolnost EI 90 D 50</t>
  </si>
  <si>
    <t>727121105</t>
  </si>
  <si>
    <t>Protipožární manžeta D 75 mm z jedné strany dělící konstrukce požární odolnost EI 90</t>
  </si>
  <si>
    <t>418371380</t>
  </si>
  <si>
    <t>Protipožární ochranné manžety z jedné strany dělící konstrukce požární odolnost EI 90 D 75</t>
  </si>
  <si>
    <t>727121107</t>
  </si>
  <si>
    <t>Protipožární manžeta D 110 mm z jedné strany dělící konstrukce požární odolnost EI 90</t>
  </si>
  <si>
    <t>1527164550</t>
  </si>
  <si>
    <t>Protipožární ochranné manžety z jedné strany dělící konstrukce požární odolnost EI 90 D 110</t>
  </si>
  <si>
    <t>20030-01-D.1.4.e.2 - 20030-01-D.1.4.e.2 - Vnější část jednotné a dešťové kanalizace</t>
  </si>
  <si>
    <t xml:space="preserve">    8 - Trubní vedení</t>
  </si>
  <si>
    <t>131151103</t>
  </si>
  <si>
    <t>Hloubení jam nezapažených v hornině třídy těžitelnosti I, skupiny 1 a 2 objem do 100 m3 strojně</t>
  </si>
  <si>
    <t>-2087899769</t>
  </si>
  <si>
    <t>Hloubení nezapažených jam a zářezů strojně s urovnáním dna do předepsaného profilu a spádu v hornině třídy těžitelnosti I skupiny 1 a 2 přes 50 do 100 m3</t>
  </si>
  <si>
    <t>3*4,7*5</t>
  </si>
  <si>
    <t>132112212</t>
  </si>
  <si>
    <t>Hloubení rýh š do 2000 mm v nesoudržných horninách třídy těžitelnosti I, skupiny 1 a 2 ručně</t>
  </si>
  <si>
    <t>-2021507837</t>
  </si>
  <si>
    <t>Hloubení rýh šířky přes 800 do 2 000 mm ručně zapažených i nezapažených, s urovnáním dna do předepsaného profilu a spádu v hornině třídy těžitelnosti I skupiny 1 a 2 nesoudržných</t>
  </si>
  <si>
    <t>45*1,5*1,8</t>
  </si>
  <si>
    <t>Mezisoučet ručně</t>
  </si>
  <si>
    <t>132151254</t>
  </si>
  <si>
    <t>Hloubení rýh nezapažených š do 2000 mm v hornině třídy těžitelnosti I, skupiny 1 a 2 objem do 500 m3 strojně</t>
  </si>
  <si>
    <t>1243420003</t>
  </si>
  <si>
    <t>Hloubení nezapažených rýh šířky přes 800 do 2 000 mm strojně s urovnáním dna do předepsaného profilu a spádu v hornině třídy těžitelnosti I skupiny 1 a 2 přes 100 do 500 m3</t>
  </si>
  <si>
    <t>84*1,7*1,5</t>
  </si>
  <si>
    <t>151101101</t>
  </si>
  <si>
    <t>Zřízení příložného pažení a rozepření stěn rýh hl do 2 m</t>
  </si>
  <si>
    <t>2074645663</t>
  </si>
  <si>
    <t>Zřízení pažení a rozepření stěn rýh pro podzemní vedení příložné pro jakoukoliv mezerovitost, hloubky do 2 m</t>
  </si>
  <si>
    <t>45*1,7*2</t>
  </si>
  <si>
    <t>84*1,7*2</t>
  </si>
  <si>
    <t>Mezisoučet strojně</t>
  </si>
  <si>
    <t>151101111</t>
  </si>
  <si>
    <t>Odstranění příložného pažení a rozepření stěn rýh hl do 2 m</t>
  </si>
  <si>
    <t>1930106906</t>
  </si>
  <si>
    <t>Odstranění pažení a rozepření stěn rýh pro podzemní vedení s uložením materiálu na vzdálenost do 3 m od kraje výkopu příložné, hloubky do 2 m</t>
  </si>
  <si>
    <t>Vodorovné přemístění do 10000 m výkopku/sypaniny z horniny třídy těžitelnosti I, skupiny 1 až 3 resp. skládky zhotovitele</t>
  </si>
  <si>
    <t>1993697173</t>
  </si>
  <si>
    <t>Vodorovné přemístění výkopku nebo sypaniny po suchu na obvyklém dopravním prostředku, bez naložení výkopku, avšak se složením bez rozhrnutí z horniny třídy těžitelnosti I skupiny 1 až 3 na vzdálenost přes 9 000 do 10 000 m resp. skládky zhotovitele</t>
  </si>
  <si>
    <t>121,50</t>
  </si>
  <si>
    <t>Mezisoučet ruční výkop kanalizace</t>
  </si>
  <si>
    <t>214,20</t>
  </si>
  <si>
    <t>Mezisoučet strojní výkop kanalizace</t>
  </si>
  <si>
    <t>70,5</t>
  </si>
  <si>
    <t>Mezisoučet pro akumul.nádrž</t>
  </si>
  <si>
    <t>1267794888</t>
  </si>
  <si>
    <t>406,2*1,7</t>
  </si>
  <si>
    <t>1297032508</t>
  </si>
  <si>
    <t>1048925621</t>
  </si>
  <si>
    <t>-3,6*2*1,87</t>
  </si>
  <si>
    <t>-1,134</t>
  </si>
  <si>
    <t>Obsypání potrubí ručně sypaninou bez prohození,</t>
  </si>
  <si>
    <t>274371117</t>
  </si>
  <si>
    <t>Obsypání potrubí ručně sypaninou z vhodných hornin třídy těžitelnosti I a II, skupiny 1 až 4 nebo materiálem , pro jakoukoliv hloubku výkopu a míru zhutnění bez prohození sypaniny</t>
  </si>
  <si>
    <t>335,7</t>
  </si>
  <si>
    <t>58337310.cz</t>
  </si>
  <si>
    <t>štěrkopísek frakce 0/4  vč. dopravy</t>
  </si>
  <si>
    <t>920587942</t>
  </si>
  <si>
    <t>-(84+45)*(0,023)</t>
  </si>
  <si>
    <t>0,65*1,5*(84+45)</t>
  </si>
  <si>
    <t>Mezisoučet  podsyp, obsyp potrubí</t>
  </si>
  <si>
    <t>58331200.cz</t>
  </si>
  <si>
    <t>štěrkopísek netříděný zásypový vč. dopravy</t>
  </si>
  <si>
    <t>1230881836</t>
  </si>
  <si>
    <t>1,2*1,5*(45+84)*1,7</t>
  </si>
  <si>
    <t>Mezisoučet rýhy</t>
  </si>
  <si>
    <t>55,902*1,7</t>
  </si>
  <si>
    <t>Mezisoučet jáma</t>
  </si>
  <si>
    <t>-2005229490</t>
  </si>
  <si>
    <t>4*2,5</t>
  </si>
  <si>
    <t>273313611</t>
  </si>
  <si>
    <t>Základové desky z betonu tř. C 16/20</t>
  </si>
  <si>
    <t>-1071429565</t>
  </si>
  <si>
    <t>Základy z betonu prostého desky z betonu kamenem neprokládaného tř. C 16/20</t>
  </si>
  <si>
    <t>0,15*4*2,1</t>
  </si>
  <si>
    <t>452313151</t>
  </si>
  <si>
    <t>Podkladní bloky z betonu prostého tř. C 20/25 otevřený výkop - blok proti posunu</t>
  </si>
  <si>
    <t>994456058</t>
  </si>
  <si>
    <t>Podkladní a zajišťovací konstrukce z betonu prostého v otevřeném výkopu bloky pro potrubí z betonu tř. C 20/25  - blok proti posunu</t>
  </si>
  <si>
    <t>635111132</t>
  </si>
  <si>
    <t>Násyp pod podlahy z drobného kameniva 0-4 s udusáním</t>
  </si>
  <si>
    <t>2141280800</t>
  </si>
  <si>
    <t>Násyp ze štěrkopísku, písku nebo kameniva pod podlahy  s udusáním a urovnáním povrchu z kameniva drobného 0-4</t>
  </si>
  <si>
    <t>4*2,1*0,003</t>
  </si>
  <si>
    <t>Mezisoučet pod nádrž</t>
  </si>
  <si>
    <t>635111242</t>
  </si>
  <si>
    <t>Násyp pod podlahy z hrubého kameniva 16-32 se zhutněním</t>
  </si>
  <si>
    <t>-340260909</t>
  </si>
  <si>
    <t>Násyp ze štěrkopísku, písku nebo kameniva pod podlahy  se zhutněním z kameniva hrubého 16-32</t>
  </si>
  <si>
    <t>0,12*4,2*2,2</t>
  </si>
  <si>
    <t>Trubní vedení</t>
  </si>
  <si>
    <t>R</t>
  </si>
  <si>
    <t>800A2301</t>
  </si>
  <si>
    <t>Kanalizační revizní šachta skružená z prefa dílců hloubky 2 m Nová betonová kanalizační šachta DŠ1, DN1000,  poklop litinový plynotěsný, tř.zatížení A15, hl. 1,50m</t>
  </si>
  <si>
    <t>1893908221</t>
  </si>
  <si>
    <t>Kanalizační přípojka kanalizační revizní šachta skružená z prefa dílců hloubky 2,0 m</t>
  </si>
  <si>
    <t>800A2307.00</t>
  </si>
  <si>
    <t>Nová plastová kanalizační šachta KŠ1, DN600,  poklop litinový plynotěsný, tř.zatížení B125, hl. 1,66m</t>
  </si>
  <si>
    <t>-1353053176</t>
  </si>
  <si>
    <t>800A2307.01</t>
  </si>
  <si>
    <t>Nová plastová kanalizační šachta KŠ2, DN600,  poklop litinový plynotěsný, tř.zatížení B125, hl. 2,17m</t>
  </si>
  <si>
    <t>-1010482528</t>
  </si>
  <si>
    <t>800A2307.02</t>
  </si>
  <si>
    <t>Nová plastová kanalizační šachta KŠ3, DN600,  poklop litinový plynotěsný, tř.zatížení B125, hl. 1,75m</t>
  </si>
  <si>
    <t>-842892396</t>
  </si>
  <si>
    <t>800A2307.03</t>
  </si>
  <si>
    <t>Nová plastová kanalizační šachta KŠ4, DN600,  poklop litinový plynotěsný, tř.zatížení B125, hl. 1,34 m</t>
  </si>
  <si>
    <t>2059405882</t>
  </si>
  <si>
    <t>800A2307.05</t>
  </si>
  <si>
    <t>Nová plastová kanalizační šachta KŠ5, DN600,  poklop litinový plynotěsný, tř.zatížení B125, hl. 1,28m</t>
  </si>
  <si>
    <t>-1332187998</t>
  </si>
  <si>
    <t>Nová plastová kanalizační šachta KŠ5, DN600,  poklop litinový plynotěsný, tř.zatížení B125, hl. 1,28 m</t>
  </si>
  <si>
    <t>800A2307.06</t>
  </si>
  <si>
    <t>Nová plastová kanalizační šachta KŠ6, DN600,  poklop litinový plynotěsný, tř.zatížení B125, hl. 1,42m</t>
  </si>
  <si>
    <t>-1473166602</t>
  </si>
  <si>
    <t>871265211.00</t>
  </si>
  <si>
    <t>Kanalizační potrubí z tvrdého PVC jednovrstvé tuhost třídy SN4 DN 110 vč. tvarovek</t>
  </si>
  <si>
    <t>1061836038</t>
  </si>
  <si>
    <t>Kanalizační potrubí z tvrdého PVC v otevřeném výkopu ve sklonu do 20 %, hladkého plnostěnného jednovrstvého, tuhost třídy SN 4 DN 110 vč. tvarovek</t>
  </si>
  <si>
    <t>871275211.00</t>
  </si>
  <si>
    <t>Kanalizační potrubí z tvrdého PVC jednovrstvé tuhost třídy SN4 DN 125  vč. tvarovek</t>
  </si>
  <si>
    <t>-897200706</t>
  </si>
  <si>
    <t>Kanalizační potrubí z tvrdého PVC v otevřeném výkopu ve sklonu do 20 %, hladkého plnostěnného jednovrstvého, tuhost třídy SN 4 DN 125  vč. tvarovek</t>
  </si>
  <si>
    <t>871315221</t>
  </si>
  <si>
    <t>Kanalizační potrubí z tvrdého PVC jednovrstvé tuhost třídy SN8 DN 160 vč. tvarovek</t>
  </si>
  <si>
    <t>-385174864</t>
  </si>
  <si>
    <t>Kanalizační potrubí z tvrdého PVC v otevřeném výkopu ve sklonu do 20 %, hladkého plnostěnného jednovrstvého, tuhost třídy SN 8 DN 160  vč. tvarovek</t>
  </si>
  <si>
    <t>871365231</t>
  </si>
  <si>
    <t>Kanalizační potrubí z tvrdého PVC jednovrstvé tuhost třídy SN10 DN 250  vč. tvarovek</t>
  </si>
  <si>
    <t>-984637572</t>
  </si>
  <si>
    <t>Kanalizační potrubí z tvrdého PVC v otevřeném výkopu ve sklonu do 20 %, hladkého plnostěnného jednovrstvého, tuhost třídy SN 10 DN 250</t>
  </si>
  <si>
    <t>892271111</t>
  </si>
  <si>
    <t>Tlaková zkouška vodou potrubí DN 100 nebo 125</t>
  </si>
  <si>
    <t>-767895136</t>
  </si>
  <si>
    <t>Tlakové zkoušky vodou na potrubí DN 100 nebo 125</t>
  </si>
  <si>
    <t>892351111</t>
  </si>
  <si>
    <t>Tlaková zkouška vodou potrubí DN 150 nebo 200</t>
  </si>
  <si>
    <t>1320160857</t>
  </si>
  <si>
    <t>Tlakové zkoušky vodou na potrubí DN 150 nebo 200</t>
  </si>
  <si>
    <t>892381111</t>
  </si>
  <si>
    <t>Tlaková zkouška vodou potrubí DN 250, DN 300 nebo 350</t>
  </si>
  <si>
    <t>-103891931</t>
  </si>
  <si>
    <t>Tlakové zkoušky vodou na potrubí DN 250, 300 nebo 350</t>
  </si>
  <si>
    <t>R.8.00000001.00</t>
  </si>
  <si>
    <t>Odstranění stávajícího kanalizačního potrubí v trase nové stoky J1, odvoz, likvidace</t>
  </si>
  <si>
    <t>-520044256</t>
  </si>
  <si>
    <t>R.8.00000002.00</t>
  </si>
  <si>
    <t>Zrušení - zasypání popílkem nebo zabetonování stávajícího potrubí vedeného z kotelny  (dimenze neoveřena - DN250)</t>
  </si>
  <si>
    <t>-471447015</t>
  </si>
  <si>
    <t>60*0,059</t>
  </si>
  <si>
    <t>R.8.00000003.00</t>
  </si>
  <si>
    <t>Demontáž stávající uliční vpusti SUV</t>
  </si>
  <si>
    <t>-368175907</t>
  </si>
  <si>
    <t>R-8-A.00-1011</t>
  </si>
  <si>
    <t>Železobetonová akumulační nádrž vč. stropní desky a přístupového komínu z beton. zkruží DN1000 (pojížděné provedení)  poklop pojízdný D400, včetně vstupních otvorů pro potrubí - výrobní dokumentace, doprava</t>
  </si>
  <si>
    <t>937829421</t>
  </si>
  <si>
    <t>R-A.00-1001</t>
  </si>
  <si>
    <t>Napojení drenářního fexi potrubí 100 do dna plastové revizní šachty KŠ1, vč. těsnění  ( úprava pol.36)</t>
  </si>
  <si>
    <t>1948262365</t>
  </si>
  <si>
    <t>Napojení drenářního fexi potrubí 100 do dna plastové revizní šachty KŠ1, vč. těsnění ( úprava pol.36)</t>
  </si>
  <si>
    <t>R-A.00-8-1002a</t>
  </si>
  <si>
    <t>Napojení vnitřních svodů PVC DN 125 na vnější část kanalizace potrubí DN150  (úprava pol. 37+nově 46)</t>
  </si>
  <si>
    <t>1393209644</t>
  </si>
  <si>
    <t>R-A.00-8-1002b</t>
  </si>
  <si>
    <t>Napojení vnitřních svodů PVC DN 150 na vnější část kanalizace potrubí DN150  (úprava pol. 37+nově 46)</t>
  </si>
  <si>
    <t>-710463144</t>
  </si>
  <si>
    <t>R-A.00-8-1003</t>
  </si>
  <si>
    <t>Napojení vpustí nových liniových žlabů DN 125 na novou část dešťové kanalizace PVC 125 vč. těsn.manžety (úprava pol.38)</t>
  </si>
  <si>
    <t>547864071</t>
  </si>
  <si>
    <t>Napojení vpustí nových liniových žlabů na novou část dešťové kanalizace (úprava pol.38)</t>
  </si>
  <si>
    <t>R-A.00-8-1004</t>
  </si>
  <si>
    <t>Prostup pro potrubí PVC  DN150 do stávající betonové revizní šachty DŠ0, jádrovým vrtákem prům. 160, vč. těsnění prostupu potrubí (úprava pol.39)</t>
  </si>
  <si>
    <t>-1544663465</t>
  </si>
  <si>
    <t>Prostup pro potrubí PVC  DN150 do stávající betonové revizní šachty DŠ0, jádrovým vrtákem prům. 160, vč. těsnění prostupu potrubí   (úprava pol.39)</t>
  </si>
  <si>
    <t>R-A.00-8-1005</t>
  </si>
  <si>
    <t>Odpojení stávajícího PVC potrubí  DN250, napojení nového potrubí PVC DN250 do stávajícího otvoru betonové revizní šachty ŠDst , vč. utěsnění (úprava pol.40)</t>
  </si>
  <si>
    <t>391835014</t>
  </si>
  <si>
    <t>Odpojení stávajícího PVC potrubí  DN250, napojení nového potrubí PVC DN250 do stávajícího otvoru betonové revizní šachty ŠDst , vč. utěsnění  (úprava pol.40)</t>
  </si>
  <si>
    <t>R-A.00-8-1006a</t>
  </si>
  <si>
    <t>Napojení nového potrubí PVC DN250,  do stávající betonové revizní šachty DŠ0 vč. zřízení otvoru a následného utěsnění (úprava pol.41+ nově pol.47)</t>
  </si>
  <si>
    <t>590492876</t>
  </si>
  <si>
    <t>Napojení nového potrubí PVC DN250,  do stávající betonové revizní šachty DŠ0 vč. zřízení otvoru a následného utěsnění  (úprava pol.41+ nově pol.47)</t>
  </si>
  <si>
    <t>R-A.00-8-1006b</t>
  </si>
  <si>
    <t>Napojení nového potrubí PVC DN1000,  do stávající betonové revizní šachty DŠ0 vč.  následného utěsnění  (úprava pol.41+ nově pol.47)</t>
  </si>
  <si>
    <t>-696169491</t>
  </si>
  <si>
    <t>Napojení nového potrubí PVC DN100,  do stávající betonové revizní šachty DŠ0 vč.  následného utěsnění  (úprava pol.41+ nově pol.47)</t>
  </si>
  <si>
    <t>R-A.00-8-1007a</t>
  </si>
  <si>
    <t>Odpoj stávajícího potrubí PVC DN250,  ve stávající betonové revizní šachtě DŠ0  (úprava pol.42+ nově pol.48)</t>
  </si>
  <si>
    <t>-902356823</t>
  </si>
  <si>
    <t>Odpoj stávajícího potrubí PVC DN250,  ve stávající betonové revizní šachtě DŠ0 (úprava pol.42+ nově pol.48)</t>
  </si>
  <si>
    <t>R-A.00-8-1007b</t>
  </si>
  <si>
    <t>Odpoj stávajícího potrubí PVC DN100,  ve stávající betonové revizní šachtě DŠ0  (úprava pol.42+ nově pol.48)</t>
  </si>
  <si>
    <t>-2101008396</t>
  </si>
  <si>
    <t>Odpoj stávajícího potrubí PVC DN100,  ve stávající betonové revizní šachtě DŠ0 (úprava pol.42+ nově pol.48)</t>
  </si>
  <si>
    <t>R-A.00-8-1008a</t>
  </si>
  <si>
    <t>Napojení nové dešťové kanalizace PVC DN125  do nové akumulační nádrže deštových vod (otvor v nádrži součást nádrže), vč. následného utěsnění (úprava pol.43+ nově pol.49)</t>
  </si>
  <si>
    <t>-236647906</t>
  </si>
  <si>
    <t>R-A.00-8-1008b</t>
  </si>
  <si>
    <t>Napojení nové dešťové kanalizace PVC DN100  do nové akumulační nádrže deštových vod (otvor v nádrži součást nádrže), vč. následného utěsnění (úprava pol.43+ nově pol.49)</t>
  </si>
  <si>
    <t>646348879</t>
  </si>
  <si>
    <t>R-A.00-8-1009</t>
  </si>
  <si>
    <t>Napojení nového potrubí PVC DN150 do dešťové kanalizace na stávající část potrubí PVC DN 150  místo uliční vpusti vč. těsnící manžety (úprava pol.44)</t>
  </si>
  <si>
    <t>848288595</t>
  </si>
  <si>
    <t>Napojení nového potrubí dešťové kanalizace na stávající část potrubí místo uliční vpusti  (úprava pol.44)</t>
  </si>
  <si>
    <t>R-A.00-8-1010</t>
  </si>
  <si>
    <t>Vystrojení akumulační nádrže, ponorné čerpadlo včetně snímání min. hladiny + napoj. na rozvod. el, přístrupový žebřík  viz v.č. D.1.4.e.01-06  (nabídková cena za vystrojení od dodavatele aku nádrže)</t>
  </si>
  <si>
    <t>-480059832</t>
  </si>
  <si>
    <t>20030-01-D.1.4.e.3 - 20030-01-D.1.4.e.3 - Vnější část vodovodu pro rozvod dešťové vody</t>
  </si>
  <si>
    <t>119001401</t>
  </si>
  <si>
    <t>Dočasné zajištění potrubí ocelového nebo litinového DN do 200 mm</t>
  </si>
  <si>
    <t>581710222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</si>
  <si>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ocelového nebo litinového, jmenovité světlosti DN do 200 mm</t>
  </si>
  <si>
    <t>119001421</t>
  </si>
  <si>
    <t>Dočasné zajištění kabelů a kabelových tratí ze 3 volně ložených kabelů</t>
  </si>
  <si>
    <t>1268724679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</si>
  <si>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</si>
  <si>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132151102</t>
  </si>
  <si>
    <t>Hloubení rýh nezapažených  š do 800 mm v hornině třídy těžitelnosti I, skupiny 1 a 2 objem do 50 m3 strojně</t>
  </si>
  <si>
    <t>968780534</t>
  </si>
  <si>
    <t>Hloubení nezapažených rýh šířky do 800 mm strojně s urovnáním dna do předepsaného profilu a spádu v hornině třídy těžitelnosti I skupiny 1 a 2 přes 20 do 50 m3</t>
  </si>
  <si>
    <t>0,8*1,2*35</t>
  </si>
  <si>
    <t>Vodorovné přemístění do 10000 m výkopku/sypaniny z horniny třídy těžitelnosti I, skupiny 1 až 3</t>
  </si>
  <si>
    <t>-1796970780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</si>
  <si>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</si>
  <si>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1139710975</t>
  </si>
  <si>
    <t>33,600*1,65</t>
  </si>
  <si>
    <t>175151101</t>
  </si>
  <si>
    <t>Obsypání potrubí strojně sypaninou bez prohození, uloženou do 3 m</t>
  </si>
  <si>
    <t>2086301213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</si>
  <si>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</si>
  <si>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35*0,8*1,2</t>
  </si>
  <si>
    <t>-0,002*35</t>
  </si>
  <si>
    <t>58337308</t>
  </si>
  <si>
    <t>štěrkopísek frakce 0/2</t>
  </si>
  <si>
    <t>-1421999800</t>
  </si>
  <si>
    <t>35*(0,12+0,278)*1,7</t>
  </si>
  <si>
    <t>Mezisoučet podsyp, obsyp potrubí</t>
  </si>
  <si>
    <t>štěrkopísek netříděný zásypový</t>
  </si>
  <si>
    <t>-611446281</t>
  </si>
  <si>
    <t>0,6*0,8*35</t>
  </si>
  <si>
    <t>Mezisoučet zásyp zhutnitelným nenamrzsvým materiálem</t>
  </si>
  <si>
    <t>871161141.cz</t>
  </si>
  <si>
    <t>Montáž potrubí z PE100 SDR 11 otevřený výkop svařovaných na tupo D 32 x 3,0 mm, vč. elektrotvarovek</t>
  </si>
  <si>
    <t>-860969515</t>
  </si>
  <si>
    <t>Montáž vodovodního potrubí z plastů v otevřeném výkopu z polyetylenu PE 100 svařovaných na tupo SDR 11/PN16 D 32 x 3,0 mm vč. elektrotvarovek</t>
  </si>
  <si>
    <t>28613170</t>
  </si>
  <si>
    <t>potrubí vodovodní PE100 SDR11 se signalizační vrstvou 100m 32x3,0mm  vč. elektrotvarovek</t>
  </si>
  <si>
    <t>430209101</t>
  </si>
  <si>
    <t>potrubí vodovodní PE100 SDR11 se signalizační vrstvou 100m 32x3,0mm Zařizovací předměty</t>
  </si>
  <si>
    <t>35*1,015 'Přepočtené koeficientem množství</t>
  </si>
  <si>
    <t>892241111</t>
  </si>
  <si>
    <t>Tlaková zkouška vodou potrubí do 80</t>
  </si>
  <si>
    <t>-1185323425</t>
  </si>
  <si>
    <t>Tlakové zkoušky vodou na potrubí DN do 80</t>
  </si>
  <si>
    <t>899721111</t>
  </si>
  <si>
    <t>Signalizační vodič DN do 150 mm na potrubí</t>
  </si>
  <si>
    <t>-613995404</t>
  </si>
  <si>
    <t>Signalizační vodič na potrubí DN do 150 mm</t>
  </si>
  <si>
    <t>899722112</t>
  </si>
  <si>
    <t>Krytí potrubí z plastů výstražnou fólií z PVC 25 cm</t>
  </si>
  <si>
    <t>355994289</t>
  </si>
  <si>
    <t>Krytí potrubí z plastů výstražnou fólií z PVC šířky 25 cm</t>
  </si>
  <si>
    <t>977151113</t>
  </si>
  <si>
    <t>Jádrové vrty diamantovými korunkami do D 50 mm do stavebních materiálů   (nahrazuje pol.14)</t>
  </si>
  <si>
    <t>437568764</t>
  </si>
  <si>
    <t>Jádrové vrty diamantovými korunkami do stavebních materiálů (železobetonu, betonu, cihel, obkladů, dlažeb, kamene) průměru přes 40 do 50 mm  (nahrazuje pol.14)</t>
  </si>
  <si>
    <t>722190402</t>
  </si>
  <si>
    <t>Vyvedení a upevnění výpustku do DN 50 -napojení aku nádrže</t>
  </si>
  <si>
    <t>-368368392</t>
  </si>
  <si>
    <t>Zřízení přípojek na potrubí  vyvedení a upevnění výpustek přes 25 do DN 50</t>
  </si>
  <si>
    <t>Mezisoučet napojení AKU nádrže</t>
  </si>
  <si>
    <t>722220233</t>
  </si>
  <si>
    <t>Přechodka dGK PPR PN 20 D 32 x G 1 s kovovým vnitřním závitem</t>
  </si>
  <si>
    <t>-1047130834</t>
  </si>
  <si>
    <t>Armatury s jedním závitem přechodové tvarovky PPR, PN 20 (SDR 6) s kovovým závitem vnitřním přechodky dGK D 32 x G 1</t>
  </si>
  <si>
    <t>722224151</t>
  </si>
  <si>
    <t>Kulový kohout zahradní s vnějším závitem a páčkou PN 15, T 120°C G 3/8 - 3/4"</t>
  </si>
  <si>
    <t>-1345452363</t>
  </si>
  <si>
    <t>Armatury s jedním závitem ventily kulové zahradní uzávěry PN 15 do 120° C G 3/8 - 3/4</t>
  </si>
  <si>
    <t>1420386437</t>
  </si>
  <si>
    <t>20030-01-D.1.4.f - 20030-01-D.1.4.f - Plynovod</t>
  </si>
  <si>
    <t xml:space="preserve">    723 - Zdravotechnika - vnitřní plynovod</t>
  </si>
  <si>
    <t>611315201</t>
  </si>
  <si>
    <t>Vápenná hrubá omítka malých ploch do 0,09 m2 na stropech</t>
  </si>
  <si>
    <t>1191098887</t>
  </si>
  <si>
    <t>Vápenná omítka jednotlivých malých ploch hrubá na stropech, plochy jednotlivě do 0,09 m2</t>
  </si>
  <si>
    <t>612315201</t>
  </si>
  <si>
    <t>Vápenná hrubá omítka malých ploch do 0,09 m2 na stěnách</t>
  </si>
  <si>
    <t>66548918</t>
  </si>
  <si>
    <t>Vápenná omítka jednotlivých malých ploch hrubá na stěnách, plochy jednotlivě do 0,09 m2</t>
  </si>
  <si>
    <t>945412111</t>
  </si>
  <si>
    <t>Teleskopická hydraulická montážní plošina výška zdvihu do 8 m</t>
  </si>
  <si>
    <t>den</t>
  </si>
  <si>
    <t>1120854864</t>
  </si>
  <si>
    <t>Teleskopická hydraulická montážní plošina  na samohybném podvozku, s otočným košem výšky zdvihu do 8 m</t>
  </si>
  <si>
    <t>969031111</t>
  </si>
  <si>
    <t>Vybourání vnitřního ocelového potrubí do DN 50, odvoz,likvidace (nahrazuje pol.21)</t>
  </si>
  <si>
    <t>-1801435760</t>
  </si>
  <si>
    <t>Vybourání vnitřního potrubí včetně vysekání drážky ocelového do DN 50, odvoz likvidace (nahrazuje pol.21)</t>
  </si>
  <si>
    <t>Mezisoučet DN25</t>
  </si>
  <si>
    <t>Mezisoučet DN15</t>
  </si>
  <si>
    <t>Jádrové vrty diamantovými korunkami do D 50 mm do stavebních materiálů (nahrazuje pol.21)</t>
  </si>
  <si>
    <t>579036272</t>
  </si>
  <si>
    <t>Jádrové vrty diamantovými korunkami do stavebních materiálů (železobetonu, betonu, cihel, obkladů, dlažeb, kamene) průměru přes 40 do 50 mm (nahrazuje pol.21)</t>
  </si>
  <si>
    <t>5,5</t>
  </si>
  <si>
    <t>977151213</t>
  </si>
  <si>
    <t>Jádrové vrty dovrchní diamantovými korunkami do D 50 mm do stavebních materiálů (nahrazuje pol.21)</t>
  </si>
  <si>
    <t>-1398006361</t>
  </si>
  <si>
    <t>Jádrové vrty diamantovými korunkami do stavebních materiálů (železobetonu, betonu, cihel, obkladů, dlažeb, kamene) dovrchní (směrem vzhůru), průměru přes 40 do 50 mm (nahrazuje pol.21)</t>
  </si>
  <si>
    <t>723</t>
  </si>
  <si>
    <t>Zdravotechnika - vnitřní plynovod</t>
  </si>
  <si>
    <t>723111202</t>
  </si>
  <si>
    <t>Potrubí ocelové závitové černé bezešvé svařované běžné DN 15</t>
  </si>
  <si>
    <t>-1924335065</t>
  </si>
  <si>
    <t>Potrubí z ocelových trubek závitových černých  spojovaných svařováním, bezešvých běžných DN 15</t>
  </si>
  <si>
    <t>Mezisoučet odvzdušnění</t>
  </si>
  <si>
    <t>723111204</t>
  </si>
  <si>
    <t>Potrubí ocelové závitové černé bezešvé svařované běžné DN 25</t>
  </si>
  <si>
    <t>868643670</t>
  </si>
  <si>
    <t>Potrubí z ocelových trubek závitových černých  spojovaných svařováním, bezešvých běžných DN 25</t>
  </si>
  <si>
    <t>723150365</t>
  </si>
  <si>
    <t>Chránička D 38x2,6 mm</t>
  </si>
  <si>
    <t>1934955686</t>
  </si>
  <si>
    <t>Potrubí z ocelových trubek hladkých  chráničky Ø 38/2,6</t>
  </si>
  <si>
    <t>5*0,5</t>
  </si>
  <si>
    <t>1*0,5</t>
  </si>
  <si>
    <t>723160205</t>
  </si>
  <si>
    <t>Přípojka k plynoměru spojované na závit bez ochozu G 5/4</t>
  </si>
  <si>
    <t>1317068159</t>
  </si>
  <si>
    <t>Přípojky k plynoměrům  spojované na závit bez ochozu G 5/4</t>
  </si>
  <si>
    <t>723160335</t>
  </si>
  <si>
    <t>Rozpěrka přípojek plynoměru G 5/4</t>
  </si>
  <si>
    <t>872380128</t>
  </si>
  <si>
    <t>Přípojky k plynoměrům  rozpěrky přípojek G 5/4</t>
  </si>
  <si>
    <t>723190909</t>
  </si>
  <si>
    <t>Zkouška těsnosti potrubí plynovodního</t>
  </si>
  <si>
    <t>-1751109591</t>
  </si>
  <si>
    <t>Opravy plynovodního potrubí  neúřední zkouška těsnosti dosavadního potrubí</t>
  </si>
  <si>
    <t>723261913</t>
  </si>
  <si>
    <t>Montáž plynoměrů G-10 maximální průtok 16 m3/hod.</t>
  </si>
  <si>
    <t>-827641191</t>
  </si>
  <si>
    <t>Montáž plynoměrů při rekonstrukci plynoinstalací  s odvzdušněním a odzkoušením maximální průtok Q (m3/h) 16 m3/h</t>
  </si>
  <si>
    <t>38822272</t>
  </si>
  <si>
    <t>plynoměr membránový nízkotlaký se šroubením Qmax 10m3/h, PN 0,05MPa, rozteč 250</t>
  </si>
  <si>
    <t>930373704</t>
  </si>
  <si>
    <t>723190907</t>
  </si>
  <si>
    <t>Odvzdušnění nebo napuštění plynovodního potrubí</t>
  </si>
  <si>
    <t>-927631997</t>
  </si>
  <si>
    <t>Opravy plynovodního potrubí  odvzdušnění a napuštění potrubí</t>
  </si>
  <si>
    <t>72+95+30</t>
  </si>
  <si>
    <t>723214163</t>
  </si>
  <si>
    <t>Filtr plynový DN 25 PN 40 do 400°C těleso uhlíková ocel, 5 mikrometrů</t>
  </si>
  <si>
    <t>657660834</t>
  </si>
  <si>
    <t>Armatury přírubové plynové filtry těleso uhlíková ocel PN 40 do 400°C (D 71 118 540) DN 25         5 mikrometrů</t>
  </si>
  <si>
    <t>723221302</t>
  </si>
  <si>
    <t>Ventil vzorkovací rohový G 1/2 PN 5 s vnějším závitem - manometrický kohout</t>
  </si>
  <si>
    <t>-1959801569</t>
  </si>
  <si>
    <t>Armatury s jedním závitem ventily vzorkovací rohové PN 5 vnější závit G 1/2 - manometrický kohout</t>
  </si>
  <si>
    <t>723229102</t>
  </si>
  <si>
    <t>Montáž armatur plynovodních s jedním závitem G 1/2 ostatní typ</t>
  </si>
  <si>
    <t>-147193559</t>
  </si>
  <si>
    <t>Armatury s jedním závitem montáž armatur s jedním závitem ostatních typů G 1/2</t>
  </si>
  <si>
    <t>M-01</t>
  </si>
  <si>
    <t>Manometr - rozsah 0-6kPa</t>
  </si>
  <si>
    <t>-147762773</t>
  </si>
  <si>
    <t>M-02</t>
  </si>
  <si>
    <t>Manometr - rozsah 0-250 kPa</t>
  </si>
  <si>
    <t>-986129185</t>
  </si>
  <si>
    <t>723231164</t>
  </si>
  <si>
    <t xml:space="preserve">Kohout kulový přímý G 1 PN 42 do 185°C plnoprůtokový vnitřní závit těžká řada  </t>
  </si>
  <si>
    <t>816514086</t>
  </si>
  <si>
    <t xml:space="preserve">Armatury se dvěma závity kohouty kulové PN 42 do 185°C plnoprůtokové vnitřní závit těžká řada G 1 </t>
  </si>
  <si>
    <t>Mezisoučet stl</t>
  </si>
  <si>
    <t>Mezisoučet ntl</t>
  </si>
  <si>
    <t>723234312-CZ</t>
  </si>
  <si>
    <t>Regulátor tlaku plynu středotlaký jednostupňový výkon do 10 m3/hod pro zemní plyn   R72 přímý (100kPa/2,5kPa)</t>
  </si>
  <si>
    <t>-1118495756</t>
  </si>
  <si>
    <t>Armatury se dvěma závity středotlaké regulátory tlaku plynu jednostupňové pro zemní plyn, výkon do 10 m3/hod   R72 přímý (100kPa/2,5kPa)</t>
  </si>
  <si>
    <t>998723102</t>
  </si>
  <si>
    <t>Přesun hmot tonážní pro vnitřní plynovod v objektech v do 12 m</t>
  </si>
  <si>
    <t>740484878</t>
  </si>
  <si>
    <t>Přesun hmot pro vnitřní plynovod  stanovený z hmotnosti přesunovaného materiálu vodorovná dopravní vzdálenost do 50 m v objektech výšky přes 6 do 12 m</t>
  </si>
  <si>
    <t>R-723100101</t>
  </si>
  <si>
    <t>napojení závěsného kondenzačního kotle s příslušenstvím, montáží, uvedením do provozu viz.spec.</t>
  </si>
  <si>
    <t>481796614</t>
  </si>
  <si>
    <t>napojení závěsného kondenzačního kotle s příslušenstvím, montáží, uvedením do provozu viz.specifikace v.č.</t>
  </si>
  <si>
    <t>727111331</t>
  </si>
  <si>
    <t>Prostup kovového potrubí D 18 mm stěnou  včetně dodatečné izolace požární odolnost EI 90-120</t>
  </si>
  <si>
    <t>-985079049</t>
  </si>
  <si>
    <t>Protipožární trubní ucpávky kovové potrubí včetně dodatečné izolace prostup stěnou  mm požární odolnost EI 90-120 D 18</t>
  </si>
  <si>
    <t>727111332</t>
  </si>
  <si>
    <t>Prostup kovového potrubí D 25 mm stěnou cm včetně dodatečné izolace požární odolnost EI 90-120</t>
  </si>
  <si>
    <t>-33386509</t>
  </si>
  <si>
    <t>Protipožární trubní ucpávky kovové potrubí včetně dodatečné izolace prostup stěnou, požární odolnost EI 90-120 D 25</t>
  </si>
  <si>
    <t>522067590</t>
  </si>
  <si>
    <t>727111332-1</t>
  </si>
  <si>
    <t>Prostup kovového potrubí D 25 mm stěnou  včetně dodatečné izolace požární odolnost EI 90-120 (stáv.ntl)</t>
  </si>
  <si>
    <t>-2015811569</t>
  </si>
  <si>
    <t>Protipožární trubní ucpávky kovové potrubí včetně dodatečné izolace prostup stěnou požární odolnost EI 90-120 D 25 (stáv.ntl)</t>
  </si>
  <si>
    <t>727111338</t>
  </si>
  <si>
    <t>Prostup kovového potrubí D 89 mm stěnou  včetně dodatečné izolace požární odolnost EI 90-120 (koaxiál.odkouření)</t>
  </si>
  <si>
    <t>1460680679</t>
  </si>
  <si>
    <t>Protipožární trubní ucpávky kovové potrubí včetně dodatečné izolace prostup stěnou tloušťky 100 mm požární odolnost EI 90-120 D 89  (koaxiál.odkouření)</t>
  </si>
  <si>
    <t>767995111</t>
  </si>
  <si>
    <t>Montáž atypických zámečnických konstrukcí hmotnosti do 5 kg (nahrazuje pol.20)</t>
  </si>
  <si>
    <t>-498992767</t>
  </si>
  <si>
    <t>Montáž ostatních atypických zámečnických konstrukcí  hmotnosti do 5 kg  (nahrazuje pol.20)</t>
  </si>
  <si>
    <t>1,29*130*0,6</t>
  </si>
  <si>
    <t>Mezisoučet vč. objímek</t>
  </si>
  <si>
    <t>M767-01</t>
  </si>
  <si>
    <t>konzole , závěsy  (nahrazuje pol.20)</t>
  </si>
  <si>
    <t>1712291803</t>
  </si>
  <si>
    <t>úhelník 25/25</t>
  </si>
  <si>
    <t>100,62</t>
  </si>
  <si>
    <t>Mezisoučet konzole, závěsy  vč. objímek</t>
  </si>
  <si>
    <t>783301303</t>
  </si>
  <si>
    <t>Bezoplachové odrezivění zámečnických konstrukcí  (nahrazuje pol.20)</t>
  </si>
  <si>
    <t>458421033</t>
  </si>
  <si>
    <t>Příprava podkladu zámečnických konstrukcí před provedením nátěru odrezivění odrezovačem bezoplachovým  (nahrazuje pol.20)</t>
  </si>
  <si>
    <t>0,1*0,6*130</t>
  </si>
  <si>
    <t>Základní antikorozní jednonásobný syntetický samozákladující nátěr zámečnických konstrukcí  (nahrazuje pol.20)</t>
  </si>
  <si>
    <t>79733028</t>
  </si>
  <si>
    <t>Základní antikorozní nátěr zámečnických konstrukcí jednonásobný syntetický samozákladující  (nahrazuje pol.20)</t>
  </si>
  <si>
    <t>Krycí jednonásobný syntetický standardní nátěr zámečnických konstrukcí  (nahrazuje pol.20)</t>
  </si>
  <si>
    <t>-1422607320</t>
  </si>
  <si>
    <t>Krycí nátěr (email) zámečnických konstrukcí jednonásobný syntetický standardní   (nahrazuje pol.20)</t>
  </si>
  <si>
    <t>783614653</t>
  </si>
  <si>
    <t>Základní antikorozní jednonásobný syntetický samozákladující potrubí DN do 50 mm</t>
  </si>
  <si>
    <t>1289959114</t>
  </si>
  <si>
    <t>Základní antikorozní nátěr armatur a kovových potrubí jednonásobný potrubí do DN 50 mm syntetický samozákladující</t>
  </si>
  <si>
    <t>783615551</t>
  </si>
  <si>
    <t>Mezinátěr jednonásobný syntetický nátěr potrubí DN do 50 mm</t>
  </si>
  <si>
    <t>943745376</t>
  </si>
  <si>
    <t>Mezinátěr armatur a kovových potrubí potrubí do DN 50 mm syntetický standardní</t>
  </si>
  <si>
    <t>783617611</t>
  </si>
  <si>
    <t>Krycí dvojnásobný syntetický nátěr potrubí DN do 50 mm</t>
  </si>
  <si>
    <t>1265649719</t>
  </si>
  <si>
    <t>Krycí nátěr (email) armatur a kovových potrubí potrubí do DN 50 mm dvojnásobný syntetický standardní</t>
  </si>
  <si>
    <t>HZS4211</t>
  </si>
  <si>
    <t>Hodinová zúčtovací sazba revizní technik, dukumentace skutečného provedení</t>
  </si>
  <si>
    <t>483370223</t>
  </si>
  <si>
    <t>Hodinové zúčtovací sazby ostatních profesí  revizní a kontrolní činnost revizní technik, dukumentace skutečného provedení</t>
  </si>
  <si>
    <t>20030-01-D.1.4.g - 20030-01-D.1.4.g - Elektroinstalace, ochrana před bleskem</t>
  </si>
  <si>
    <t xml:space="preserve">    21-M - Elektromontáže</t>
  </si>
  <si>
    <t>21-M</t>
  </si>
  <si>
    <t>Elektromontáže</t>
  </si>
  <si>
    <t>R-21-M-1021</t>
  </si>
  <si>
    <t>D+M elektroinstalace, hromosvod viz samostatný výkaz</t>
  </si>
  <si>
    <t>-993524084</t>
  </si>
  <si>
    <t>20030-01-D.1.4.h - 20030-01-D.1.4.h - Slaboproudé rozvody, EPS,PZTS, VSS, SKS, ESKV</t>
  </si>
  <si>
    <t xml:space="preserve">    22-m - Montáže technologických zařízení pro dopravní stavby</t>
  </si>
  <si>
    <t>22-m</t>
  </si>
  <si>
    <t>M-24-M-1020</t>
  </si>
  <si>
    <t>D+M slaboproudé rozvody viz samostatný výkaz</t>
  </si>
  <si>
    <t>-1174353282</t>
  </si>
  <si>
    <t>20030-01-D.1.4.i - 20030-01-D.1.4.i - Technologie stlačeného vzduchu</t>
  </si>
  <si>
    <t xml:space="preserve">    007 - </t>
  </si>
  <si>
    <t>007</t>
  </si>
  <si>
    <t>R-007-A.00-101</t>
  </si>
  <si>
    <t>Stlačený vzduch viz samostatný výkaz</t>
  </si>
  <si>
    <t>1155882093</t>
  </si>
  <si>
    <t>20030-02 - 20030-IO-02 - Venkovní úpravy</t>
  </si>
  <si>
    <t xml:space="preserve">    5 - Komunikace pozemní</t>
  </si>
  <si>
    <t>113106123</t>
  </si>
  <si>
    <t>Rozebrání dlažeb ze zámkových dlaždic komunikací pro pěší ručně</t>
  </si>
  <si>
    <t>1399038963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</si>
  <si>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</si>
  <si>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4,87*5,98</t>
  </si>
  <si>
    <t>113202111</t>
  </si>
  <si>
    <t>Vytrhání obrub krajníků obrubníků stojatých</t>
  </si>
  <si>
    <t>-622997444</t>
  </si>
  <si>
    <t>Vytrhání obrub  s vybouráním lože, s přemístěním hmot na skládku na vzdálenost do 3 m nebo s naložením na dopravní prostředek z krajníků nebo obrubníků stojatých</t>
  </si>
  <si>
    <t>7,3+7,8</t>
  </si>
  <si>
    <t>215601755</t>
  </si>
  <si>
    <t>0,6*0,6*(0,8*18)</t>
  </si>
  <si>
    <t>Mezisoučet buňky</t>
  </si>
  <si>
    <t>9,2</t>
  </si>
  <si>
    <t>Mezisoučet rýha pro náhradu substrátem</t>
  </si>
  <si>
    <t>133112011</t>
  </si>
  <si>
    <t>Hloubení šachet v hornině třídy těžitelnosti I, skupiny 1 a 2, plocha výkopu do 4 m2 ručně</t>
  </si>
  <si>
    <t>1917290190</t>
  </si>
  <si>
    <t>Hloubení šachet ručně zapažených i nezapažených v horninách třídy těžitelnosti I skupiny 1 a 2, půdorysná plocha výkopu do 4 m2</t>
  </si>
  <si>
    <t>0,5*0,5*0,5*2</t>
  </si>
  <si>
    <t>Mezisoučet sklopné sloupky</t>
  </si>
  <si>
    <t>1702288740</t>
  </si>
  <si>
    <t>Vodorovné přemístění výkopku nebo sypaniny po suchu na obvyklém dopravním prostředku, bez naložení výkopku, avšak se složením bez rozhrnutí z horniny třídy těžitelnosti I skupiny 1 až 3 na vzdálenost přes 9 000 do 10 000 m  resp. skládku zhotovitele</t>
  </si>
  <si>
    <t>0,25</t>
  </si>
  <si>
    <t>Mezisoučet šachet</t>
  </si>
  <si>
    <t>14,384</t>
  </si>
  <si>
    <t>Mezisoučet rýh</t>
  </si>
  <si>
    <t>-1999843076</t>
  </si>
  <si>
    <t>0,25*1,7</t>
  </si>
  <si>
    <t>Mezisoučet patky sklop.sloupky</t>
  </si>
  <si>
    <t>14,384*1,7</t>
  </si>
  <si>
    <t>Mezisoučet rýhy substrát, buňky</t>
  </si>
  <si>
    <t>-1633163265</t>
  </si>
  <si>
    <t>10321100</t>
  </si>
  <si>
    <t>zahradní substrát pro výsadbu VL</t>
  </si>
  <si>
    <t>589800482</t>
  </si>
  <si>
    <t>1265927404</t>
  </si>
  <si>
    <t>15*0,6*0,7</t>
  </si>
  <si>
    <t>58343930</t>
  </si>
  <si>
    <t>kamenivo drcené hrubé frakce 16/32</t>
  </si>
  <si>
    <t>1428215927</t>
  </si>
  <si>
    <t>6,300*1,7</t>
  </si>
  <si>
    <t>175111201</t>
  </si>
  <si>
    <t>Obsypání objektu nad přilehlým původním terénem sypaninou bez prohození, uloženou do 3 m ručně</t>
  </si>
  <si>
    <t>-1153572197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</si>
  <si>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</si>
  <si>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10364100</t>
  </si>
  <si>
    <t>zemina pro terénní úpravy - tříděná - zhutnitelná nenamrzavá</t>
  </si>
  <si>
    <t>-66569252</t>
  </si>
  <si>
    <t>60*1,7</t>
  </si>
  <si>
    <t>181311103-CZ</t>
  </si>
  <si>
    <t>Rozprostření ornice tl vrstvy do 200 mm v rovině nebo ve svahu do 1:5 ručně vč. dodání ornice</t>
  </si>
  <si>
    <t>-359386621</t>
  </si>
  <si>
    <t>Rozprostření a urovnání ornice v rovině nebo ve svahu sklonu do 1:5 ručně při souvislé ploše, tl. vrstvy do 200 mm</t>
  </si>
  <si>
    <t>181411131</t>
  </si>
  <si>
    <t>Založení parkového trávníku výsevem plochy do 1000 m2 v rovině a ve svahu do 1:5</t>
  </si>
  <si>
    <t>182021739</t>
  </si>
  <si>
    <t>Založení trávníku na půdě předem připravené plochy do 1000 m2 výsevem včetně utažení parkového v rovině nebo na svahu do 1:5</t>
  </si>
  <si>
    <t>00572410</t>
  </si>
  <si>
    <t>osivo směs travní parková</t>
  </si>
  <si>
    <t>540455353</t>
  </si>
  <si>
    <t>150*0,015 'Přepočtené koeficientem množství</t>
  </si>
  <si>
    <t>181951111</t>
  </si>
  <si>
    <t>Úprava pláně v hornině třídy těžitelnosti I, skupiny 1 až 3 bez zhutnění</t>
  </si>
  <si>
    <t>598037802</t>
  </si>
  <si>
    <t>Úprava pláně vyrovnáním výškových rozdílů strojně v hornině třídy těžitelnosti I, skupiny 1 až 3 bez zhutnění</t>
  </si>
  <si>
    <t>-645195194</t>
  </si>
  <si>
    <t>23+47+50</t>
  </si>
  <si>
    <t>183111112</t>
  </si>
  <si>
    <t>Hloubení jamek bez výměny půdy zeminy tř 1 až 4 objem do 0,005 m3 v rovině a svahu do 1:5</t>
  </si>
  <si>
    <t>1846896651</t>
  </si>
  <si>
    <t>Hloubení jamek pro vysazování rostlin v zemině tř.1 až 4 bez výměny půdy  v rovině nebo na svahu do 1:5, objemu přes 0,002 do 0,005 m3</t>
  </si>
  <si>
    <t>184102211</t>
  </si>
  <si>
    <t>Výsadba keře bez balu v do 1 m do jamky se zalitím v rovině a svahu do 1:5</t>
  </si>
  <si>
    <t>-850134177</t>
  </si>
  <si>
    <t>Výsadba keře bez balu do předem vyhloubené jamky se zalitím  v rovině nebo na svahu do 1:5 výšky do 1 m v terénu</t>
  </si>
  <si>
    <t>M-184-01</t>
  </si>
  <si>
    <t>Actinidia arguta</t>
  </si>
  <si>
    <t>-1607265538</t>
  </si>
  <si>
    <t>M-184-02</t>
  </si>
  <si>
    <t>Actinidia kolomikta</t>
  </si>
  <si>
    <t>446793787</t>
  </si>
  <si>
    <t>M-184-03</t>
  </si>
  <si>
    <t>Akebia quinata</t>
  </si>
  <si>
    <t>-782893190</t>
  </si>
  <si>
    <t>M-184-04</t>
  </si>
  <si>
    <t>Celastrus orbiculatus</t>
  </si>
  <si>
    <t>-933564877</t>
  </si>
  <si>
    <t>M-184-05</t>
  </si>
  <si>
    <t>Vitis coignetae</t>
  </si>
  <si>
    <t>1721993900</t>
  </si>
  <si>
    <t>M-184-06</t>
  </si>
  <si>
    <t>Wisteria sinensis</t>
  </si>
  <si>
    <t>2092287643</t>
  </si>
  <si>
    <t>M-184-07</t>
  </si>
  <si>
    <t>Polygonum aubertii</t>
  </si>
  <si>
    <t>872026155</t>
  </si>
  <si>
    <t>184911311</t>
  </si>
  <si>
    <t>Položení mulčovací textilie v rovině a svahu do 1:5</t>
  </si>
  <si>
    <t>311493403</t>
  </si>
  <si>
    <t>Položení mulčovací textilie proti prorůstání plevelů kolem vysázených rostlin v rovině nebo na svahu do 1:5</t>
  </si>
  <si>
    <t>1,44</t>
  </si>
  <si>
    <t>13,1</t>
  </si>
  <si>
    <t>Mezisoučet pod borku</t>
  </si>
  <si>
    <t>69311228</t>
  </si>
  <si>
    <t>geotextilie netkaná separační, ochranná, filtrační, drenážní PES 250g/m2</t>
  </si>
  <si>
    <t>465891835</t>
  </si>
  <si>
    <t>184911421</t>
  </si>
  <si>
    <t>Mulčování rostlin kůrou tl. do 0,1 m v rovině a svahu do 1:5</t>
  </si>
  <si>
    <t>1767603062</t>
  </si>
  <si>
    <t>Mulčování vysazených rostlin mulčovací kůrou, tl. do 100 mm v rovině nebo na svahu do 1:5</t>
  </si>
  <si>
    <t>10391100</t>
  </si>
  <si>
    <t>kůra mulčovací VL</t>
  </si>
  <si>
    <t>1240167039</t>
  </si>
  <si>
    <t>13,100*0,1</t>
  </si>
  <si>
    <t>R-1-A.00-1002</t>
  </si>
  <si>
    <t>D+M půdní buňky 0,6x0,6x0,8 m</t>
  </si>
  <si>
    <t>840218433</t>
  </si>
  <si>
    <t>212751106</t>
  </si>
  <si>
    <t>Trativod z drenážních trubek flexibilních PVC-U SN 4 perforace 360° včetně lože otevřený výkop DN 160 pro meliorace</t>
  </si>
  <si>
    <t>570618391</t>
  </si>
  <si>
    <t>Trativody z drenážních a melioračních trubek pro meliorace, dočasné nebo odlehčovací drenáže se zřízením štěrkového lože pod trubky a s jejich obsypem v otevřeném výkopu trubka flexibilní PVC-U SN 4 celoperforovaná 360° DN 160 , napojení na kanalizaci</t>
  </si>
  <si>
    <t>275313611</t>
  </si>
  <si>
    <t>Základové patky z betonu tř. C 16/20</t>
  </si>
  <si>
    <t>-542467736</t>
  </si>
  <si>
    <t>Základy z betonu prostého patky a bloky z betonu kamenem neprokládaného tř. C 16/20</t>
  </si>
  <si>
    <t>Mezisoučet patky pro sklop. sloupky</t>
  </si>
  <si>
    <t>1765317004</t>
  </si>
  <si>
    <t>0,5*4*0,15*2</t>
  </si>
  <si>
    <t>Mezisoučet sklop. sloupky</t>
  </si>
  <si>
    <t>1540669899</t>
  </si>
  <si>
    <t>R-2-A.00-1001</t>
  </si>
  <si>
    <t>Napojení drenáže flexi DN100 na novou kanalizaci PVC DN125 vč. těsnění (původní položka 37)</t>
  </si>
  <si>
    <t>-2092615063</t>
  </si>
  <si>
    <t>59228409</t>
  </si>
  <si>
    <t>palisáda betonová přírodní 160x160x600mm</t>
  </si>
  <si>
    <t>-1098976799</t>
  </si>
  <si>
    <t>palisáda betonová  přírodní 160x160x600mm</t>
  </si>
  <si>
    <t>1,5</t>
  </si>
  <si>
    <t>1,5*5,9 'Přepočtené koeficientem množství</t>
  </si>
  <si>
    <t>BET.P10U01</t>
  </si>
  <si>
    <t>PALISÁDA  betonová přírodní 16X16X800cm</t>
  </si>
  <si>
    <t>-880640998</t>
  </si>
  <si>
    <t>2*5,9 'Přepočtené koeficientem množství</t>
  </si>
  <si>
    <t>59228410</t>
  </si>
  <si>
    <t>palisáda betonová  přírodní 160x160x1000mm</t>
  </si>
  <si>
    <t>-99808359</t>
  </si>
  <si>
    <t>palisáda betonová vzhled dobové dlažební kameny přírodní 160x160x1000mm</t>
  </si>
  <si>
    <t>339921132</t>
  </si>
  <si>
    <t>Osazování betonových palisád do betonového základu v řadě výšky prvku přes 0,5 do 1 m</t>
  </si>
  <si>
    <t>-307618314</t>
  </si>
  <si>
    <t>Osazování palisád  betonových v řadě se zabetonováním výšky palisády přes 500 do 1000 mm</t>
  </si>
  <si>
    <t>2+2+1,5</t>
  </si>
  <si>
    <t>339921133</t>
  </si>
  <si>
    <t>Osazování betonových palisád do betonového základu v řadě výšky prvku přes 1 do 1,5 m</t>
  </si>
  <si>
    <t>-1759414700</t>
  </si>
  <si>
    <t>Osazování palisád  betonových v řadě se zabetonováním výšky palisády přes 1000 do 1500 mm</t>
  </si>
  <si>
    <t>59228411</t>
  </si>
  <si>
    <t>palisáda betonová  přírodní 160x160x1200mm</t>
  </si>
  <si>
    <t>362659276</t>
  </si>
  <si>
    <t>4,54*5,9 'Přepočtené koeficientem množství</t>
  </si>
  <si>
    <t>Komunikace pozemní</t>
  </si>
  <si>
    <t>564831111</t>
  </si>
  <si>
    <t>Podklad ze štěrkodrtě ŠD tl 100 mm (násyp pod S2)</t>
  </si>
  <si>
    <t>-629350643</t>
  </si>
  <si>
    <t>Podklad ze štěrkodrti ŠD  s rozprostřením a zhutněním, po zhutnění tl. 100 mm (násyp pod S2)</t>
  </si>
  <si>
    <t>D2D1CHPIII</t>
  </si>
  <si>
    <t>S1 - Obslužné komunikace dlážděné zatížení CH podloží PIII - DL 60 mm, L 30 mm, ŠD 150 mm - formát 100x200</t>
  </si>
  <si>
    <t>-1479596568</t>
  </si>
  <si>
    <t>S1 - Obslužné místní a nemotoristické komunikace,odstavné a parkovací plochy,dočasné a účelové komunikace: Vozovka dlážděná D návrhová úroveň porušení D2 třída dopravního zatížení CH typ podloží PIII dlažba tl. 60 mm; lože tl. 30 mm; ŠD tl. 150 mm -  formát 100x200</t>
  </si>
  <si>
    <t>19,5</t>
  </si>
  <si>
    <t>D2D1VIPIII</t>
  </si>
  <si>
    <t>S2 - Obslužné komunikace dlážděné zatížení VI podloží PIII - DL 80 mm, L 40 mm, ŠD 250 mm - formát 100x200</t>
  </si>
  <si>
    <t>-99755128</t>
  </si>
  <si>
    <t>S2 - Obslužné místní a nemotoristické komunikace,odstavné a parkovací plochy,dočasné a účelové komunikace: Vozovka dlážděná D návrhová úroveň porušení D2 třída dopravního zatížení VI typ podloží PIII dlažba tl. 80 mm; lože tl. 40 mm; ŠD tl. 250 mm - formát 100x200</t>
  </si>
  <si>
    <t>D2D1VIPIII-I</t>
  </si>
  <si>
    <t>S2 - Obslužné komunikace dlážděné zatížení VI podloží PIII - DL 80 mm, L 40 mm, ŠD 250 mm - "ICKO"</t>
  </si>
  <si>
    <t>-183912361</t>
  </si>
  <si>
    <t>S2 - Obslužné místní a nemotoristické komunikace,odstavné a parkovací plochy,dočasné a účelové komunikace: Vozovka dlážděná D návrhová úroveň porušení D2 třída dopravního zatížení VI typ podloží PIII dlažba tl. 80 mm; lože tl. 40 mm; ŠD tl. 250 mm - "ICKO"</t>
  </si>
  <si>
    <t>637121112</t>
  </si>
  <si>
    <t>Okapový chodník z kačírku tl 150 mm s udusáním</t>
  </si>
  <si>
    <t>1126159097</t>
  </si>
  <si>
    <t>Okapový chodník z kameniva  s udusáním a urovnáním povrchu z kačírku tl. 150 mm</t>
  </si>
  <si>
    <t>890311851</t>
  </si>
  <si>
    <t>Bourání šachet ze ŽB strojně obestavěného prostoru do 1,5 m3-UL.VPUSŤ</t>
  </si>
  <si>
    <t>-780299547</t>
  </si>
  <si>
    <t>Bourání šachet a jímek strojně velikosti obestavěného prostoru do 1,5 m3 ze železobetonu-ZRUŠENÍ ULIČNÍ VPUSTI</t>
  </si>
  <si>
    <t>0,4*0,1*1,2</t>
  </si>
  <si>
    <t>R-8-A.00-1002</t>
  </si>
  <si>
    <t>Závlahový systém s napojením z jímky dešťových vod, závlaha 63 mb</t>
  </si>
  <si>
    <t>569812692</t>
  </si>
  <si>
    <t>916131213</t>
  </si>
  <si>
    <t>Osazení silničního obrubníku betonového stojatého s boční opěrou do lože z betonu prostého</t>
  </si>
  <si>
    <t>360706691</t>
  </si>
  <si>
    <t>Osazení silničního obrubníku betonového se zřízením lože, s vyplněním a zatřením spár cementovou maltou stojatého s boční opěrou z betonu prostého, do lože z betonu prostého</t>
  </si>
  <si>
    <t>7,5</t>
  </si>
  <si>
    <t>PSB.30010100</t>
  </si>
  <si>
    <t>Silniční obrubník 1000x150x250 mm                 ABO 2-15</t>
  </si>
  <si>
    <t>-2121827497</t>
  </si>
  <si>
    <t>Silniční obrubník 1000x150x250 mm</t>
  </si>
  <si>
    <t>Poznámka k položce:
přírodní, hladký</t>
  </si>
  <si>
    <t>916331112</t>
  </si>
  <si>
    <t>Osazení zahradního obrubníku betonového do lože z betonu s boční opěrou</t>
  </si>
  <si>
    <t>-700086937</t>
  </si>
  <si>
    <t>Osazení zahradního obrubníku betonového s ložem tl. od 50 do 100 mm z betonu prostého tř. C 12/15 s boční opěrou z betonu prostého tř. C 12/15</t>
  </si>
  <si>
    <t>59217001</t>
  </si>
  <si>
    <t>obrubník betonový zahradní 1000x50x250mm</t>
  </si>
  <si>
    <t>-1344001867</t>
  </si>
  <si>
    <t>-1677249928</t>
  </si>
  <si>
    <t>935113111</t>
  </si>
  <si>
    <t>Osazení odvodňovacího polymerbetonového žlabu s krycím roštem šířky do 200 mm</t>
  </si>
  <si>
    <t>-1396670976</t>
  </si>
  <si>
    <t>Osazení odvodňovacího žlabu s krycím roštem  polymerbetonového šířky do 200 mm</t>
  </si>
  <si>
    <t>5,7</t>
  </si>
  <si>
    <t>3,5</t>
  </si>
  <si>
    <t>59227006-CZ</t>
  </si>
  <si>
    <t>žlab odvodňovací polymerbetonový   s ochrannou ocelovou hranou a litinovým roštem  š.100mm tř. D400 - kompletní systém</t>
  </si>
  <si>
    <t>1362991581</t>
  </si>
  <si>
    <t>59227006-CZ1</t>
  </si>
  <si>
    <t>-743553421</t>
  </si>
  <si>
    <t>966008221</t>
  </si>
  <si>
    <t>Bourání betonového nebo polymerbetonového odvodňovacího žlabu š do 200 mm</t>
  </si>
  <si>
    <t>1625756737</t>
  </si>
  <si>
    <t>Bourání odvodňovacího žlabu s odklizením a uložením vybouraného materiálu na skládku na vzdálenost do 10 m nebo s naložením na dopravní prostředek betonového nebo polymerbetonového s krycím roštem šířky do 200 mm</t>
  </si>
  <si>
    <t>-1523250480</t>
  </si>
  <si>
    <t>366287939</t>
  </si>
  <si>
    <t>30,14*15</t>
  </si>
  <si>
    <t>1384777857</t>
  </si>
  <si>
    <t>767161813</t>
  </si>
  <si>
    <t>Demontáž zábradlí rovného nerozebíratelného hmotnosti 1m zábradlí do 20 kg do suti</t>
  </si>
  <si>
    <t>1276787652</t>
  </si>
  <si>
    <t>Demontáž zábradlí do suti rovného nerozebíratelný spoj hmotnosti 1 m zábradlí do 20 kg</t>
  </si>
  <si>
    <t>767995112</t>
  </si>
  <si>
    <t>Montáž atypických zámečnických konstrukcí hmotnosti do 10 kg</t>
  </si>
  <si>
    <t>774025746</t>
  </si>
  <si>
    <t>Montáž ostatních atypických zámečnických konstrukcí  hmotnosti přes 5 do 10 kg</t>
  </si>
  <si>
    <t>74910163</t>
  </si>
  <si>
    <t>sloupek parkovací sklopný 60x60x800mm Zn základní zámek vložkový</t>
  </si>
  <si>
    <t>187420450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</si>
</sst>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166" fontId="9" fillId="0" borderId="20" xfId="0" applyNumberFormat="1" applyFont="1" applyBorder="1" applyAlignment="1" applyProtection="1">
      <alignment/>
      <protection/>
    </xf>
    <xf numFmtId="166" fontId="9" fillId="0" borderId="21" xfId="0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34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35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54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55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56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55</v>
      </c>
      <c r="AI60" s="42"/>
      <c r="AJ60" s="42"/>
      <c r="AK60" s="42"/>
      <c r="AL60" s="42"/>
      <c r="AM60" s="64" t="s">
        <v>56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57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58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55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56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55</v>
      </c>
      <c r="AI75" s="42"/>
      <c r="AJ75" s="42"/>
      <c r="AK75" s="42"/>
      <c r="AL75" s="42"/>
      <c r="AM75" s="64" t="s">
        <v>56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59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20030-3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 xml:space="preserve">20030 - 3 -  Technická univerzita v Liberci, Laboratoř KEZ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Liberec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5. 11. 2020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Technická univerzita v Liberci,Studentská 1402/2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Profes projekt, spol. s r.o.</v>
      </c>
      <c r="AN89" s="71"/>
      <c r="AO89" s="71"/>
      <c r="AP89" s="71"/>
      <c r="AQ89" s="40"/>
      <c r="AR89" s="44"/>
      <c r="AS89" s="81" t="s">
        <v>60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36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61</v>
      </c>
      <c r="D92" s="94"/>
      <c r="E92" s="94"/>
      <c r="F92" s="94"/>
      <c r="G92" s="94"/>
      <c r="H92" s="95"/>
      <c r="I92" s="96" t="s">
        <v>62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63</v>
      </c>
      <c r="AH92" s="94"/>
      <c r="AI92" s="94"/>
      <c r="AJ92" s="94"/>
      <c r="AK92" s="94"/>
      <c r="AL92" s="94"/>
      <c r="AM92" s="94"/>
      <c r="AN92" s="96" t="s">
        <v>64</v>
      </c>
      <c r="AO92" s="94"/>
      <c r="AP92" s="98"/>
      <c r="AQ92" s="99" t="s">
        <v>65</v>
      </c>
      <c r="AR92" s="44"/>
      <c r="AS92" s="100" t="s">
        <v>66</v>
      </c>
      <c r="AT92" s="101" t="s">
        <v>67</v>
      </c>
      <c r="AU92" s="101" t="s">
        <v>68</v>
      </c>
      <c r="AV92" s="101" t="s">
        <v>69</v>
      </c>
      <c r="AW92" s="101" t="s">
        <v>70</v>
      </c>
      <c r="AX92" s="101" t="s">
        <v>71</v>
      </c>
      <c r="AY92" s="101" t="s">
        <v>72</v>
      </c>
      <c r="AZ92" s="101" t="s">
        <v>73</v>
      </c>
      <c r="BA92" s="101" t="s">
        <v>74</v>
      </c>
      <c r="BB92" s="101" t="s">
        <v>75</v>
      </c>
      <c r="BC92" s="101" t="s">
        <v>76</v>
      </c>
      <c r="BD92" s="102" t="s">
        <v>77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78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ROUND(AG95+AG96+AG109,2)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ROUND(AS95+AS96+AS109,2)</f>
        <v>0</v>
      </c>
      <c r="AT94" s="114">
        <f>ROUND(SUM(AV94:AW94),2)</f>
        <v>0</v>
      </c>
      <c r="AU94" s="115">
        <f>ROUND(AU95+AU96+AU109,5)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ROUND(AZ95+AZ96+AZ109,2)</f>
        <v>0</v>
      </c>
      <c r="BA94" s="114">
        <f>ROUND(BA95+BA96+BA109,2)</f>
        <v>0</v>
      </c>
      <c r="BB94" s="114">
        <f>ROUND(BB95+BB96+BB109,2)</f>
        <v>0</v>
      </c>
      <c r="BC94" s="114">
        <f>ROUND(BC95+BC96+BC109,2)</f>
        <v>0</v>
      </c>
      <c r="BD94" s="116">
        <f>ROUND(BD95+BD96+BD109,2)</f>
        <v>0</v>
      </c>
      <c r="BE94" s="6"/>
      <c r="BS94" s="117" t="s">
        <v>79</v>
      </c>
      <c r="BT94" s="117" t="s">
        <v>80</v>
      </c>
      <c r="BU94" s="118" t="s">
        <v>81</v>
      </c>
      <c r="BV94" s="117" t="s">
        <v>82</v>
      </c>
      <c r="BW94" s="117" t="s">
        <v>5</v>
      </c>
      <c r="BX94" s="117" t="s">
        <v>83</v>
      </c>
      <c r="CL94" s="117" t="s">
        <v>1</v>
      </c>
    </row>
    <row r="95" spans="1:91" s="7" customFormat="1" ht="24.75" customHeight="1">
      <c r="A95" s="119" t="s">
        <v>84</v>
      </c>
      <c r="B95" s="120"/>
      <c r="C95" s="121"/>
      <c r="D95" s="122" t="s">
        <v>85</v>
      </c>
      <c r="E95" s="122"/>
      <c r="F95" s="122"/>
      <c r="G95" s="122"/>
      <c r="H95" s="122"/>
      <c r="I95" s="123"/>
      <c r="J95" s="122" t="s">
        <v>86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'20030-VRN - 20030- VRN  V...'!J30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87</v>
      </c>
      <c r="AR95" s="126"/>
      <c r="AS95" s="127">
        <v>0</v>
      </c>
      <c r="AT95" s="128">
        <f>ROUND(SUM(AV95:AW95),2)</f>
        <v>0</v>
      </c>
      <c r="AU95" s="129">
        <f>'20030-VRN - 20030- VRN  V...'!P123</f>
        <v>0</v>
      </c>
      <c r="AV95" s="128">
        <f>'20030-VRN - 20030- VRN  V...'!J33</f>
        <v>0</v>
      </c>
      <c r="AW95" s="128">
        <f>'20030-VRN - 20030- VRN  V...'!J34</f>
        <v>0</v>
      </c>
      <c r="AX95" s="128">
        <f>'20030-VRN - 20030- VRN  V...'!J35</f>
        <v>0</v>
      </c>
      <c r="AY95" s="128">
        <f>'20030-VRN - 20030- VRN  V...'!J36</f>
        <v>0</v>
      </c>
      <c r="AZ95" s="128">
        <f>'20030-VRN - 20030- VRN  V...'!F33</f>
        <v>0</v>
      </c>
      <c r="BA95" s="128">
        <f>'20030-VRN - 20030- VRN  V...'!F34</f>
        <v>0</v>
      </c>
      <c r="BB95" s="128">
        <f>'20030-VRN - 20030- VRN  V...'!F35</f>
        <v>0</v>
      </c>
      <c r="BC95" s="128">
        <f>'20030-VRN - 20030- VRN  V...'!F36</f>
        <v>0</v>
      </c>
      <c r="BD95" s="130">
        <f>'20030-VRN - 20030- VRN  V...'!F37</f>
        <v>0</v>
      </c>
      <c r="BE95" s="7"/>
      <c r="BT95" s="131" t="s">
        <v>88</v>
      </c>
      <c r="BV95" s="131" t="s">
        <v>82</v>
      </c>
      <c r="BW95" s="131" t="s">
        <v>89</v>
      </c>
      <c r="BX95" s="131" t="s">
        <v>5</v>
      </c>
      <c r="CL95" s="131" t="s">
        <v>1</v>
      </c>
      <c r="CM95" s="131" t="s">
        <v>90</v>
      </c>
    </row>
    <row r="96" spans="1:91" s="7" customFormat="1" ht="24.75" customHeight="1">
      <c r="A96" s="7"/>
      <c r="B96" s="120"/>
      <c r="C96" s="121"/>
      <c r="D96" s="122" t="s">
        <v>91</v>
      </c>
      <c r="E96" s="122"/>
      <c r="F96" s="122"/>
      <c r="G96" s="122"/>
      <c r="H96" s="122"/>
      <c r="I96" s="123"/>
      <c r="J96" s="122" t="s">
        <v>92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32">
        <f>ROUND(AG97+AG98,2)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87</v>
      </c>
      <c r="AR96" s="126"/>
      <c r="AS96" s="127">
        <f>ROUND(AS97+AS98,2)</f>
        <v>0</v>
      </c>
      <c r="AT96" s="128">
        <f>ROUND(SUM(AV96:AW96),2)</f>
        <v>0</v>
      </c>
      <c r="AU96" s="129">
        <f>ROUND(AU97+AU98,5)</f>
        <v>0</v>
      </c>
      <c r="AV96" s="128">
        <f>ROUND(AZ96*L29,2)</f>
        <v>0</v>
      </c>
      <c r="AW96" s="128">
        <f>ROUND(BA96*L30,2)</f>
        <v>0</v>
      </c>
      <c r="AX96" s="128">
        <f>ROUND(BB96*L29,2)</f>
        <v>0</v>
      </c>
      <c r="AY96" s="128">
        <f>ROUND(BC96*L30,2)</f>
        <v>0</v>
      </c>
      <c r="AZ96" s="128">
        <f>ROUND(AZ97+AZ98,2)</f>
        <v>0</v>
      </c>
      <c r="BA96" s="128">
        <f>ROUND(BA97+BA98,2)</f>
        <v>0</v>
      </c>
      <c r="BB96" s="128">
        <f>ROUND(BB97+BB98,2)</f>
        <v>0</v>
      </c>
      <c r="BC96" s="128">
        <f>ROUND(BC97+BC98,2)</f>
        <v>0</v>
      </c>
      <c r="BD96" s="130">
        <f>ROUND(BD97+BD98,2)</f>
        <v>0</v>
      </c>
      <c r="BE96" s="7"/>
      <c r="BS96" s="131" t="s">
        <v>79</v>
      </c>
      <c r="BT96" s="131" t="s">
        <v>88</v>
      </c>
      <c r="BU96" s="131" t="s">
        <v>81</v>
      </c>
      <c r="BV96" s="131" t="s">
        <v>82</v>
      </c>
      <c r="BW96" s="131" t="s">
        <v>93</v>
      </c>
      <c r="BX96" s="131" t="s">
        <v>5</v>
      </c>
      <c r="CL96" s="131" t="s">
        <v>1</v>
      </c>
      <c r="CM96" s="131" t="s">
        <v>90</v>
      </c>
    </row>
    <row r="97" spans="1:90" s="4" customFormat="1" ht="35.25" customHeight="1">
      <c r="A97" s="119" t="s">
        <v>84</v>
      </c>
      <c r="B97" s="70"/>
      <c r="C97" s="133"/>
      <c r="D97" s="133"/>
      <c r="E97" s="134" t="s">
        <v>94</v>
      </c>
      <c r="F97" s="134"/>
      <c r="G97" s="134"/>
      <c r="H97" s="134"/>
      <c r="I97" s="134"/>
      <c r="J97" s="133"/>
      <c r="K97" s="134" t="s">
        <v>95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'20030-01-D.1.1 - 20030-SO...'!J32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96</v>
      </c>
      <c r="AR97" s="72"/>
      <c r="AS97" s="137">
        <v>0</v>
      </c>
      <c r="AT97" s="138">
        <f>ROUND(SUM(AV97:AW97),2)</f>
        <v>0</v>
      </c>
      <c r="AU97" s="139">
        <f>'20030-01-D.1.1 - 20030-SO...'!P152</f>
        <v>0</v>
      </c>
      <c r="AV97" s="138">
        <f>'20030-01-D.1.1 - 20030-SO...'!J35</f>
        <v>0</v>
      </c>
      <c r="AW97" s="138">
        <f>'20030-01-D.1.1 - 20030-SO...'!J36</f>
        <v>0</v>
      </c>
      <c r="AX97" s="138">
        <f>'20030-01-D.1.1 - 20030-SO...'!J37</f>
        <v>0</v>
      </c>
      <c r="AY97" s="138">
        <f>'20030-01-D.1.1 - 20030-SO...'!J38</f>
        <v>0</v>
      </c>
      <c r="AZ97" s="138">
        <f>'20030-01-D.1.1 - 20030-SO...'!F35</f>
        <v>0</v>
      </c>
      <c r="BA97" s="138">
        <f>'20030-01-D.1.1 - 20030-SO...'!F36</f>
        <v>0</v>
      </c>
      <c r="BB97" s="138">
        <f>'20030-01-D.1.1 - 20030-SO...'!F37</f>
        <v>0</v>
      </c>
      <c r="BC97" s="138">
        <f>'20030-01-D.1.1 - 20030-SO...'!F38</f>
        <v>0</v>
      </c>
      <c r="BD97" s="140">
        <f>'20030-01-D.1.1 - 20030-SO...'!F39</f>
        <v>0</v>
      </c>
      <c r="BE97" s="4"/>
      <c r="BT97" s="141" t="s">
        <v>90</v>
      </c>
      <c r="BV97" s="141" t="s">
        <v>82</v>
      </c>
      <c r="BW97" s="141" t="s">
        <v>97</v>
      </c>
      <c r="BX97" s="141" t="s">
        <v>93</v>
      </c>
      <c r="CL97" s="141" t="s">
        <v>1</v>
      </c>
    </row>
    <row r="98" spans="1:90" s="4" customFormat="1" ht="23.25" customHeight="1">
      <c r="A98" s="4"/>
      <c r="B98" s="70"/>
      <c r="C98" s="133"/>
      <c r="D98" s="133"/>
      <c r="E98" s="134" t="s">
        <v>98</v>
      </c>
      <c r="F98" s="134"/>
      <c r="G98" s="134"/>
      <c r="H98" s="134"/>
      <c r="I98" s="134"/>
      <c r="J98" s="133"/>
      <c r="K98" s="134" t="s">
        <v>99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42">
        <f>ROUND(AG99+AG100+AG101+SUM(AG105:AG108),2)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96</v>
      </c>
      <c r="AR98" s="72"/>
      <c r="AS98" s="137">
        <f>ROUND(AS99+AS100+AS101+SUM(AS105:AS108),2)</f>
        <v>0</v>
      </c>
      <c r="AT98" s="138">
        <f>ROUND(SUM(AV98:AW98),2)</f>
        <v>0</v>
      </c>
      <c r="AU98" s="139">
        <f>ROUND(AU99+AU100+AU101+SUM(AU105:AU108),5)</f>
        <v>0</v>
      </c>
      <c r="AV98" s="138">
        <f>ROUND(AZ98*L29,2)</f>
        <v>0</v>
      </c>
      <c r="AW98" s="138">
        <f>ROUND(BA98*L30,2)</f>
        <v>0</v>
      </c>
      <c r="AX98" s="138">
        <f>ROUND(BB98*L29,2)</f>
        <v>0</v>
      </c>
      <c r="AY98" s="138">
        <f>ROUND(BC98*L30,2)</f>
        <v>0</v>
      </c>
      <c r="AZ98" s="138">
        <f>ROUND(AZ99+AZ100+AZ101+SUM(AZ105:AZ108),2)</f>
        <v>0</v>
      </c>
      <c r="BA98" s="138">
        <f>ROUND(BA99+BA100+BA101+SUM(BA105:BA108),2)</f>
        <v>0</v>
      </c>
      <c r="BB98" s="138">
        <f>ROUND(BB99+BB100+BB101+SUM(BB105:BB108),2)</f>
        <v>0</v>
      </c>
      <c r="BC98" s="138">
        <f>ROUND(BC99+BC100+BC101+SUM(BC105:BC108),2)</f>
        <v>0</v>
      </c>
      <c r="BD98" s="140">
        <f>ROUND(BD99+BD100+BD101+SUM(BD105:BD108),2)</f>
        <v>0</v>
      </c>
      <c r="BE98" s="4"/>
      <c r="BS98" s="141" t="s">
        <v>79</v>
      </c>
      <c r="BT98" s="141" t="s">
        <v>90</v>
      </c>
      <c r="BU98" s="141" t="s">
        <v>81</v>
      </c>
      <c r="BV98" s="141" t="s">
        <v>82</v>
      </c>
      <c r="BW98" s="141" t="s">
        <v>100</v>
      </c>
      <c r="BX98" s="141" t="s">
        <v>93</v>
      </c>
      <c r="CL98" s="141" t="s">
        <v>1</v>
      </c>
    </row>
    <row r="99" spans="1:90" s="4" customFormat="1" ht="23.25" customHeight="1">
      <c r="A99" s="119" t="s">
        <v>84</v>
      </c>
      <c r="B99" s="70"/>
      <c r="C99" s="133"/>
      <c r="D99" s="133"/>
      <c r="E99" s="133"/>
      <c r="F99" s="134" t="s">
        <v>101</v>
      </c>
      <c r="G99" s="134"/>
      <c r="H99" s="134"/>
      <c r="I99" s="134"/>
      <c r="J99" s="134"/>
      <c r="K99" s="133"/>
      <c r="L99" s="134" t="s">
        <v>102</v>
      </c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'20030-01-D.1.4.c - 20030-...'!J34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96</v>
      </c>
      <c r="AR99" s="72"/>
      <c r="AS99" s="137">
        <v>0</v>
      </c>
      <c r="AT99" s="138">
        <f>ROUND(SUM(AV99:AW99),2)</f>
        <v>0</v>
      </c>
      <c r="AU99" s="139">
        <f>'20030-01-D.1.4.c - 20030-...'!P126</f>
        <v>0</v>
      </c>
      <c r="AV99" s="138">
        <f>'20030-01-D.1.4.c - 20030-...'!J37</f>
        <v>0</v>
      </c>
      <c r="AW99" s="138">
        <f>'20030-01-D.1.4.c - 20030-...'!J38</f>
        <v>0</v>
      </c>
      <c r="AX99" s="138">
        <f>'20030-01-D.1.4.c - 20030-...'!J39</f>
        <v>0</v>
      </c>
      <c r="AY99" s="138">
        <f>'20030-01-D.1.4.c - 20030-...'!J40</f>
        <v>0</v>
      </c>
      <c r="AZ99" s="138">
        <f>'20030-01-D.1.4.c - 20030-...'!F37</f>
        <v>0</v>
      </c>
      <c r="BA99" s="138">
        <f>'20030-01-D.1.4.c - 20030-...'!F38</f>
        <v>0</v>
      </c>
      <c r="BB99" s="138">
        <f>'20030-01-D.1.4.c - 20030-...'!F39</f>
        <v>0</v>
      </c>
      <c r="BC99" s="138">
        <f>'20030-01-D.1.4.c - 20030-...'!F40</f>
        <v>0</v>
      </c>
      <c r="BD99" s="140">
        <f>'20030-01-D.1.4.c - 20030-...'!F41</f>
        <v>0</v>
      </c>
      <c r="BE99" s="4"/>
      <c r="BT99" s="141" t="s">
        <v>103</v>
      </c>
      <c r="BV99" s="141" t="s">
        <v>82</v>
      </c>
      <c r="BW99" s="141" t="s">
        <v>104</v>
      </c>
      <c r="BX99" s="141" t="s">
        <v>100</v>
      </c>
      <c r="CL99" s="141" t="s">
        <v>1</v>
      </c>
    </row>
    <row r="100" spans="1:90" s="4" customFormat="1" ht="23.25" customHeight="1">
      <c r="A100" s="119" t="s">
        <v>84</v>
      </c>
      <c r="B100" s="70"/>
      <c r="C100" s="133"/>
      <c r="D100" s="133"/>
      <c r="E100" s="133"/>
      <c r="F100" s="134" t="s">
        <v>105</v>
      </c>
      <c r="G100" s="134"/>
      <c r="H100" s="134"/>
      <c r="I100" s="134"/>
      <c r="J100" s="134"/>
      <c r="K100" s="133"/>
      <c r="L100" s="134" t="s">
        <v>106</v>
      </c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'20030-01-D.1.4.d - 20030-...'!J34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96</v>
      </c>
      <c r="AR100" s="72"/>
      <c r="AS100" s="137">
        <v>0</v>
      </c>
      <c r="AT100" s="138">
        <f>ROUND(SUM(AV100:AW100),2)</f>
        <v>0</v>
      </c>
      <c r="AU100" s="139">
        <f>'20030-01-D.1.4.d - 20030-...'!P126</f>
        <v>0</v>
      </c>
      <c r="AV100" s="138">
        <f>'20030-01-D.1.4.d - 20030-...'!J37</f>
        <v>0</v>
      </c>
      <c r="AW100" s="138">
        <f>'20030-01-D.1.4.d - 20030-...'!J38</f>
        <v>0</v>
      </c>
      <c r="AX100" s="138">
        <f>'20030-01-D.1.4.d - 20030-...'!J39</f>
        <v>0</v>
      </c>
      <c r="AY100" s="138">
        <f>'20030-01-D.1.4.d - 20030-...'!J40</f>
        <v>0</v>
      </c>
      <c r="AZ100" s="138">
        <f>'20030-01-D.1.4.d - 20030-...'!F37</f>
        <v>0</v>
      </c>
      <c r="BA100" s="138">
        <f>'20030-01-D.1.4.d - 20030-...'!F38</f>
        <v>0</v>
      </c>
      <c r="BB100" s="138">
        <f>'20030-01-D.1.4.d - 20030-...'!F39</f>
        <v>0</v>
      </c>
      <c r="BC100" s="138">
        <f>'20030-01-D.1.4.d - 20030-...'!F40</f>
        <v>0</v>
      </c>
      <c r="BD100" s="140">
        <f>'20030-01-D.1.4.d - 20030-...'!F41</f>
        <v>0</v>
      </c>
      <c r="BE100" s="4"/>
      <c r="BT100" s="141" t="s">
        <v>103</v>
      </c>
      <c r="BV100" s="141" t="s">
        <v>82</v>
      </c>
      <c r="BW100" s="141" t="s">
        <v>107</v>
      </c>
      <c r="BX100" s="141" t="s">
        <v>100</v>
      </c>
      <c r="CL100" s="141" t="s">
        <v>1</v>
      </c>
    </row>
    <row r="101" spans="1:90" s="4" customFormat="1" ht="23.25" customHeight="1">
      <c r="A101" s="4"/>
      <c r="B101" s="70"/>
      <c r="C101" s="133"/>
      <c r="D101" s="133"/>
      <c r="E101" s="133"/>
      <c r="F101" s="134" t="s">
        <v>108</v>
      </c>
      <c r="G101" s="134"/>
      <c r="H101" s="134"/>
      <c r="I101" s="134"/>
      <c r="J101" s="134"/>
      <c r="K101" s="133"/>
      <c r="L101" s="134" t="s">
        <v>109</v>
      </c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42">
        <f>ROUND(SUM(AG102:AG104),2)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96</v>
      </c>
      <c r="AR101" s="72"/>
      <c r="AS101" s="137">
        <f>ROUND(SUM(AS102:AS104),2)</f>
        <v>0</v>
      </c>
      <c r="AT101" s="138">
        <f>ROUND(SUM(AV101:AW101),2)</f>
        <v>0</v>
      </c>
      <c r="AU101" s="139">
        <f>ROUND(SUM(AU102:AU104),5)</f>
        <v>0</v>
      </c>
      <c r="AV101" s="138">
        <f>ROUND(AZ101*L29,2)</f>
        <v>0</v>
      </c>
      <c r="AW101" s="138">
        <f>ROUND(BA101*L30,2)</f>
        <v>0</v>
      </c>
      <c r="AX101" s="138">
        <f>ROUND(BB101*L29,2)</f>
        <v>0</v>
      </c>
      <c r="AY101" s="138">
        <f>ROUND(BC101*L30,2)</f>
        <v>0</v>
      </c>
      <c r="AZ101" s="138">
        <f>ROUND(SUM(AZ102:AZ104),2)</f>
        <v>0</v>
      </c>
      <c r="BA101" s="138">
        <f>ROUND(SUM(BA102:BA104),2)</f>
        <v>0</v>
      </c>
      <c r="BB101" s="138">
        <f>ROUND(SUM(BB102:BB104),2)</f>
        <v>0</v>
      </c>
      <c r="BC101" s="138">
        <f>ROUND(SUM(BC102:BC104),2)</f>
        <v>0</v>
      </c>
      <c r="BD101" s="140">
        <f>ROUND(SUM(BD102:BD104),2)</f>
        <v>0</v>
      </c>
      <c r="BE101" s="4"/>
      <c r="BS101" s="141" t="s">
        <v>79</v>
      </c>
      <c r="BT101" s="141" t="s">
        <v>103</v>
      </c>
      <c r="BU101" s="141" t="s">
        <v>81</v>
      </c>
      <c r="BV101" s="141" t="s">
        <v>82</v>
      </c>
      <c r="BW101" s="141" t="s">
        <v>110</v>
      </c>
      <c r="BX101" s="141" t="s">
        <v>100</v>
      </c>
      <c r="CL101" s="141" t="s">
        <v>1</v>
      </c>
    </row>
    <row r="102" spans="1:90" s="4" customFormat="1" ht="35.25" customHeight="1">
      <c r="A102" s="119" t="s">
        <v>84</v>
      </c>
      <c r="B102" s="70"/>
      <c r="C102" s="133"/>
      <c r="D102" s="133"/>
      <c r="E102" s="133"/>
      <c r="F102" s="133"/>
      <c r="G102" s="134" t="s">
        <v>111</v>
      </c>
      <c r="H102" s="134"/>
      <c r="I102" s="134"/>
      <c r="J102" s="134"/>
      <c r="K102" s="134"/>
      <c r="L102" s="133"/>
      <c r="M102" s="134" t="s">
        <v>112</v>
      </c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'20030-01-D.1.4.e.1 - 2003...'!J34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96</v>
      </c>
      <c r="AR102" s="72"/>
      <c r="AS102" s="137">
        <v>0</v>
      </c>
      <c r="AT102" s="138">
        <f>ROUND(SUM(AV102:AW102),2)</f>
        <v>0</v>
      </c>
      <c r="AU102" s="139">
        <f>'20030-01-D.1.4.e.1 - 2003...'!P137</f>
        <v>0</v>
      </c>
      <c r="AV102" s="138">
        <f>'20030-01-D.1.4.e.1 - 2003...'!J37</f>
        <v>0</v>
      </c>
      <c r="AW102" s="138">
        <f>'20030-01-D.1.4.e.1 - 2003...'!J38</f>
        <v>0</v>
      </c>
      <c r="AX102" s="138">
        <f>'20030-01-D.1.4.e.1 - 2003...'!J39</f>
        <v>0</v>
      </c>
      <c r="AY102" s="138">
        <f>'20030-01-D.1.4.e.1 - 2003...'!J40</f>
        <v>0</v>
      </c>
      <c r="AZ102" s="138">
        <f>'20030-01-D.1.4.e.1 - 2003...'!F37</f>
        <v>0</v>
      </c>
      <c r="BA102" s="138">
        <f>'20030-01-D.1.4.e.1 - 2003...'!F38</f>
        <v>0</v>
      </c>
      <c r="BB102" s="138">
        <f>'20030-01-D.1.4.e.1 - 2003...'!F39</f>
        <v>0</v>
      </c>
      <c r="BC102" s="138">
        <f>'20030-01-D.1.4.e.1 - 2003...'!F40</f>
        <v>0</v>
      </c>
      <c r="BD102" s="140">
        <f>'20030-01-D.1.4.e.1 - 2003...'!F41</f>
        <v>0</v>
      </c>
      <c r="BE102" s="4"/>
      <c r="BT102" s="141" t="s">
        <v>113</v>
      </c>
      <c r="BV102" s="141" t="s">
        <v>82</v>
      </c>
      <c r="BW102" s="141" t="s">
        <v>114</v>
      </c>
      <c r="BX102" s="141" t="s">
        <v>110</v>
      </c>
      <c r="CL102" s="141" t="s">
        <v>1</v>
      </c>
    </row>
    <row r="103" spans="1:90" s="4" customFormat="1" ht="23.25" customHeight="1">
      <c r="A103" s="119" t="s">
        <v>84</v>
      </c>
      <c r="B103" s="70"/>
      <c r="C103" s="133"/>
      <c r="D103" s="133"/>
      <c r="E103" s="133"/>
      <c r="F103" s="133"/>
      <c r="G103" s="134" t="s">
        <v>115</v>
      </c>
      <c r="H103" s="134"/>
      <c r="I103" s="134"/>
      <c r="J103" s="134"/>
      <c r="K103" s="134"/>
      <c r="L103" s="133"/>
      <c r="M103" s="134" t="s">
        <v>116</v>
      </c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5">
        <f>'20030-01-D.1.4.e.2 - 2003...'!J34</f>
        <v>0</v>
      </c>
      <c r="AH103" s="133"/>
      <c r="AI103" s="133"/>
      <c r="AJ103" s="133"/>
      <c r="AK103" s="133"/>
      <c r="AL103" s="133"/>
      <c r="AM103" s="133"/>
      <c r="AN103" s="135">
        <f>SUM(AG103,AT103)</f>
        <v>0</v>
      </c>
      <c r="AO103" s="133"/>
      <c r="AP103" s="133"/>
      <c r="AQ103" s="136" t="s">
        <v>96</v>
      </c>
      <c r="AR103" s="72"/>
      <c r="AS103" s="137">
        <v>0</v>
      </c>
      <c r="AT103" s="138">
        <f>ROUND(SUM(AV103:AW103),2)</f>
        <v>0</v>
      </c>
      <c r="AU103" s="139">
        <f>'20030-01-D.1.4.e.2 - 2003...'!P130</f>
        <v>0</v>
      </c>
      <c r="AV103" s="138">
        <f>'20030-01-D.1.4.e.2 - 2003...'!J37</f>
        <v>0</v>
      </c>
      <c r="AW103" s="138">
        <f>'20030-01-D.1.4.e.2 - 2003...'!J38</f>
        <v>0</v>
      </c>
      <c r="AX103" s="138">
        <f>'20030-01-D.1.4.e.2 - 2003...'!J39</f>
        <v>0</v>
      </c>
      <c r="AY103" s="138">
        <f>'20030-01-D.1.4.e.2 - 2003...'!J40</f>
        <v>0</v>
      </c>
      <c r="AZ103" s="138">
        <f>'20030-01-D.1.4.e.2 - 2003...'!F37</f>
        <v>0</v>
      </c>
      <c r="BA103" s="138">
        <f>'20030-01-D.1.4.e.2 - 2003...'!F38</f>
        <v>0</v>
      </c>
      <c r="BB103" s="138">
        <f>'20030-01-D.1.4.e.2 - 2003...'!F39</f>
        <v>0</v>
      </c>
      <c r="BC103" s="138">
        <f>'20030-01-D.1.4.e.2 - 2003...'!F40</f>
        <v>0</v>
      </c>
      <c r="BD103" s="140">
        <f>'20030-01-D.1.4.e.2 - 2003...'!F41</f>
        <v>0</v>
      </c>
      <c r="BE103" s="4"/>
      <c r="BT103" s="141" t="s">
        <v>113</v>
      </c>
      <c r="BV103" s="141" t="s">
        <v>82</v>
      </c>
      <c r="BW103" s="141" t="s">
        <v>117</v>
      </c>
      <c r="BX103" s="141" t="s">
        <v>110</v>
      </c>
      <c r="CL103" s="141" t="s">
        <v>1</v>
      </c>
    </row>
    <row r="104" spans="1:90" s="4" customFormat="1" ht="23.25" customHeight="1">
      <c r="A104" s="119" t="s">
        <v>84</v>
      </c>
      <c r="B104" s="70"/>
      <c r="C104" s="133"/>
      <c r="D104" s="133"/>
      <c r="E104" s="133"/>
      <c r="F104" s="133"/>
      <c r="G104" s="134" t="s">
        <v>118</v>
      </c>
      <c r="H104" s="134"/>
      <c r="I104" s="134"/>
      <c r="J104" s="134"/>
      <c r="K104" s="134"/>
      <c r="L104" s="133"/>
      <c r="M104" s="134" t="s">
        <v>119</v>
      </c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5">
        <f>'20030-01-D.1.4.e.3 - 2003...'!J34</f>
        <v>0</v>
      </c>
      <c r="AH104" s="133"/>
      <c r="AI104" s="133"/>
      <c r="AJ104" s="133"/>
      <c r="AK104" s="133"/>
      <c r="AL104" s="133"/>
      <c r="AM104" s="133"/>
      <c r="AN104" s="135">
        <f>SUM(AG104,AT104)</f>
        <v>0</v>
      </c>
      <c r="AO104" s="133"/>
      <c r="AP104" s="133"/>
      <c r="AQ104" s="136" t="s">
        <v>96</v>
      </c>
      <c r="AR104" s="72"/>
      <c r="AS104" s="137">
        <v>0</v>
      </c>
      <c r="AT104" s="138">
        <f>ROUND(SUM(AV104:AW104),2)</f>
        <v>0</v>
      </c>
      <c r="AU104" s="139">
        <f>'20030-01-D.1.4.e.3 - 2003...'!P130</f>
        <v>0</v>
      </c>
      <c r="AV104" s="138">
        <f>'20030-01-D.1.4.e.3 - 2003...'!J37</f>
        <v>0</v>
      </c>
      <c r="AW104" s="138">
        <f>'20030-01-D.1.4.e.3 - 2003...'!J38</f>
        <v>0</v>
      </c>
      <c r="AX104" s="138">
        <f>'20030-01-D.1.4.e.3 - 2003...'!J39</f>
        <v>0</v>
      </c>
      <c r="AY104" s="138">
        <f>'20030-01-D.1.4.e.3 - 2003...'!J40</f>
        <v>0</v>
      </c>
      <c r="AZ104" s="138">
        <f>'20030-01-D.1.4.e.3 - 2003...'!F37</f>
        <v>0</v>
      </c>
      <c r="BA104" s="138">
        <f>'20030-01-D.1.4.e.3 - 2003...'!F38</f>
        <v>0</v>
      </c>
      <c r="BB104" s="138">
        <f>'20030-01-D.1.4.e.3 - 2003...'!F39</f>
        <v>0</v>
      </c>
      <c r="BC104" s="138">
        <f>'20030-01-D.1.4.e.3 - 2003...'!F40</f>
        <v>0</v>
      </c>
      <c r="BD104" s="140">
        <f>'20030-01-D.1.4.e.3 - 2003...'!F41</f>
        <v>0</v>
      </c>
      <c r="BE104" s="4"/>
      <c r="BT104" s="141" t="s">
        <v>113</v>
      </c>
      <c r="BV104" s="141" t="s">
        <v>82</v>
      </c>
      <c r="BW104" s="141" t="s">
        <v>120</v>
      </c>
      <c r="BX104" s="141" t="s">
        <v>110</v>
      </c>
      <c r="CL104" s="141" t="s">
        <v>1</v>
      </c>
    </row>
    <row r="105" spans="1:90" s="4" customFormat="1" ht="23.25" customHeight="1">
      <c r="A105" s="119" t="s">
        <v>84</v>
      </c>
      <c r="B105" s="70"/>
      <c r="C105" s="133"/>
      <c r="D105" s="133"/>
      <c r="E105" s="133"/>
      <c r="F105" s="134" t="s">
        <v>121</v>
      </c>
      <c r="G105" s="134"/>
      <c r="H105" s="134"/>
      <c r="I105" s="134"/>
      <c r="J105" s="134"/>
      <c r="K105" s="133"/>
      <c r="L105" s="134" t="s">
        <v>122</v>
      </c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5">
        <f>'20030-01-D.1.4.f - 20030-...'!J34</f>
        <v>0</v>
      </c>
      <c r="AH105" s="133"/>
      <c r="AI105" s="133"/>
      <c r="AJ105" s="133"/>
      <c r="AK105" s="133"/>
      <c r="AL105" s="133"/>
      <c r="AM105" s="133"/>
      <c r="AN105" s="135">
        <f>SUM(AG105,AT105)</f>
        <v>0</v>
      </c>
      <c r="AO105" s="133"/>
      <c r="AP105" s="133"/>
      <c r="AQ105" s="136" t="s">
        <v>96</v>
      </c>
      <c r="AR105" s="72"/>
      <c r="AS105" s="137">
        <v>0</v>
      </c>
      <c r="AT105" s="138">
        <f>ROUND(SUM(AV105:AW105),2)</f>
        <v>0</v>
      </c>
      <c r="AU105" s="139">
        <f>'20030-01-D.1.4.f - 20030-...'!P133</f>
        <v>0</v>
      </c>
      <c r="AV105" s="138">
        <f>'20030-01-D.1.4.f - 20030-...'!J37</f>
        <v>0</v>
      </c>
      <c r="AW105" s="138">
        <f>'20030-01-D.1.4.f - 20030-...'!J38</f>
        <v>0</v>
      </c>
      <c r="AX105" s="138">
        <f>'20030-01-D.1.4.f - 20030-...'!J39</f>
        <v>0</v>
      </c>
      <c r="AY105" s="138">
        <f>'20030-01-D.1.4.f - 20030-...'!J40</f>
        <v>0</v>
      </c>
      <c r="AZ105" s="138">
        <f>'20030-01-D.1.4.f - 20030-...'!F37</f>
        <v>0</v>
      </c>
      <c r="BA105" s="138">
        <f>'20030-01-D.1.4.f - 20030-...'!F38</f>
        <v>0</v>
      </c>
      <c r="BB105" s="138">
        <f>'20030-01-D.1.4.f - 20030-...'!F39</f>
        <v>0</v>
      </c>
      <c r="BC105" s="138">
        <f>'20030-01-D.1.4.f - 20030-...'!F40</f>
        <v>0</v>
      </c>
      <c r="BD105" s="140">
        <f>'20030-01-D.1.4.f - 20030-...'!F41</f>
        <v>0</v>
      </c>
      <c r="BE105" s="4"/>
      <c r="BT105" s="141" t="s">
        <v>103</v>
      </c>
      <c r="BV105" s="141" t="s">
        <v>82</v>
      </c>
      <c r="BW105" s="141" t="s">
        <v>123</v>
      </c>
      <c r="BX105" s="141" t="s">
        <v>100</v>
      </c>
      <c r="CL105" s="141" t="s">
        <v>1</v>
      </c>
    </row>
    <row r="106" spans="1:90" s="4" customFormat="1" ht="23.25" customHeight="1">
      <c r="A106" s="119" t="s">
        <v>84</v>
      </c>
      <c r="B106" s="70"/>
      <c r="C106" s="133"/>
      <c r="D106" s="133"/>
      <c r="E106" s="133"/>
      <c r="F106" s="134" t="s">
        <v>124</v>
      </c>
      <c r="G106" s="134"/>
      <c r="H106" s="134"/>
      <c r="I106" s="134"/>
      <c r="J106" s="134"/>
      <c r="K106" s="133"/>
      <c r="L106" s="134" t="s">
        <v>125</v>
      </c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5">
        <f>'20030-01-D.1.4.g - 20030-...'!J34</f>
        <v>0</v>
      </c>
      <c r="AH106" s="133"/>
      <c r="AI106" s="133"/>
      <c r="AJ106" s="133"/>
      <c r="AK106" s="133"/>
      <c r="AL106" s="133"/>
      <c r="AM106" s="133"/>
      <c r="AN106" s="135">
        <f>SUM(AG106,AT106)</f>
        <v>0</v>
      </c>
      <c r="AO106" s="133"/>
      <c r="AP106" s="133"/>
      <c r="AQ106" s="136" t="s">
        <v>96</v>
      </c>
      <c r="AR106" s="72"/>
      <c r="AS106" s="137">
        <v>0</v>
      </c>
      <c r="AT106" s="138">
        <f>ROUND(SUM(AV106:AW106),2)</f>
        <v>0</v>
      </c>
      <c r="AU106" s="139">
        <f>'20030-01-D.1.4.g - 20030-...'!P126</f>
        <v>0</v>
      </c>
      <c r="AV106" s="138">
        <f>'20030-01-D.1.4.g - 20030-...'!J37</f>
        <v>0</v>
      </c>
      <c r="AW106" s="138">
        <f>'20030-01-D.1.4.g - 20030-...'!J38</f>
        <v>0</v>
      </c>
      <c r="AX106" s="138">
        <f>'20030-01-D.1.4.g - 20030-...'!J39</f>
        <v>0</v>
      </c>
      <c r="AY106" s="138">
        <f>'20030-01-D.1.4.g - 20030-...'!J40</f>
        <v>0</v>
      </c>
      <c r="AZ106" s="138">
        <f>'20030-01-D.1.4.g - 20030-...'!F37</f>
        <v>0</v>
      </c>
      <c r="BA106" s="138">
        <f>'20030-01-D.1.4.g - 20030-...'!F38</f>
        <v>0</v>
      </c>
      <c r="BB106" s="138">
        <f>'20030-01-D.1.4.g - 20030-...'!F39</f>
        <v>0</v>
      </c>
      <c r="BC106" s="138">
        <f>'20030-01-D.1.4.g - 20030-...'!F40</f>
        <v>0</v>
      </c>
      <c r="BD106" s="140">
        <f>'20030-01-D.1.4.g - 20030-...'!F41</f>
        <v>0</v>
      </c>
      <c r="BE106" s="4"/>
      <c r="BT106" s="141" t="s">
        <v>103</v>
      </c>
      <c r="BV106" s="141" t="s">
        <v>82</v>
      </c>
      <c r="BW106" s="141" t="s">
        <v>126</v>
      </c>
      <c r="BX106" s="141" t="s">
        <v>100</v>
      </c>
      <c r="CL106" s="141" t="s">
        <v>1</v>
      </c>
    </row>
    <row r="107" spans="1:90" s="4" customFormat="1" ht="23.25" customHeight="1">
      <c r="A107" s="119" t="s">
        <v>84</v>
      </c>
      <c r="B107" s="70"/>
      <c r="C107" s="133"/>
      <c r="D107" s="133"/>
      <c r="E107" s="133"/>
      <c r="F107" s="134" t="s">
        <v>127</v>
      </c>
      <c r="G107" s="134"/>
      <c r="H107" s="134"/>
      <c r="I107" s="134"/>
      <c r="J107" s="134"/>
      <c r="K107" s="133"/>
      <c r="L107" s="134" t="s">
        <v>128</v>
      </c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5">
        <f>'20030-01-D.1.4.h - 20030-...'!J34</f>
        <v>0</v>
      </c>
      <c r="AH107" s="133"/>
      <c r="AI107" s="133"/>
      <c r="AJ107" s="133"/>
      <c r="AK107" s="133"/>
      <c r="AL107" s="133"/>
      <c r="AM107" s="133"/>
      <c r="AN107" s="135">
        <f>SUM(AG107,AT107)</f>
        <v>0</v>
      </c>
      <c r="AO107" s="133"/>
      <c r="AP107" s="133"/>
      <c r="AQ107" s="136" t="s">
        <v>96</v>
      </c>
      <c r="AR107" s="72"/>
      <c r="AS107" s="137">
        <v>0</v>
      </c>
      <c r="AT107" s="138">
        <f>ROUND(SUM(AV107:AW107),2)</f>
        <v>0</v>
      </c>
      <c r="AU107" s="139">
        <f>'20030-01-D.1.4.h - 20030-...'!P126</f>
        <v>0</v>
      </c>
      <c r="AV107" s="138">
        <f>'20030-01-D.1.4.h - 20030-...'!J37</f>
        <v>0</v>
      </c>
      <c r="AW107" s="138">
        <f>'20030-01-D.1.4.h - 20030-...'!J38</f>
        <v>0</v>
      </c>
      <c r="AX107" s="138">
        <f>'20030-01-D.1.4.h - 20030-...'!J39</f>
        <v>0</v>
      </c>
      <c r="AY107" s="138">
        <f>'20030-01-D.1.4.h - 20030-...'!J40</f>
        <v>0</v>
      </c>
      <c r="AZ107" s="138">
        <f>'20030-01-D.1.4.h - 20030-...'!F37</f>
        <v>0</v>
      </c>
      <c r="BA107" s="138">
        <f>'20030-01-D.1.4.h - 20030-...'!F38</f>
        <v>0</v>
      </c>
      <c r="BB107" s="138">
        <f>'20030-01-D.1.4.h - 20030-...'!F39</f>
        <v>0</v>
      </c>
      <c r="BC107" s="138">
        <f>'20030-01-D.1.4.h - 20030-...'!F40</f>
        <v>0</v>
      </c>
      <c r="BD107" s="140">
        <f>'20030-01-D.1.4.h - 20030-...'!F41</f>
        <v>0</v>
      </c>
      <c r="BE107" s="4"/>
      <c r="BT107" s="141" t="s">
        <v>103</v>
      </c>
      <c r="BV107" s="141" t="s">
        <v>82</v>
      </c>
      <c r="BW107" s="141" t="s">
        <v>129</v>
      </c>
      <c r="BX107" s="141" t="s">
        <v>100</v>
      </c>
      <c r="CL107" s="141" t="s">
        <v>1</v>
      </c>
    </row>
    <row r="108" spans="1:90" s="4" customFormat="1" ht="23.25" customHeight="1">
      <c r="A108" s="119" t="s">
        <v>84</v>
      </c>
      <c r="B108" s="70"/>
      <c r="C108" s="133"/>
      <c r="D108" s="133"/>
      <c r="E108" s="133"/>
      <c r="F108" s="134" t="s">
        <v>130</v>
      </c>
      <c r="G108" s="134"/>
      <c r="H108" s="134"/>
      <c r="I108" s="134"/>
      <c r="J108" s="134"/>
      <c r="K108" s="133"/>
      <c r="L108" s="134" t="s">
        <v>131</v>
      </c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5">
        <f>'20030-01-D.1.4.i - 20030-...'!J34</f>
        <v>0</v>
      </c>
      <c r="AH108" s="133"/>
      <c r="AI108" s="133"/>
      <c r="AJ108" s="133"/>
      <c r="AK108" s="133"/>
      <c r="AL108" s="133"/>
      <c r="AM108" s="133"/>
      <c r="AN108" s="135">
        <f>SUM(AG108,AT108)</f>
        <v>0</v>
      </c>
      <c r="AO108" s="133"/>
      <c r="AP108" s="133"/>
      <c r="AQ108" s="136" t="s">
        <v>96</v>
      </c>
      <c r="AR108" s="72"/>
      <c r="AS108" s="137">
        <v>0</v>
      </c>
      <c r="AT108" s="138">
        <f>ROUND(SUM(AV108:AW108),2)</f>
        <v>0</v>
      </c>
      <c r="AU108" s="139">
        <f>'20030-01-D.1.4.i - 20030-...'!P126</f>
        <v>0</v>
      </c>
      <c r="AV108" s="138">
        <f>'20030-01-D.1.4.i - 20030-...'!J37</f>
        <v>0</v>
      </c>
      <c r="AW108" s="138">
        <f>'20030-01-D.1.4.i - 20030-...'!J38</f>
        <v>0</v>
      </c>
      <c r="AX108" s="138">
        <f>'20030-01-D.1.4.i - 20030-...'!J39</f>
        <v>0</v>
      </c>
      <c r="AY108" s="138">
        <f>'20030-01-D.1.4.i - 20030-...'!J40</f>
        <v>0</v>
      </c>
      <c r="AZ108" s="138">
        <f>'20030-01-D.1.4.i - 20030-...'!F37</f>
        <v>0</v>
      </c>
      <c r="BA108" s="138">
        <f>'20030-01-D.1.4.i - 20030-...'!F38</f>
        <v>0</v>
      </c>
      <c r="BB108" s="138">
        <f>'20030-01-D.1.4.i - 20030-...'!F39</f>
        <v>0</v>
      </c>
      <c r="BC108" s="138">
        <f>'20030-01-D.1.4.i - 20030-...'!F40</f>
        <v>0</v>
      </c>
      <c r="BD108" s="140">
        <f>'20030-01-D.1.4.i - 20030-...'!F41</f>
        <v>0</v>
      </c>
      <c r="BE108" s="4"/>
      <c r="BT108" s="141" t="s">
        <v>103</v>
      </c>
      <c r="BV108" s="141" t="s">
        <v>82</v>
      </c>
      <c r="BW108" s="141" t="s">
        <v>132</v>
      </c>
      <c r="BX108" s="141" t="s">
        <v>100</v>
      </c>
      <c r="CL108" s="141" t="s">
        <v>1</v>
      </c>
    </row>
    <row r="109" spans="1:91" s="7" customFormat="1" ht="24.75" customHeight="1">
      <c r="A109" s="119" t="s">
        <v>84</v>
      </c>
      <c r="B109" s="120"/>
      <c r="C109" s="121"/>
      <c r="D109" s="122" t="s">
        <v>133</v>
      </c>
      <c r="E109" s="122"/>
      <c r="F109" s="122"/>
      <c r="G109" s="122"/>
      <c r="H109" s="122"/>
      <c r="I109" s="123"/>
      <c r="J109" s="122" t="s">
        <v>134</v>
      </c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4">
        <f>'20030-02 - 20030-IO-02 - ...'!J30</f>
        <v>0</v>
      </c>
      <c r="AH109" s="123"/>
      <c r="AI109" s="123"/>
      <c r="AJ109" s="123"/>
      <c r="AK109" s="123"/>
      <c r="AL109" s="123"/>
      <c r="AM109" s="123"/>
      <c r="AN109" s="124">
        <f>SUM(AG109,AT109)</f>
        <v>0</v>
      </c>
      <c r="AO109" s="123"/>
      <c r="AP109" s="123"/>
      <c r="AQ109" s="125" t="s">
        <v>87</v>
      </c>
      <c r="AR109" s="126"/>
      <c r="AS109" s="143">
        <v>0</v>
      </c>
      <c r="AT109" s="144">
        <f>ROUND(SUM(AV109:AW109),2)</f>
        <v>0</v>
      </c>
      <c r="AU109" s="145">
        <f>'20030-02 - 20030-IO-02 - ...'!P127</f>
        <v>0</v>
      </c>
      <c r="AV109" s="144">
        <f>'20030-02 - 20030-IO-02 - ...'!J33</f>
        <v>0</v>
      </c>
      <c r="AW109" s="144">
        <f>'20030-02 - 20030-IO-02 - ...'!J34</f>
        <v>0</v>
      </c>
      <c r="AX109" s="144">
        <f>'20030-02 - 20030-IO-02 - ...'!J35</f>
        <v>0</v>
      </c>
      <c r="AY109" s="144">
        <f>'20030-02 - 20030-IO-02 - ...'!J36</f>
        <v>0</v>
      </c>
      <c r="AZ109" s="144">
        <f>'20030-02 - 20030-IO-02 - ...'!F33</f>
        <v>0</v>
      </c>
      <c r="BA109" s="144">
        <f>'20030-02 - 20030-IO-02 - ...'!F34</f>
        <v>0</v>
      </c>
      <c r="BB109" s="144">
        <f>'20030-02 - 20030-IO-02 - ...'!F35</f>
        <v>0</v>
      </c>
      <c r="BC109" s="144">
        <f>'20030-02 - 20030-IO-02 - ...'!F36</f>
        <v>0</v>
      </c>
      <c r="BD109" s="146">
        <f>'20030-02 - 20030-IO-02 - ...'!F37</f>
        <v>0</v>
      </c>
      <c r="BE109" s="7"/>
      <c r="BT109" s="131" t="s">
        <v>88</v>
      </c>
      <c r="BV109" s="131" t="s">
        <v>82</v>
      </c>
      <c r="BW109" s="131" t="s">
        <v>135</v>
      </c>
      <c r="BX109" s="131" t="s">
        <v>5</v>
      </c>
      <c r="CL109" s="131" t="s">
        <v>1</v>
      </c>
      <c r="CM109" s="131" t="s">
        <v>90</v>
      </c>
    </row>
    <row r="110" spans="1:57" s="2" customFormat="1" ht="30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4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44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</sheetData>
  <sheetProtection password="CC35" sheet="1" objects="1" scenarios="1" formatColumns="0" formatRows="0"/>
  <mergeCells count="98">
    <mergeCell ref="C92:G92"/>
    <mergeCell ref="D95:H95"/>
    <mergeCell ref="D96:H96"/>
    <mergeCell ref="E98:I98"/>
    <mergeCell ref="E97:I97"/>
    <mergeCell ref="F101:J101"/>
    <mergeCell ref="F100:J100"/>
    <mergeCell ref="F99:J99"/>
    <mergeCell ref="G102:K102"/>
    <mergeCell ref="G103:K103"/>
    <mergeCell ref="G104:K104"/>
    <mergeCell ref="I92:AF92"/>
    <mergeCell ref="J95:AF95"/>
    <mergeCell ref="J96:AF96"/>
    <mergeCell ref="K98:AF98"/>
    <mergeCell ref="K97:AF97"/>
    <mergeCell ref="L99:AF99"/>
    <mergeCell ref="L101:AF101"/>
    <mergeCell ref="L100:AF100"/>
    <mergeCell ref="L85:AO85"/>
    <mergeCell ref="M102:AF102"/>
    <mergeCell ref="M103:AF103"/>
    <mergeCell ref="M104:AF104"/>
    <mergeCell ref="F105:J105"/>
    <mergeCell ref="L105:AF105"/>
    <mergeCell ref="F106:J106"/>
    <mergeCell ref="L106:AF106"/>
    <mergeCell ref="F107:J107"/>
    <mergeCell ref="L107:AF107"/>
    <mergeCell ref="F108:J108"/>
    <mergeCell ref="L108:AF108"/>
    <mergeCell ref="D109:H109"/>
    <mergeCell ref="J109:AF109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101:AM101"/>
    <mergeCell ref="AG102:AM102"/>
    <mergeCell ref="AG100:AM100"/>
    <mergeCell ref="AG99:AM99"/>
    <mergeCell ref="AG103:AM103"/>
    <mergeCell ref="AG104:AM104"/>
    <mergeCell ref="AG98:AM98"/>
    <mergeCell ref="AG97:AM97"/>
    <mergeCell ref="AG96:AM96"/>
    <mergeCell ref="AG95:AM95"/>
    <mergeCell ref="AG92:AM92"/>
    <mergeCell ref="AM87:AN87"/>
    <mergeCell ref="AM89:AP89"/>
    <mergeCell ref="AM90:AP90"/>
    <mergeCell ref="AN104:AP104"/>
    <mergeCell ref="AN103:AP103"/>
    <mergeCell ref="AN92:AP92"/>
    <mergeCell ref="AN102:AP102"/>
    <mergeCell ref="AN99:AP99"/>
    <mergeCell ref="AN101:AP101"/>
    <mergeCell ref="AN95:AP95"/>
    <mergeCell ref="AN100:AP100"/>
    <mergeCell ref="AN96:AP96"/>
    <mergeCell ref="AN97:AP97"/>
    <mergeCell ref="AN98:AP98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94:AP94"/>
  </mergeCells>
  <hyperlinks>
    <hyperlink ref="A95" location="'20030-VRN - 20030- VRN  V...'!C2" display="/"/>
    <hyperlink ref="A97" location="'20030-01-D.1.1 - 20030-SO...'!C2" display="/"/>
    <hyperlink ref="A99" location="'20030-01-D.1.4.c - 20030-...'!C2" display="/"/>
    <hyperlink ref="A100" location="'20030-01-D.1.4.d - 20030-...'!C2" display="/"/>
    <hyperlink ref="A102" location="'20030-01-D.1.4.e.1 - 2003...'!C2" display="/"/>
    <hyperlink ref="A103" location="'20030-01-D.1.4.e.2 - 2003...'!C2" display="/"/>
    <hyperlink ref="A104" location="'20030-01-D.1.4.e.3 - 2003...'!C2" display="/"/>
    <hyperlink ref="A105" location="'20030-01-D.1.4.f - 20030-...'!C2" display="/"/>
    <hyperlink ref="A106" location="'20030-01-D.1.4.g - 20030-...'!C2" display="/"/>
    <hyperlink ref="A107" location="'20030-01-D.1.4.h - 20030-...'!C2" display="/"/>
    <hyperlink ref="A108" location="'20030-01-D.1.4.i - 20030-...'!C2" display="/"/>
    <hyperlink ref="A109" location="'20030-02 - 20030-IO-02 -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126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90</v>
      </c>
    </row>
    <row r="4" spans="2:46" s="1" customFormat="1" ht="24.95" customHeight="1">
      <c r="B4" s="20"/>
      <c r="D4" s="151" t="s">
        <v>136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 xml:space="preserve">20030 - 3 -  Technická univerzita v Liberci, Laboratoř KEZ</v>
      </c>
      <c r="F7" s="153"/>
      <c r="G7" s="153"/>
      <c r="H7" s="153"/>
      <c r="I7" s="147"/>
      <c r="L7" s="20"/>
    </row>
    <row r="8" spans="2:12" ht="12">
      <c r="B8" s="20"/>
      <c r="D8" s="153" t="s">
        <v>137</v>
      </c>
      <c r="L8" s="20"/>
    </row>
    <row r="9" spans="2:12" s="1" customFormat="1" ht="16.5" customHeight="1">
      <c r="B9" s="20"/>
      <c r="E9" s="154" t="s">
        <v>223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224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2542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2543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24.75" customHeight="1">
      <c r="A13" s="38"/>
      <c r="B13" s="44"/>
      <c r="C13" s="38"/>
      <c r="D13" s="38"/>
      <c r="E13" s="156" t="s">
        <v>3464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5. 11. 2020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155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">
        <v>26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27</v>
      </c>
      <c r="F19" s="38"/>
      <c r="G19" s="38"/>
      <c r="H19" s="38"/>
      <c r="I19" s="157" t="s">
        <v>28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29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28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31</v>
      </c>
      <c r="E24" s="38"/>
      <c r="F24" s="38"/>
      <c r="G24" s="38"/>
      <c r="H24" s="38"/>
      <c r="I24" s="157" t="s">
        <v>25</v>
      </c>
      <c r="J24" s="141" t="s">
        <v>32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33</v>
      </c>
      <c r="F25" s="38"/>
      <c r="G25" s="38"/>
      <c r="H25" s="38"/>
      <c r="I25" s="157" t="s">
        <v>28</v>
      </c>
      <c r="J25" s="141" t="s">
        <v>34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36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28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38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47.25" customHeight="1">
      <c r="A31" s="159"/>
      <c r="B31" s="160"/>
      <c r="C31" s="159"/>
      <c r="D31" s="159"/>
      <c r="E31" s="161" t="s">
        <v>226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40</v>
      </c>
      <c r="E34" s="38"/>
      <c r="F34" s="38"/>
      <c r="G34" s="38"/>
      <c r="H34" s="38"/>
      <c r="I34" s="155"/>
      <c r="J34" s="167">
        <f>ROUND(J126,2)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42</v>
      </c>
      <c r="G36" s="38"/>
      <c r="H36" s="38"/>
      <c r="I36" s="169" t="s">
        <v>41</v>
      </c>
      <c r="J36" s="168" t="s">
        <v>43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44</v>
      </c>
      <c r="E37" s="153" t="s">
        <v>45</v>
      </c>
      <c r="F37" s="171">
        <f>ROUND((SUM(BE126:BE130)),2)</f>
        <v>0</v>
      </c>
      <c r="G37" s="38"/>
      <c r="H37" s="38"/>
      <c r="I37" s="172">
        <v>0.21</v>
      </c>
      <c r="J37" s="171">
        <f>ROUND(((SUM(BE126:BE130))*I37),2)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46</v>
      </c>
      <c r="F38" s="171">
        <f>ROUND((SUM(BF126:BF130)),2)</f>
        <v>0</v>
      </c>
      <c r="G38" s="38"/>
      <c r="H38" s="38"/>
      <c r="I38" s="172">
        <v>0.15</v>
      </c>
      <c r="J38" s="171">
        <f>ROUND(((SUM(BF126:BF130))*I38),2)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47</v>
      </c>
      <c r="F39" s="171">
        <f>ROUND((SUM(BG126:BG130)),2)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48</v>
      </c>
      <c r="F40" s="171">
        <f>ROUND((SUM(BH126:BH130)),2)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49</v>
      </c>
      <c r="F41" s="171">
        <f>ROUND((SUM(BI126:BI130)),2)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50</v>
      </c>
      <c r="E43" s="175"/>
      <c r="F43" s="175"/>
      <c r="G43" s="176" t="s">
        <v>51</v>
      </c>
      <c r="H43" s="177" t="s">
        <v>52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53</v>
      </c>
      <c r="E50" s="182"/>
      <c r="F50" s="182"/>
      <c r="G50" s="181" t="s">
        <v>54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55</v>
      </c>
      <c r="E61" s="185"/>
      <c r="F61" s="186" t="s">
        <v>56</v>
      </c>
      <c r="G61" s="184" t="s">
        <v>55</v>
      </c>
      <c r="H61" s="185"/>
      <c r="I61" s="187"/>
      <c r="J61" s="188" t="s">
        <v>56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57</v>
      </c>
      <c r="E65" s="189"/>
      <c r="F65" s="189"/>
      <c r="G65" s="181" t="s">
        <v>58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55</v>
      </c>
      <c r="E76" s="185"/>
      <c r="F76" s="186" t="s">
        <v>56</v>
      </c>
      <c r="G76" s="184" t="s">
        <v>55</v>
      </c>
      <c r="H76" s="185"/>
      <c r="I76" s="187"/>
      <c r="J76" s="188" t="s">
        <v>56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139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 xml:space="preserve">20030 - 3 -  Technická univerzita v Liberci, Laboratoř KEZ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137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2:12" s="1" customFormat="1" ht="16.5" customHeight="1">
      <c r="B87" s="21"/>
      <c r="C87" s="22"/>
      <c r="D87" s="22"/>
      <c r="E87" s="197" t="s">
        <v>223</v>
      </c>
      <c r="F87" s="22"/>
      <c r="G87" s="22"/>
      <c r="H87" s="22"/>
      <c r="I87" s="147"/>
      <c r="J87" s="22"/>
      <c r="K87" s="22"/>
      <c r="L87" s="20"/>
    </row>
    <row r="88" spans="2:12" s="1" customFormat="1" ht="12" customHeight="1">
      <c r="B88" s="21"/>
      <c r="C88" s="32" t="s">
        <v>224</v>
      </c>
      <c r="D88" s="22"/>
      <c r="E88" s="22"/>
      <c r="F88" s="22"/>
      <c r="G88" s="22"/>
      <c r="H88" s="22"/>
      <c r="I88" s="147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313" t="s">
        <v>2542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2543</v>
      </c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4.75" customHeight="1">
      <c r="A91" s="38"/>
      <c r="B91" s="39"/>
      <c r="C91" s="40"/>
      <c r="D91" s="40"/>
      <c r="E91" s="76" t="str">
        <f>E13</f>
        <v>20030-01-D.1.4.g - 20030-01-D.1.4.g - Elektroinstalace, ochrana před bleskem</v>
      </c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>Liberec</v>
      </c>
      <c r="G93" s="40"/>
      <c r="H93" s="40"/>
      <c r="I93" s="157" t="s">
        <v>22</v>
      </c>
      <c r="J93" s="79" t="str">
        <f>IF(J16="","",J16)</f>
        <v>5. 11. 2020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5.65" customHeight="1">
      <c r="A95" s="38"/>
      <c r="B95" s="39"/>
      <c r="C95" s="32" t="s">
        <v>24</v>
      </c>
      <c r="D95" s="40"/>
      <c r="E95" s="40"/>
      <c r="F95" s="27" t="str">
        <f>E19</f>
        <v xml:space="preserve">Technická univerzita v Liberci,Studentská 1402/2 </v>
      </c>
      <c r="G95" s="40"/>
      <c r="H95" s="40"/>
      <c r="I95" s="157" t="s">
        <v>31</v>
      </c>
      <c r="J95" s="36" t="str">
        <f>E25</f>
        <v>Profes projekt, spol. s r.o.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29</v>
      </c>
      <c r="D96" s="40"/>
      <c r="E96" s="40"/>
      <c r="F96" s="27" t="str">
        <f>IF(E22="","",E22)</f>
        <v>Vyplň údaj</v>
      </c>
      <c r="G96" s="40"/>
      <c r="H96" s="40"/>
      <c r="I96" s="157" t="s">
        <v>36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98" t="s">
        <v>140</v>
      </c>
      <c r="D98" s="199"/>
      <c r="E98" s="199"/>
      <c r="F98" s="199"/>
      <c r="G98" s="199"/>
      <c r="H98" s="199"/>
      <c r="I98" s="200"/>
      <c r="J98" s="201" t="s">
        <v>141</v>
      </c>
      <c r="K98" s="199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202" t="s">
        <v>142</v>
      </c>
      <c r="D100" s="40"/>
      <c r="E100" s="40"/>
      <c r="F100" s="40"/>
      <c r="G100" s="40"/>
      <c r="H100" s="40"/>
      <c r="I100" s="155"/>
      <c r="J100" s="110">
        <f>J126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143</v>
      </c>
    </row>
    <row r="101" spans="1:31" s="9" customFormat="1" ht="24.95" customHeight="1">
      <c r="A101" s="9"/>
      <c r="B101" s="203"/>
      <c r="C101" s="204"/>
      <c r="D101" s="205" t="s">
        <v>254</v>
      </c>
      <c r="E101" s="206"/>
      <c r="F101" s="206"/>
      <c r="G101" s="206"/>
      <c r="H101" s="206"/>
      <c r="I101" s="207"/>
      <c r="J101" s="208">
        <f>J127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3"/>
      <c r="D102" s="211" t="s">
        <v>3465</v>
      </c>
      <c r="E102" s="212"/>
      <c r="F102" s="212"/>
      <c r="G102" s="212"/>
      <c r="H102" s="212"/>
      <c r="I102" s="213"/>
      <c r="J102" s="214">
        <f>J128</f>
        <v>0</v>
      </c>
      <c r="K102" s="133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155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193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196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151</v>
      </c>
      <c r="D109" s="40"/>
      <c r="E109" s="40"/>
      <c r="F109" s="40"/>
      <c r="G109" s="40"/>
      <c r="H109" s="40"/>
      <c r="I109" s="155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97" t="str">
        <f>E7</f>
        <v xml:space="preserve">20030 - 3 -  Technická univerzita v Liberci, Laboratoř KEZ</v>
      </c>
      <c r="F112" s="32"/>
      <c r="G112" s="32"/>
      <c r="H112" s="32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137</v>
      </c>
      <c r="D113" s="22"/>
      <c r="E113" s="22"/>
      <c r="F113" s="22"/>
      <c r="G113" s="22"/>
      <c r="H113" s="22"/>
      <c r="I113" s="147"/>
      <c r="J113" s="22"/>
      <c r="K113" s="22"/>
      <c r="L113" s="20"/>
    </row>
    <row r="114" spans="2:12" s="1" customFormat="1" ht="16.5" customHeight="1">
      <c r="B114" s="21"/>
      <c r="C114" s="22"/>
      <c r="D114" s="22"/>
      <c r="E114" s="197" t="s">
        <v>223</v>
      </c>
      <c r="F114" s="22"/>
      <c r="G114" s="22"/>
      <c r="H114" s="22"/>
      <c r="I114" s="147"/>
      <c r="J114" s="22"/>
      <c r="K114" s="22"/>
      <c r="L114" s="20"/>
    </row>
    <row r="115" spans="2:12" s="1" customFormat="1" ht="12" customHeight="1">
      <c r="B115" s="21"/>
      <c r="C115" s="32" t="s">
        <v>224</v>
      </c>
      <c r="D115" s="22"/>
      <c r="E115" s="22"/>
      <c r="F115" s="22"/>
      <c r="G115" s="22"/>
      <c r="H115" s="22"/>
      <c r="I115" s="147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313" t="s">
        <v>2542</v>
      </c>
      <c r="F116" s="40"/>
      <c r="G116" s="40"/>
      <c r="H116" s="40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2543</v>
      </c>
      <c r="D117" s="40"/>
      <c r="E117" s="40"/>
      <c r="F117" s="40"/>
      <c r="G117" s="40"/>
      <c r="H117" s="40"/>
      <c r="I117" s="15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4.75" customHeight="1">
      <c r="A118" s="38"/>
      <c r="B118" s="39"/>
      <c r="C118" s="40"/>
      <c r="D118" s="40"/>
      <c r="E118" s="76" t="str">
        <f>E13</f>
        <v>20030-01-D.1.4.g - 20030-01-D.1.4.g - Elektroinstalace, ochrana před bleskem</v>
      </c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F16</f>
        <v>Liberec</v>
      </c>
      <c r="G120" s="40"/>
      <c r="H120" s="40"/>
      <c r="I120" s="157" t="s">
        <v>22</v>
      </c>
      <c r="J120" s="79" t="str">
        <f>IF(J16="","",J16)</f>
        <v>5. 11. 2020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5.65" customHeight="1">
      <c r="A122" s="38"/>
      <c r="B122" s="39"/>
      <c r="C122" s="32" t="s">
        <v>24</v>
      </c>
      <c r="D122" s="40"/>
      <c r="E122" s="40"/>
      <c r="F122" s="27" t="str">
        <f>E19</f>
        <v xml:space="preserve">Technická univerzita v Liberci,Studentská 1402/2 </v>
      </c>
      <c r="G122" s="40"/>
      <c r="H122" s="40"/>
      <c r="I122" s="157" t="s">
        <v>31</v>
      </c>
      <c r="J122" s="36" t="str">
        <f>E25</f>
        <v>Profes projekt, spol. s 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29</v>
      </c>
      <c r="D123" s="40"/>
      <c r="E123" s="40"/>
      <c r="F123" s="27" t="str">
        <f>IF(E22="","",E22)</f>
        <v>Vyplň údaj</v>
      </c>
      <c r="G123" s="40"/>
      <c r="H123" s="40"/>
      <c r="I123" s="157" t="s">
        <v>36</v>
      </c>
      <c r="J123" s="36" t="str">
        <f>E28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155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16"/>
      <c r="B125" s="217"/>
      <c r="C125" s="218" t="s">
        <v>152</v>
      </c>
      <c r="D125" s="219" t="s">
        <v>65</v>
      </c>
      <c r="E125" s="219" t="s">
        <v>61</v>
      </c>
      <c r="F125" s="219" t="s">
        <v>62</v>
      </c>
      <c r="G125" s="219" t="s">
        <v>153</v>
      </c>
      <c r="H125" s="219" t="s">
        <v>154</v>
      </c>
      <c r="I125" s="220" t="s">
        <v>155</v>
      </c>
      <c r="J125" s="221" t="s">
        <v>141</v>
      </c>
      <c r="K125" s="222" t="s">
        <v>156</v>
      </c>
      <c r="L125" s="223"/>
      <c r="M125" s="100" t="s">
        <v>1</v>
      </c>
      <c r="N125" s="101" t="s">
        <v>44</v>
      </c>
      <c r="O125" s="101" t="s">
        <v>157</v>
      </c>
      <c r="P125" s="101" t="s">
        <v>158</v>
      </c>
      <c r="Q125" s="101" t="s">
        <v>159</v>
      </c>
      <c r="R125" s="101" t="s">
        <v>160</v>
      </c>
      <c r="S125" s="101" t="s">
        <v>161</v>
      </c>
      <c r="T125" s="102" t="s">
        <v>162</v>
      </c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</row>
    <row r="126" spans="1:63" s="2" customFormat="1" ht="22.8" customHeight="1">
      <c r="A126" s="38"/>
      <c r="B126" s="39"/>
      <c r="C126" s="107" t="s">
        <v>163</v>
      </c>
      <c r="D126" s="40"/>
      <c r="E126" s="40"/>
      <c r="F126" s="40"/>
      <c r="G126" s="40"/>
      <c r="H126" s="40"/>
      <c r="I126" s="155"/>
      <c r="J126" s="224">
        <f>BK126</f>
        <v>0</v>
      </c>
      <c r="K126" s="40"/>
      <c r="L126" s="44"/>
      <c r="M126" s="103"/>
      <c r="N126" s="225"/>
      <c r="O126" s="104"/>
      <c r="P126" s="226">
        <f>P127</f>
        <v>0</v>
      </c>
      <c r="Q126" s="104"/>
      <c r="R126" s="226">
        <f>R127</f>
        <v>0</v>
      </c>
      <c r="S126" s="104"/>
      <c r="T126" s="227">
        <f>T127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79</v>
      </c>
      <c r="AU126" s="17" t="s">
        <v>143</v>
      </c>
      <c r="BK126" s="228">
        <f>BK127</f>
        <v>0</v>
      </c>
    </row>
    <row r="127" spans="1:63" s="12" customFormat="1" ht="25.9" customHeight="1">
      <c r="A127" s="12"/>
      <c r="B127" s="229"/>
      <c r="C127" s="230"/>
      <c r="D127" s="231" t="s">
        <v>79</v>
      </c>
      <c r="E127" s="232" t="s">
        <v>331</v>
      </c>
      <c r="F127" s="232" t="s">
        <v>2488</v>
      </c>
      <c r="G127" s="230"/>
      <c r="H127" s="230"/>
      <c r="I127" s="233"/>
      <c r="J127" s="234">
        <f>BK127</f>
        <v>0</v>
      </c>
      <c r="K127" s="230"/>
      <c r="L127" s="235"/>
      <c r="M127" s="236"/>
      <c r="N127" s="237"/>
      <c r="O127" s="237"/>
      <c r="P127" s="238">
        <f>P128</f>
        <v>0</v>
      </c>
      <c r="Q127" s="237"/>
      <c r="R127" s="238">
        <f>R128</f>
        <v>0</v>
      </c>
      <c r="S127" s="237"/>
      <c r="T127" s="23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0" t="s">
        <v>103</v>
      </c>
      <c r="AT127" s="241" t="s">
        <v>79</v>
      </c>
      <c r="AU127" s="241" t="s">
        <v>80</v>
      </c>
      <c r="AY127" s="240" t="s">
        <v>166</v>
      </c>
      <c r="BK127" s="242">
        <f>BK128</f>
        <v>0</v>
      </c>
    </row>
    <row r="128" spans="1:63" s="12" customFormat="1" ht="22.8" customHeight="1">
      <c r="A128" s="12"/>
      <c r="B128" s="229"/>
      <c r="C128" s="230"/>
      <c r="D128" s="231" t="s">
        <v>79</v>
      </c>
      <c r="E128" s="243" t="s">
        <v>3466</v>
      </c>
      <c r="F128" s="243" t="s">
        <v>3467</v>
      </c>
      <c r="G128" s="230"/>
      <c r="H128" s="230"/>
      <c r="I128" s="233"/>
      <c r="J128" s="244">
        <f>BK128</f>
        <v>0</v>
      </c>
      <c r="K128" s="230"/>
      <c r="L128" s="235"/>
      <c r="M128" s="236"/>
      <c r="N128" s="237"/>
      <c r="O128" s="237"/>
      <c r="P128" s="238">
        <f>SUM(P129:P130)</f>
        <v>0</v>
      </c>
      <c r="Q128" s="237"/>
      <c r="R128" s="238">
        <f>SUM(R129:R130)</f>
        <v>0</v>
      </c>
      <c r="S128" s="237"/>
      <c r="T128" s="239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40" t="s">
        <v>103</v>
      </c>
      <c r="AT128" s="241" t="s">
        <v>79</v>
      </c>
      <c r="AU128" s="241" t="s">
        <v>88</v>
      </c>
      <c r="AY128" s="240" t="s">
        <v>166</v>
      </c>
      <c r="BK128" s="242">
        <f>SUM(BK129:BK130)</f>
        <v>0</v>
      </c>
    </row>
    <row r="129" spans="1:65" s="2" customFormat="1" ht="16.5" customHeight="1">
      <c r="A129" s="38"/>
      <c r="B129" s="39"/>
      <c r="C129" s="245" t="s">
        <v>88</v>
      </c>
      <c r="D129" s="245" t="s">
        <v>169</v>
      </c>
      <c r="E129" s="246" t="s">
        <v>3468</v>
      </c>
      <c r="F129" s="247" t="s">
        <v>3469</v>
      </c>
      <c r="G129" s="248" t="s">
        <v>988</v>
      </c>
      <c r="H129" s="249">
        <v>1</v>
      </c>
      <c r="I129" s="250"/>
      <c r="J129" s="251">
        <f>ROUND(I129*H129,2)</f>
        <v>0</v>
      </c>
      <c r="K129" s="252"/>
      <c r="L129" s="44"/>
      <c r="M129" s="253" t="s">
        <v>1</v>
      </c>
      <c r="N129" s="254" t="s">
        <v>45</v>
      </c>
      <c r="O129" s="91"/>
      <c r="P129" s="255">
        <f>O129*H129</f>
        <v>0</v>
      </c>
      <c r="Q129" s="255">
        <v>0</v>
      </c>
      <c r="R129" s="255">
        <f>Q129*H129</f>
        <v>0</v>
      </c>
      <c r="S129" s="255">
        <v>0</v>
      </c>
      <c r="T129" s="25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7" t="s">
        <v>726</v>
      </c>
      <c r="AT129" s="257" t="s">
        <v>169</v>
      </c>
      <c r="AU129" s="257" t="s">
        <v>90</v>
      </c>
      <c r="AY129" s="17" t="s">
        <v>166</v>
      </c>
      <c r="BE129" s="258">
        <f>IF(N129="základní",J129,0)</f>
        <v>0</v>
      </c>
      <c r="BF129" s="258">
        <f>IF(N129="snížená",J129,0)</f>
        <v>0</v>
      </c>
      <c r="BG129" s="258">
        <f>IF(N129="zákl. přenesená",J129,0)</f>
        <v>0</v>
      </c>
      <c r="BH129" s="258">
        <f>IF(N129="sníž. přenesená",J129,0)</f>
        <v>0</v>
      </c>
      <c r="BI129" s="258">
        <f>IF(N129="nulová",J129,0)</f>
        <v>0</v>
      </c>
      <c r="BJ129" s="17" t="s">
        <v>88</v>
      </c>
      <c r="BK129" s="258">
        <f>ROUND(I129*H129,2)</f>
        <v>0</v>
      </c>
      <c r="BL129" s="17" t="s">
        <v>726</v>
      </c>
      <c r="BM129" s="257" t="s">
        <v>3470</v>
      </c>
    </row>
    <row r="130" spans="1:47" s="2" customFormat="1" ht="12">
      <c r="A130" s="38"/>
      <c r="B130" s="39"/>
      <c r="C130" s="40"/>
      <c r="D130" s="259" t="s">
        <v>175</v>
      </c>
      <c r="E130" s="40"/>
      <c r="F130" s="260" t="s">
        <v>3469</v>
      </c>
      <c r="G130" s="40"/>
      <c r="H130" s="40"/>
      <c r="I130" s="155"/>
      <c r="J130" s="40"/>
      <c r="K130" s="40"/>
      <c r="L130" s="44"/>
      <c r="M130" s="263"/>
      <c r="N130" s="264"/>
      <c r="O130" s="265"/>
      <c r="P130" s="265"/>
      <c r="Q130" s="265"/>
      <c r="R130" s="265"/>
      <c r="S130" s="265"/>
      <c r="T130" s="266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175</v>
      </c>
      <c r="AU130" s="17" t="s">
        <v>90</v>
      </c>
    </row>
    <row r="131" spans="1:31" s="2" customFormat="1" ht="6.95" customHeight="1">
      <c r="A131" s="38"/>
      <c r="B131" s="66"/>
      <c r="C131" s="67"/>
      <c r="D131" s="67"/>
      <c r="E131" s="67"/>
      <c r="F131" s="67"/>
      <c r="G131" s="67"/>
      <c r="H131" s="67"/>
      <c r="I131" s="193"/>
      <c r="J131" s="67"/>
      <c r="K131" s="67"/>
      <c r="L131" s="44"/>
      <c r="M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</sheetData>
  <sheetProtection password="CC35" sheet="1" objects="1" scenarios="1" formatColumns="0" formatRows="0" autoFilter="0"/>
  <autoFilter ref="C125:K13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129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90</v>
      </c>
    </row>
    <row r="4" spans="2:46" s="1" customFormat="1" ht="24.95" customHeight="1">
      <c r="B4" s="20"/>
      <c r="D4" s="151" t="s">
        <v>136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 xml:space="preserve">20030 - 3 -  Technická univerzita v Liberci, Laboratoř KEZ</v>
      </c>
      <c r="F7" s="153"/>
      <c r="G7" s="153"/>
      <c r="H7" s="153"/>
      <c r="I7" s="147"/>
      <c r="L7" s="20"/>
    </row>
    <row r="8" spans="2:12" ht="12">
      <c r="B8" s="20"/>
      <c r="D8" s="153" t="s">
        <v>137</v>
      </c>
      <c r="L8" s="20"/>
    </row>
    <row r="9" spans="2:12" s="1" customFormat="1" ht="16.5" customHeight="1">
      <c r="B9" s="20"/>
      <c r="E9" s="154" t="s">
        <v>223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224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2542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2543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24.75" customHeight="1">
      <c r="A13" s="38"/>
      <c r="B13" s="44"/>
      <c r="C13" s="38"/>
      <c r="D13" s="38"/>
      <c r="E13" s="156" t="s">
        <v>3471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5. 11. 2020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155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">
        <v>26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27</v>
      </c>
      <c r="F19" s="38"/>
      <c r="G19" s="38"/>
      <c r="H19" s="38"/>
      <c r="I19" s="157" t="s">
        <v>28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29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28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31</v>
      </c>
      <c r="E24" s="38"/>
      <c r="F24" s="38"/>
      <c r="G24" s="38"/>
      <c r="H24" s="38"/>
      <c r="I24" s="157" t="s">
        <v>25</v>
      </c>
      <c r="J24" s="141" t="s">
        <v>32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33</v>
      </c>
      <c r="F25" s="38"/>
      <c r="G25" s="38"/>
      <c r="H25" s="38"/>
      <c r="I25" s="157" t="s">
        <v>28</v>
      </c>
      <c r="J25" s="141" t="s">
        <v>34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36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28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38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47.25" customHeight="1">
      <c r="A31" s="159"/>
      <c r="B31" s="160"/>
      <c r="C31" s="159"/>
      <c r="D31" s="159"/>
      <c r="E31" s="161" t="s">
        <v>226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40</v>
      </c>
      <c r="E34" s="38"/>
      <c r="F34" s="38"/>
      <c r="G34" s="38"/>
      <c r="H34" s="38"/>
      <c r="I34" s="155"/>
      <c r="J34" s="167">
        <f>ROUND(J126,2)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42</v>
      </c>
      <c r="G36" s="38"/>
      <c r="H36" s="38"/>
      <c r="I36" s="169" t="s">
        <v>41</v>
      </c>
      <c r="J36" s="168" t="s">
        <v>43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44</v>
      </c>
      <c r="E37" s="153" t="s">
        <v>45</v>
      </c>
      <c r="F37" s="171">
        <f>ROUND((SUM(BE126:BE130)),2)</f>
        <v>0</v>
      </c>
      <c r="G37" s="38"/>
      <c r="H37" s="38"/>
      <c r="I37" s="172">
        <v>0.21</v>
      </c>
      <c r="J37" s="171">
        <f>ROUND(((SUM(BE126:BE130))*I37),2)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46</v>
      </c>
      <c r="F38" s="171">
        <f>ROUND((SUM(BF126:BF130)),2)</f>
        <v>0</v>
      </c>
      <c r="G38" s="38"/>
      <c r="H38" s="38"/>
      <c r="I38" s="172">
        <v>0.15</v>
      </c>
      <c r="J38" s="171">
        <f>ROUND(((SUM(BF126:BF130))*I38),2)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47</v>
      </c>
      <c r="F39" s="171">
        <f>ROUND((SUM(BG126:BG130)),2)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48</v>
      </c>
      <c r="F40" s="171">
        <f>ROUND((SUM(BH126:BH130)),2)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49</v>
      </c>
      <c r="F41" s="171">
        <f>ROUND((SUM(BI126:BI130)),2)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50</v>
      </c>
      <c r="E43" s="175"/>
      <c r="F43" s="175"/>
      <c r="G43" s="176" t="s">
        <v>51</v>
      </c>
      <c r="H43" s="177" t="s">
        <v>52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53</v>
      </c>
      <c r="E50" s="182"/>
      <c r="F50" s="182"/>
      <c r="G50" s="181" t="s">
        <v>54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55</v>
      </c>
      <c r="E61" s="185"/>
      <c r="F61" s="186" t="s">
        <v>56</v>
      </c>
      <c r="G61" s="184" t="s">
        <v>55</v>
      </c>
      <c r="H61" s="185"/>
      <c r="I61" s="187"/>
      <c r="J61" s="188" t="s">
        <v>56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57</v>
      </c>
      <c r="E65" s="189"/>
      <c r="F65" s="189"/>
      <c r="G65" s="181" t="s">
        <v>58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55</v>
      </c>
      <c r="E76" s="185"/>
      <c r="F76" s="186" t="s">
        <v>56</v>
      </c>
      <c r="G76" s="184" t="s">
        <v>55</v>
      </c>
      <c r="H76" s="185"/>
      <c r="I76" s="187"/>
      <c r="J76" s="188" t="s">
        <v>56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139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 xml:space="preserve">20030 - 3 -  Technická univerzita v Liberci, Laboratoř KEZ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137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2:12" s="1" customFormat="1" ht="16.5" customHeight="1">
      <c r="B87" s="21"/>
      <c r="C87" s="22"/>
      <c r="D87" s="22"/>
      <c r="E87" s="197" t="s">
        <v>223</v>
      </c>
      <c r="F87" s="22"/>
      <c r="G87" s="22"/>
      <c r="H87" s="22"/>
      <c r="I87" s="147"/>
      <c r="J87" s="22"/>
      <c r="K87" s="22"/>
      <c r="L87" s="20"/>
    </row>
    <row r="88" spans="2:12" s="1" customFormat="1" ht="12" customHeight="1">
      <c r="B88" s="21"/>
      <c r="C88" s="32" t="s">
        <v>224</v>
      </c>
      <c r="D88" s="22"/>
      <c r="E88" s="22"/>
      <c r="F88" s="22"/>
      <c r="G88" s="22"/>
      <c r="H88" s="22"/>
      <c r="I88" s="147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313" t="s">
        <v>2542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2543</v>
      </c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4.75" customHeight="1">
      <c r="A91" s="38"/>
      <c r="B91" s="39"/>
      <c r="C91" s="40"/>
      <c r="D91" s="40"/>
      <c r="E91" s="76" t="str">
        <f>E13</f>
        <v>20030-01-D.1.4.h - 20030-01-D.1.4.h - Slaboproudé rozvody, EPS,PZTS, VSS, SKS, ESKV</v>
      </c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>Liberec</v>
      </c>
      <c r="G93" s="40"/>
      <c r="H93" s="40"/>
      <c r="I93" s="157" t="s">
        <v>22</v>
      </c>
      <c r="J93" s="79" t="str">
        <f>IF(J16="","",J16)</f>
        <v>5. 11. 2020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5.65" customHeight="1">
      <c r="A95" s="38"/>
      <c r="B95" s="39"/>
      <c r="C95" s="32" t="s">
        <v>24</v>
      </c>
      <c r="D95" s="40"/>
      <c r="E95" s="40"/>
      <c r="F95" s="27" t="str">
        <f>E19</f>
        <v xml:space="preserve">Technická univerzita v Liberci,Studentská 1402/2 </v>
      </c>
      <c r="G95" s="40"/>
      <c r="H95" s="40"/>
      <c r="I95" s="157" t="s">
        <v>31</v>
      </c>
      <c r="J95" s="36" t="str">
        <f>E25</f>
        <v>Profes projekt, spol. s r.o.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29</v>
      </c>
      <c r="D96" s="40"/>
      <c r="E96" s="40"/>
      <c r="F96" s="27" t="str">
        <f>IF(E22="","",E22)</f>
        <v>Vyplň údaj</v>
      </c>
      <c r="G96" s="40"/>
      <c r="H96" s="40"/>
      <c r="I96" s="157" t="s">
        <v>36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98" t="s">
        <v>140</v>
      </c>
      <c r="D98" s="199"/>
      <c r="E98" s="199"/>
      <c r="F98" s="199"/>
      <c r="G98" s="199"/>
      <c r="H98" s="199"/>
      <c r="I98" s="200"/>
      <c r="J98" s="201" t="s">
        <v>141</v>
      </c>
      <c r="K98" s="199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202" t="s">
        <v>142</v>
      </c>
      <c r="D100" s="40"/>
      <c r="E100" s="40"/>
      <c r="F100" s="40"/>
      <c r="G100" s="40"/>
      <c r="H100" s="40"/>
      <c r="I100" s="155"/>
      <c r="J100" s="110">
        <f>J126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143</v>
      </c>
    </row>
    <row r="101" spans="1:31" s="9" customFormat="1" ht="24.95" customHeight="1">
      <c r="A101" s="9"/>
      <c r="B101" s="203"/>
      <c r="C101" s="204"/>
      <c r="D101" s="205" t="s">
        <v>254</v>
      </c>
      <c r="E101" s="206"/>
      <c r="F101" s="206"/>
      <c r="G101" s="206"/>
      <c r="H101" s="206"/>
      <c r="I101" s="207"/>
      <c r="J101" s="208">
        <f>J127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3"/>
      <c r="D102" s="211" t="s">
        <v>3472</v>
      </c>
      <c r="E102" s="212"/>
      <c r="F102" s="212"/>
      <c r="G102" s="212"/>
      <c r="H102" s="212"/>
      <c r="I102" s="213"/>
      <c r="J102" s="214">
        <f>J128</f>
        <v>0</v>
      </c>
      <c r="K102" s="133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155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193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196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151</v>
      </c>
      <c r="D109" s="40"/>
      <c r="E109" s="40"/>
      <c r="F109" s="40"/>
      <c r="G109" s="40"/>
      <c r="H109" s="40"/>
      <c r="I109" s="155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97" t="str">
        <f>E7</f>
        <v xml:space="preserve">20030 - 3 -  Technická univerzita v Liberci, Laboratoř KEZ</v>
      </c>
      <c r="F112" s="32"/>
      <c r="G112" s="32"/>
      <c r="H112" s="32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137</v>
      </c>
      <c r="D113" s="22"/>
      <c r="E113" s="22"/>
      <c r="F113" s="22"/>
      <c r="G113" s="22"/>
      <c r="H113" s="22"/>
      <c r="I113" s="147"/>
      <c r="J113" s="22"/>
      <c r="K113" s="22"/>
      <c r="L113" s="20"/>
    </row>
    <row r="114" spans="2:12" s="1" customFormat="1" ht="16.5" customHeight="1">
      <c r="B114" s="21"/>
      <c r="C114" s="22"/>
      <c r="D114" s="22"/>
      <c r="E114" s="197" t="s">
        <v>223</v>
      </c>
      <c r="F114" s="22"/>
      <c r="G114" s="22"/>
      <c r="H114" s="22"/>
      <c r="I114" s="147"/>
      <c r="J114" s="22"/>
      <c r="K114" s="22"/>
      <c r="L114" s="20"/>
    </row>
    <row r="115" spans="2:12" s="1" customFormat="1" ht="12" customHeight="1">
      <c r="B115" s="21"/>
      <c r="C115" s="32" t="s">
        <v>224</v>
      </c>
      <c r="D115" s="22"/>
      <c r="E115" s="22"/>
      <c r="F115" s="22"/>
      <c r="G115" s="22"/>
      <c r="H115" s="22"/>
      <c r="I115" s="147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313" t="s">
        <v>2542</v>
      </c>
      <c r="F116" s="40"/>
      <c r="G116" s="40"/>
      <c r="H116" s="40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2543</v>
      </c>
      <c r="D117" s="40"/>
      <c r="E117" s="40"/>
      <c r="F117" s="40"/>
      <c r="G117" s="40"/>
      <c r="H117" s="40"/>
      <c r="I117" s="15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4.75" customHeight="1">
      <c r="A118" s="38"/>
      <c r="B118" s="39"/>
      <c r="C118" s="40"/>
      <c r="D118" s="40"/>
      <c r="E118" s="76" t="str">
        <f>E13</f>
        <v>20030-01-D.1.4.h - 20030-01-D.1.4.h - Slaboproudé rozvody, EPS,PZTS, VSS, SKS, ESKV</v>
      </c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F16</f>
        <v>Liberec</v>
      </c>
      <c r="G120" s="40"/>
      <c r="H120" s="40"/>
      <c r="I120" s="157" t="s">
        <v>22</v>
      </c>
      <c r="J120" s="79" t="str">
        <f>IF(J16="","",J16)</f>
        <v>5. 11. 2020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5.65" customHeight="1">
      <c r="A122" s="38"/>
      <c r="B122" s="39"/>
      <c r="C122" s="32" t="s">
        <v>24</v>
      </c>
      <c r="D122" s="40"/>
      <c r="E122" s="40"/>
      <c r="F122" s="27" t="str">
        <f>E19</f>
        <v xml:space="preserve">Technická univerzita v Liberci,Studentská 1402/2 </v>
      </c>
      <c r="G122" s="40"/>
      <c r="H122" s="40"/>
      <c r="I122" s="157" t="s">
        <v>31</v>
      </c>
      <c r="J122" s="36" t="str">
        <f>E25</f>
        <v>Profes projekt, spol. s 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29</v>
      </c>
      <c r="D123" s="40"/>
      <c r="E123" s="40"/>
      <c r="F123" s="27" t="str">
        <f>IF(E22="","",E22)</f>
        <v>Vyplň údaj</v>
      </c>
      <c r="G123" s="40"/>
      <c r="H123" s="40"/>
      <c r="I123" s="157" t="s">
        <v>36</v>
      </c>
      <c r="J123" s="36" t="str">
        <f>E28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155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16"/>
      <c r="B125" s="217"/>
      <c r="C125" s="218" t="s">
        <v>152</v>
      </c>
      <c r="D125" s="219" t="s">
        <v>65</v>
      </c>
      <c r="E125" s="219" t="s">
        <v>61</v>
      </c>
      <c r="F125" s="219" t="s">
        <v>62</v>
      </c>
      <c r="G125" s="219" t="s">
        <v>153</v>
      </c>
      <c r="H125" s="219" t="s">
        <v>154</v>
      </c>
      <c r="I125" s="220" t="s">
        <v>155</v>
      </c>
      <c r="J125" s="221" t="s">
        <v>141</v>
      </c>
      <c r="K125" s="222" t="s">
        <v>156</v>
      </c>
      <c r="L125" s="223"/>
      <c r="M125" s="100" t="s">
        <v>1</v>
      </c>
      <c r="N125" s="101" t="s">
        <v>44</v>
      </c>
      <c r="O125" s="101" t="s">
        <v>157</v>
      </c>
      <c r="P125" s="101" t="s">
        <v>158</v>
      </c>
      <c r="Q125" s="101" t="s">
        <v>159</v>
      </c>
      <c r="R125" s="101" t="s">
        <v>160</v>
      </c>
      <c r="S125" s="101" t="s">
        <v>161</v>
      </c>
      <c r="T125" s="102" t="s">
        <v>162</v>
      </c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</row>
    <row r="126" spans="1:63" s="2" customFormat="1" ht="22.8" customHeight="1">
      <c r="A126" s="38"/>
      <c r="B126" s="39"/>
      <c r="C126" s="107" t="s">
        <v>163</v>
      </c>
      <c r="D126" s="40"/>
      <c r="E126" s="40"/>
      <c r="F126" s="40"/>
      <c r="G126" s="40"/>
      <c r="H126" s="40"/>
      <c r="I126" s="155"/>
      <c r="J126" s="224">
        <f>BK126</f>
        <v>0</v>
      </c>
      <c r="K126" s="40"/>
      <c r="L126" s="44"/>
      <c r="M126" s="103"/>
      <c r="N126" s="225"/>
      <c r="O126" s="104"/>
      <c r="P126" s="226">
        <f>P127</f>
        <v>0</v>
      </c>
      <c r="Q126" s="104"/>
      <c r="R126" s="226">
        <f>R127</f>
        <v>0</v>
      </c>
      <c r="S126" s="104"/>
      <c r="T126" s="227">
        <f>T127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79</v>
      </c>
      <c r="AU126" s="17" t="s">
        <v>143</v>
      </c>
      <c r="BK126" s="228">
        <f>BK127</f>
        <v>0</v>
      </c>
    </row>
    <row r="127" spans="1:63" s="12" customFormat="1" ht="25.9" customHeight="1">
      <c r="A127" s="12"/>
      <c r="B127" s="229"/>
      <c r="C127" s="230"/>
      <c r="D127" s="231" t="s">
        <v>79</v>
      </c>
      <c r="E127" s="232" t="s">
        <v>331</v>
      </c>
      <c r="F127" s="232" t="s">
        <v>2488</v>
      </c>
      <c r="G127" s="230"/>
      <c r="H127" s="230"/>
      <c r="I127" s="233"/>
      <c r="J127" s="234">
        <f>BK127</f>
        <v>0</v>
      </c>
      <c r="K127" s="230"/>
      <c r="L127" s="235"/>
      <c r="M127" s="236"/>
      <c r="N127" s="237"/>
      <c r="O127" s="237"/>
      <c r="P127" s="238">
        <f>P128</f>
        <v>0</v>
      </c>
      <c r="Q127" s="237"/>
      <c r="R127" s="238">
        <f>R128</f>
        <v>0</v>
      </c>
      <c r="S127" s="237"/>
      <c r="T127" s="23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0" t="s">
        <v>103</v>
      </c>
      <c r="AT127" s="241" t="s">
        <v>79</v>
      </c>
      <c r="AU127" s="241" t="s">
        <v>80</v>
      </c>
      <c r="AY127" s="240" t="s">
        <v>166</v>
      </c>
      <c r="BK127" s="242">
        <f>BK128</f>
        <v>0</v>
      </c>
    </row>
    <row r="128" spans="1:63" s="12" customFormat="1" ht="22.8" customHeight="1">
      <c r="A128" s="12"/>
      <c r="B128" s="229"/>
      <c r="C128" s="230"/>
      <c r="D128" s="231" t="s">
        <v>79</v>
      </c>
      <c r="E128" s="243" t="s">
        <v>3473</v>
      </c>
      <c r="F128" s="243" t="s">
        <v>2554</v>
      </c>
      <c r="G128" s="230"/>
      <c r="H128" s="230"/>
      <c r="I128" s="233"/>
      <c r="J128" s="244">
        <f>BK128</f>
        <v>0</v>
      </c>
      <c r="K128" s="230"/>
      <c r="L128" s="235"/>
      <c r="M128" s="236"/>
      <c r="N128" s="237"/>
      <c r="O128" s="237"/>
      <c r="P128" s="238">
        <f>SUM(P129:P130)</f>
        <v>0</v>
      </c>
      <c r="Q128" s="237"/>
      <c r="R128" s="238">
        <f>SUM(R129:R130)</f>
        <v>0</v>
      </c>
      <c r="S128" s="237"/>
      <c r="T128" s="239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40" t="s">
        <v>103</v>
      </c>
      <c r="AT128" s="241" t="s">
        <v>79</v>
      </c>
      <c r="AU128" s="241" t="s">
        <v>88</v>
      </c>
      <c r="AY128" s="240" t="s">
        <v>166</v>
      </c>
      <c r="BK128" s="242">
        <f>SUM(BK129:BK130)</f>
        <v>0</v>
      </c>
    </row>
    <row r="129" spans="1:65" s="2" customFormat="1" ht="16.5" customHeight="1">
      <c r="A129" s="38"/>
      <c r="B129" s="39"/>
      <c r="C129" s="245" t="s">
        <v>88</v>
      </c>
      <c r="D129" s="245" t="s">
        <v>169</v>
      </c>
      <c r="E129" s="246" t="s">
        <v>3474</v>
      </c>
      <c r="F129" s="247" t="s">
        <v>3475</v>
      </c>
      <c r="G129" s="248" t="s">
        <v>988</v>
      </c>
      <c r="H129" s="249">
        <v>1</v>
      </c>
      <c r="I129" s="250"/>
      <c r="J129" s="251">
        <f>ROUND(I129*H129,2)</f>
        <v>0</v>
      </c>
      <c r="K129" s="252"/>
      <c r="L129" s="44"/>
      <c r="M129" s="253" t="s">
        <v>1</v>
      </c>
      <c r="N129" s="254" t="s">
        <v>45</v>
      </c>
      <c r="O129" s="91"/>
      <c r="P129" s="255">
        <f>O129*H129</f>
        <v>0</v>
      </c>
      <c r="Q129" s="255">
        <v>0</v>
      </c>
      <c r="R129" s="255">
        <f>Q129*H129</f>
        <v>0</v>
      </c>
      <c r="S129" s="255">
        <v>0</v>
      </c>
      <c r="T129" s="25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7" t="s">
        <v>726</v>
      </c>
      <c r="AT129" s="257" t="s">
        <v>169</v>
      </c>
      <c r="AU129" s="257" t="s">
        <v>90</v>
      </c>
      <c r="AY129" s="17" t="s">
        <v>166</v>
      </c>
      <c r="BE129" s="258">
        <f>IF(N129="základní",J129,0)</f>
        <v>0</v>
      </c>
      <c r="BF129" s="258">
        <f>IF(N129="snížená",J129,0)</f>
        <v>0</v>
      </c>
      <c r="BG129" s="258">
        <f>IF(N129="zákl. přenesená",J129,0)</f>
        <v>0</v>
      </c>
      <c r="BH129" s="258">
        <f>IF(N129="sníž. přenesená",J129,0)</f>
        <v>0</v>
      </c>
      <c r="BI129" s="258">
        <f>IF(N129="nulová",J129,0)</f>
        <v>0</v>
      </c>
      <c r="BJ129" s="17" t="s">
        <v>88</v>
      </c>
      <c r="BK129" s="258">
        <f>ROUND(I129*H129,2)</f>
        <v>0</v>
      </c>
      <c r="BL129" s="17" t="s">
        <v>726</v>
      </c>
      <c r="BM129" s="257" t="s">
        <v>3476</v>
      </c>
    </row>
    <row r="130" spans="1:47" s="2" customFormat="1" ht="12">
      <c r="A130" s="38"/>
      <c r="B130" s="39"/>
      <c r="C130" s="40"/>
      <c r="D130" s="259" t="s">
        <v>175</v>
      </c>
      <c r="E130" s="40"/>
      <c r="F130" s="260" t="s">
        <v>3475</v>
      </c>
      <c r="G130" s="40"/>
      <c r="H130" s="40"/>
      <c r="I130" s="155"/>
      <c r="J130" s="40"/>
      <c r="K130" s="40"/>
      <c r="L130" s="44"/>
      <c r="M130" s="263"/>
      <c r="N130" s="264"/>
      <c r="O130" s="265"/>
      <c r="P130" s="265"/>
      <c r="Q130" s="265"/>
      <c r="R130" s="265"/>
      <c r="S130" s="265"/>
      <c r="T130" s="266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175</v>
      </c>
      <c r="AU130" s="17" t="s">
        <v>90</v>
      </c>
    </row>
    <row r="131" spans="1:31" s="2" customFormat="1" ht="6.95" customHeight="1">
      <c r="A131" s="38"/>
      <c r="B131" s="66"/>
      <c r="C131" s="67"/>
      <c r="D131" s="67"/>
      <c r="E131" s="67"/>
      <c r="F131" s="67"/>
      <c r="G131" s="67"/>
      <c r="H131" s="67"/>
      <c r="I131" s="193"/>
      <c r="J131" s="67"/>
      <c r="K131" s="67"/>
      <c r="L131" s="44"/>
      <c r="M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</sheetData>
  <sheetProtection password="CC35" sheet="1" objects="1" scenarios="1" formatColumns="0" formatRows="0" autoFilter="0"/>
  <autoFilter ref="C125:K13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132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90</v>
      </c>
    </row>
    <row r="4" spans="2:46" s="1" customFormat="1" ht="24.95" customHeight="1">
      <c r="B4" s="20"/>
      <c r="D4" s="151" t="s">
        <v>136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 xml:space="preserve">20030 - 3 -  Technická univerzita v Liberci, Laboratoř KEZ</v>
      </c>
      <c r="F7" s="153"/>
      <c r="G7" s="153"/>
      <c r="H7" s="153"/>
      <c r="I7" s="147"/>
      <c r="L7" s="20"/>
    </row>
    <row r="8" spans="2:12" ht="12">
      <c r="B8" s="20"/>
      <c r="D8" s="153" t="s">
        <v>137</v>
      </c>
      <c r="L8" s="20"/>
    </row>
    <row r="9" spans="2:12" s="1" customFormat="1" ht="16.5" customHeight="1">
      <c r="B9" s="20"/>
      <c r="E9" s="154" t="s">
        <v>223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224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2542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2543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3477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5. 11. 2020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155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">
        <v>26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27</v>
      </c>
      <c r="F19" s="38"/>
      <c r="G19" s="38"/>
      <c r="H19" s="38"/>
      <c r="I19" s="157" t="s">
        <v>28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29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28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31</v>
      </c>
      <c r="E24" s="38"/>
      <c r="F24" s="38"/>
      <c r="G24" s="38"/>
      <c r="H24" s="38"/>
      <c r="I24" s="157" t="s">
        <v>25</v>
      </c>
      <c r="J24" s="141" t="s">
        <v>32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33</v>
      </c>
      <c r="F25" s="38"/>
      <c r="G25" s="38"/>
      <c r="H25" s="38"/>
      <c r="I25" s="157" t="s">
        <v>28</v>
      </c>
      <c r="J25" s="141" t="s">
        <v>34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36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28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38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47.25" customHeight="1">
      <c r="A31" s="159"/>
      <c r="B31" s="160"/>
      <c r="C31" s="159"/>
      <c r="D31" s="159"/>
      <c r="E31" s="161" t="s">
        <v>226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40</v>
      </c>
      <c r="E34" s="38"/>
      <c r="F34" s="38"/>
      <c r="G34" s="38"/>
      <c r="H34" s="38"/>
      <c r="I34" s="155"/>
      <c r="J34" s="167">
        <f>ROUND(J126,2)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42</v>
      </c>
      <c r="G36" s="38"/>
      <c r="H36" s="38"/>
      <c r="I36" s="169" t="s">
        <v>41</v>
      </c>
      <c r="J36" s="168" t="s">
        <v>43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44</v>
      </c>
      <c r="E37" s="153" t="s">
        <v>45</v>
      </c>
      <c r="F37" s="171">
        <f>ROUND((SUM(BE126:BE130)),2)</f>
        <v>0</v>
      </c>
      <c r="G37" s="38"/>
      <c r="H37" s="38"/>
      <c r="I37" s="172">
        <v>0.21</v>
      </c>
      <c r="J37" s="171">
        <f>ROUND(((SUM(BE126:BE130))*I37),2)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46</v>
      </c>
      <c r="F38" s="171">
        <f>ROUND((SUM(BF126:BF130)),2)</f>
        <v>0</v>
      </c>
      <c r="G38" s="38"/>
      <c r="H38" s="38"/>
      <c r="I38" s="172">
        <v>0.15</v>
      </c>
      <c r="J38" s="171">
        <f>ROUND(((SUM(BF126:BF130))*I38),2)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47</v>
      </c>
      <c r="F39" s="171">
        <f>ROUND((SUM(BG126:BG130)),2)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48</v>
      </c>
      <c r="F40" s="171">
        <f>ROUND((SUM(BH126:BH130)),2)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49</v>
      </c>
      <c r="F41" s="171">
        <f>ROUND((SUM(BI126:BI130)),2)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50</v>
      </c>
      <c r="E43" s="175"/>
      <c r="F43" s="175"/>
      <c r="G43" s="176" t="s">
        <v>51</v>
      </c>
      <c r="H43" s="177" t="s">
        <v>52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53</v>
      </c>
      <c r="E50" s="182"/>
      <c r="F50" s="182"/>
      <c r="G50" s="181" t="s">
        <v>54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55</v>
      </c>
      <c r="E61" s="185"/>
      <c r="F61" s="186" t="s">
        <v>56</v>
      </c>
      <c r="G61" s="184" t="s">
        <v>55</v>
      </c>
      <c r="H61" s="185"/>
      <c r="I61" s="187"/>
      <c r="J61" s="188" t="s">
        <v>56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57</v>
      </c>
      <c r="E65" s="189"/>
      <c r="F65" s="189"/>
      <c r="G65" s="181" t="s">
        <v>58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55</v>
      </c>
      <c r="E76" s="185"/>
      <c r="F76" s="186" t="s">
        <v>56</v>
      </c>
      <c r="G76" s="184" t="s">
        <v>55</v>
      </c>
      <c r="H76" s="185"/>
      <c r="I76" s="187"/>
      <c r="J76" s="188" t="s">
        <v>56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139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 xml:space="preserve">20030 - 3 -  Technická univerzita v Liberci, Laboratoř KEZ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137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2:12" s="1" customFormat="1" ht="16.5" customHeight="1">
      <c r="B87" s="21"/>
      <c r="C87" s="22"/>
      <c r="D87" s="22"/>
      <c r="E87" s="197" t="s">
        <v>223</v>
      </c>
      <c r="F87" s="22"/>
      <c r="G87" s="22"/>
      <c r="H87" s="22"/>
      <c r="I87" s="147"/>
      <c r="J87" s="22"/>
      <c r="K87" s="22"/>
      <c r="L87" s="20"/>
    </row>
    <row r="88" spans="2:12" s="1" customFormat="1" ht="12" customHeight="1">
      <c r="B88" s="21"/>
      <c r="C88" s="32" t="s">
        <v>224</v>
      </c>
      <c r="D88" s="22"/>
      <c r="E88" s="22"/>
      <c r="F88" s="22"/>
      <c r="G88" s="22"/>
      <c r="H88" s="22"/>
      <c r="I88" s="147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313" t="s">
        <v>2542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2543</v>
      </c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20030-01-D.1.4.i - 20030-01-D.1.4.i - Technologie stlačeného vzduchu</v>
      </c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>Liberec</v>
      </c>
      <c r="G93" s="40"/>
      <c r="H93" s="40"/>
      <c r="I93" s="157" t="s">
        <v>22</v>
      </c>
      <c r="J93" s="79" t="str">
        <f>IF(J16="","",J16)</f>
        <v>5. 11. 2020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5.65" customHeight="1">
      <c r="A95" s="38"/>
      <c r="B95" s="39"/>
      <c r="C95" s="32" t="s">
        <v>24</v>
      </c>
      <c r="D95" s="40"/>
      <c r="E95" s="40"/>
      <c r="F95" s="27" t="str">
        <f>E19</f>
        <v xml:space="preserve">Technická univerzita v Liberci,Studentská 1402/2 </v>
      </c>
      <c r="G95" s="40"/>
      <c r="H95" s="40"/>
      <c r="I95" s="157" t="s">
        <v>31</v>
      </c>
      <c r="J95" s="36" t="str">
        <f>E25</f>
        <v>Profes projekt, spol. s r.o.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29</v>
      </c>
      <c r="D96" s="40"/>
      <c r="E96" s="40"/>
      <c r="F96" s="27" t="str">
        <f>IF(E22="","",E22)</f>
        <v>Vyplň údaj</v>
      </c>
      <c r="G96" s="40"/>
      <c r="H96" s="40"/>
      <c r="I96" s="157" t="s">
        <v>36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98" t="s">
        <v>140</v>
      </c>
      <c r="D98" s="199"/>
      <c r="E98" s="199"/>
      <c r="F98" s="199"/>
      <c r="G98" s="199"/>
      <c r="H98" s="199"/>
      <c r="I98" s="200"/>
      <c r="J98" s="201" t="s">
        <v>141</v>
      </c>
      <c r="K98" s="199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202" t="s">
        <v>142</v>
      </c>
      <c r="D100" s="40"/>
      <c r="E100" s="40"/>
      <c r="F100" s="40"/>
      <c r="G100" s="40"/>
      <c r="H100" s="40"/>
      <c r="I100" s="155"/>
      <c r="J100" s="110">
        <f>J126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143</v>
      </c>
    </row>
    <row r="101" spans="1:31" s="9" customFormat="1" ht="24.95" customHeight="1">
      <c r="A101" s="9"/>
      <c r="B101" s="203"/>
      <c r="C101" s="204"/>
      <c r="D101" s="205" t="s">
        <v>257</v>
      </c>
      <c r="E101" s="206"/>
      <c r="F101" s="206"/>
      <c r="G101" s="206"/>
      <c r="H101" s="206"/>
      <c r="I101" s="207"/>
      <c r="J101" s="208">
        <f>J127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3"/>
      <c r="D102" s="211" t="s">
        <v>3478</v>
      </c>
      <c r="E102" s="212"/>
      <c r="F102" s="212"/>
      <c r="G102" s="212"/>
      <c r="H102" s="212"/>
      <c r="I102" s="213"/>
      <c r="J102" s="214">
        <f>J128</f>
        <v>0</v>
      </c>
      <c r="K102" s="133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155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193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196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151</v>
      </c>
      <c r="D109" s="40"/>
      <c r="E109" s="40"/>
      <c r="F109" s="40"/>
      <c r="G109" s="40"/>
      <c r="H109" s="40"/>
      <c r="I109" s="155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97" t="str">
        <f>E7</f>
        <v xml:space="preserve">20030 - 3 -  Technická univerzita v Liberci, Laboratoř KEZ</v>
      </c>
      <c r="F112" s="32"/>
      <c r="G112" s="32"/>
      <c r="H112" s="32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137</v>
      </c>
      <c r="D113" s="22"/>
      <c r="E113" s="22"/>
      <c r="F113" s="22"/>
      <c r="G113" s="22"/>
      <c r="H113" s="22"/>
      <c r="I113" s="147"/>
      <c r="J113" s="22"/>
      <c r="K113" s="22"/>
      <c r="L113" s="20"/>
    </row>
    <row r="114" spans="2:12" s="1" customFormat="1" ht="16.5" customHeight="1">
      <c r="B114" s="21"/>
      <c r="C114" s="22"/>
      <c r="D114" s="22"/>
      <c r="E114" s="197" t="s">
        <v>223</v>
      </c>
      <c r="F114" s="22"/>
      <c r="G114" s="22"/>
      <c r="H114" s="22"/>
      <c r="I114" s="147"/>
      <c r="J114" s="22"/>
      <c r="K114" s="22"/>
      <c r="L114" s="20"/>
    </row>
    <row r="115" spans="2:12" s="1" customFormat="1" ht="12" customHeight="1">
      <c r="B115" s="21"/>
      <c r="C115" s="32" t="s">
        <v>224</v>
      </c>
      <c r="D115" s="22"/>
      <c r="E115" s="22"/>
      <c r="F115" s="22"/>
      <c r="G115" s="22"/>
      <c r="H115" s="22"/>
      <c r="I115" s="147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313" t="s">
        <v>2542</v>
      </c>
      <c r="F116" s="40"/>
      <c r="G116" s="40"/>
      <c r="H116" s="40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2543</v>
      </c>
      <c r="D117" s="40"/>
      <c r="E117" s="40"/>
      <c r="F117" s="40"/>
      <c r="G117" s="40"/>
      <c r="H117" s="40"/>
      <c r="I117" s="15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E13</f>
        <v>20030-01-D.1.4.i - 20030-01-D.1.4.i - Technologie stlačeného vzduchu</v>
      </c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F16</f>
        <v>Liberec</v>
      </c>
      <c r="G120" s="40"/>
      <c r="H120" s="40"/>
      <c r="I120" s="157" t="s">
        <v>22</v>
      </c>
      <c r="J120" s="79" t="str">
        <f>IF(J16="","",J16)</f>
        <v>5. 11. 2020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5.65" customHeight="1">
      <c r="A122" s="38"/>
      <c r="B122" s="39"/>
      <c r="C122" s="32" t="s">
        <v>24</v>
      </c>
      <c r="D122" s="40"/>
      <c r="E122" s="40"/>
      <c r="F122" s="27" t="str">
        <f>E19</f>
        <v xml:space="preserve">Technická univerzita v Liberci,Studentská 1402/2 </v>
      </c>
      <c r="G122" s="40"/>
      <c r="H122" s="40"/>
      <c r="I122" s="157" t="s">
        <v>31</v>
      </c>
      <c r="J122" s="36" t="str">
        <f>E25</f>
        <v>Profes projekt, spol. s 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29</v>
      </c>
      <c r="D123" s="40"/>
      <c r="E123" s="40"/>
      <c r="F123" s="27" t="str">
        <f>IF(E22="","",E22)</f>
        <v>Vyplň údaj</v>
      </c>
      <c r="G123" s="40"/>
      <c r="H123" s="40"/>
      <c r="I123" s="157" t="s">
        <v>36</v>
      </c>
      <c r="J123" s="36" t="str">
        <f>E28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155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16"/>
      <c r="B125" s="217"/>
      <c r="C125" s="218" t="s">
        <v>152</v>
      </c>
      <c r="D125" s="219" t="s">
        <v>65</v>
      </c>
      <c r="E125" s="219" t="s">
        <v>61</v>
      </c>
      <c r="F125" s="219" t="s">
        <v>62</v>
      </c>
      <c r="G125" s="219" t="s">
        <v>153</v>
      </c>
      <c r="H125" s="219" t="s">
        <v>154</v>
      </c>
      <c r="I125" s="220" t="s">
        <v>155</v>
      </c>
      <c r="J125" s="221" t="s">
        <v>141</v>
      </c>
      <c r="K125" s="222" t="s">
        <v>156</v>
      </c>
      <c r="L125" s="223"/>
      <c r="M125" s="100" t="s">
        <v>1</v>
      </c>
      <c r="N125" s="101" t="s">
        <v>44</v>
      </c>
      <c r="O125" s="101" t="s">
        <v>157</v>
      </c>
      <c r="P125" s="101" t="s">
        <v>158</v>
      </c>
      <c r="Q125" s="101" t="s">
        <v>159</v>
      </c>
      <c r="R125" s="101" t="s">
        <v>160</v>
      </c>
      <c r="S125" s="101" t="s">
        <v>161</v>
      </c>
      <c r="T125" s="102" t="s">
        <v>162</v>
      </c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</row>
    <row r="126" spans="1:63" s="2" customFormat="1" ht="22.8" customHeight="1">
      <c r="A126" s="38"/>
      <c r="B126" s="39"/>
      <c r="C126" s="107" t="s">
        <v>163</v>
      </c>
      <c r="D126" s="40"/>
      <c r="E126" s="40"/>
      <c r="F126" s="40"/>
      <c r="G126" s="40"/>
      <c r="H126" s="40"/>
      <c r="I126" s="155"/>
      <c r="J126" s="224">
        <f>BK126</f>
        <v>0</v>
      </c>
      <c r="K126" s="40"/>
      <c r="L126" s="44"/>
      <c r="M126" s="103"/>
      <c r="N126" s="225"/>
      <c r="O126" s="104"/>
      <c r="P126" s="226">
        <f>P127</f>
        <v>0</v>
      </c>
      <c r="Q126" s="104"/>
      <c r="R126" s="226">
        <f>R127</f>
        <v>0</v>
      </c>
      <c r="S126" s="104"/>
      <c r="T126" s="227">
        <f>T127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79</v>
      </c>
      <c r="AU126" s="17" t="s">
        <v>143</v>
      </c>
      <c r="BK126" s="228">
        <f>BK127</f>
        <v>0</v>
      </c>
    </row>
    <row r="127" spans="1:63" s="12" customFormat="1" ht="25.9" customHeight="1">
      <c r="A127" s="12"/>
      <c r="B127" s="229"/>
      <c r="C127" s="230"/>
      <c r="D127" s="231" t="s">
        <v>79</v>
      </c>
      <c r="E127" s="232" t="s">
        <v>2520</v>
      </c>
      <c r="F127" s="232" t="s">
        <v>2520</v>
      </c>
      <c r="G127" s="230"/>
      <c r="H127" s="230"/>
      <c r="I127" s="233"/>
      <c r="J127" s="234">
        <f>BK127</f>
        <v>0</v>
      </c>
      <c r="K127" s="230"/>
      <c r="L127" s="235"/>
      <c r="M127" s="236"/>
      <c r="N127" s="237"/>
      <c r="O127" s="237"/>
      <c r="P127" s="238">
        <f>P128</f>
        <v>0</v>
      </c>
      <c r="Q127" s="237"/>
      <c r="R127" s="238">
        <f>R128</f>
        <v>0</v>
      </c>
      <c r="S127" s="237"/>
      <c r="T127" s="23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0" t="s">
        <v>113</v>
      </c>
      <c r="AT127" s="241" t="s">
        <v>79</v>
      </c>
      <c r="AU127" s="241" t="s">
        <v>80</v>
      </c>
      <c r="AY127" s="240" t="s">
        <v>166</v>
      </c>
      <c r="BK127" s="242">
        <f>BK128</f>
        <v>0</v>
      </c>
    </row>
    <row r="128" spans="1:63" s="12" customFormat="1" ht="22.8" customHeight="1">
      <c r="A128" s="12"/>
      <c r="B128" s="229"/>
      <c r="C128" s="230"/>
      <c r="D128" s="231" t="s">
        <v>79</v>
      </c>
      <c r="E128" s="243" t="s">
        <v>3479</v>
      </c>
      <c r="F128" s="243" t="s">
        <v>1</v>
      </c>
      <c r="G128" s="230"/>
      <c r="H128" s="230"/>
      <c r="I128" s="233"/>
      <c r="J128" s="244">
        <f>BK128</f>
        <v>0</v>
      </c>
      <c r="K128" s="230"/>
      <c r="L128" s="235"/>
      <c r="M128" s="236"/>
      <c r="N128" s="237"/>
      <c r="O128" s="237"/>
      <c r="P128" s="238">
        <f>SUM(P129:P130)</f>
        <v>0</v>
      </c>
      <c r="Q128" s="237"/>
      <c r="R128" s="238">
        <f>SUM(R129:R130)</f>
        <v>0</v>
      </c>
      <c r="S128" s="237"/>
      <c r="T128" s="239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40" t="s">
        <v>113</v>
      </c>
      <c r="AT128" s="241" t="s">
        <v>79</v>
      </c>
      <c r="AU128" s="241" t="s">
        <v>88</v>
      </c>
      <c r="AY128" s="240" t="s">
        <v>166</v>
      </c>
      <c r="BK128" s="242">
        <f>SUM(BK129:BK130)</f>
        <v>0</v>
      </c>
    </row>
    <row r="129" spans="1:65" s="2" customFormat="1" ht="16.5" customHeight="1">
      <c r="A129" s="38"/>
      <c r="B129" s="39"/>
      <c r="C129" s="245" t="s">
        <v>88</v>
      </c>
      <c r="D129" s="245" t="s">
        <v>169</v>
      </c>
      <c r="E129" s="246" t="s">
        <v>3480</v>
      </c>
      <c r="F129" s="247" t="s">
        <v>3481</v>
      </c>
      <c r="G129" s="248" t="s">
        <v>988</v>
      </c>
      <c r="H129" s="249">
        <v>1</v>
      </c>
      <c r="I129" s="250"/>
      <c r="J129" s="251">
        <f>ROUND(I129*H129,2)</f>
        <v>0</v>
      </c>
      <c r="K129" s="252"/>
      <c r="L129" s="44"/>
      <c r="M129" s="253" t="s">
        <v>1</v>
      </c>
      <c r="N129" s="254" t="s">
        <v>45</v>
      </c>
      <c r="O129" s="91"/>
      <c r="P129" s="255">
        <f>O129*H129</f>
        <v>0</v>
      </c>
      <c r="Q129" s="255">
        <v>0</v>
      </c>
      <c r="R129" s="255">
        <f>Q129*H129</f>
        <v>0</v>
      </c>
      <c r="S129" s="255">
        <v>0</v>
      </c>
      <c r="T129" s="25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7" t="s">
        <v>2518</v>
      </c>
      <c r="AT129" s="257" t="s">
        <v>169</v>
      </c>
      <c r="AU129" s="257" t="s">
        <v>90</v>
      </c>
      <c r="AY129" s="17" t="s">
        <v>166</v>
      </c>
      <c r="BE129" s="258">
        <f>IF(N129="základní",J129,0)</f>
        <v>0</v>
      </c>
      <c r="BF129" s="258">
        <f>IF(N129="snížená",J129,0)</f>
        <v>0</v>
      </c>
      <c r="BG129" s="258">
        <f>IF(N129="zákl. přenesená",J129,0)</f>
        <v>0</v>
      </c>
      <c r="BH129" s="258">
        <f>IF(N129="sníž. přenesená",J129,0)</f>
        <v>0</v>
      </c>
      <c r="BI129" s="258">
        <f>IF(N129="nulová",J129,0)</f>
        <v>0</v>
      </c>
      <c r="BJ129" s="17" t="s">
        <v>88</v>
      </c>
      <c r="BK129" s="258">
        <f>ROUND(I129*H129,2)</f>
        <v>0</v>
      </c>
      <c r="BL129" s="17" t="s">
        <v>2518</v>
      </c>
      <c r="BM129" s="257" t="s">
        <v>3482</v>
      </c>
    </row>
    <row r="130" spans="1:47" s="2" customFormat="1" ht="12">
      <c r="A130" s="38"/>
      <c r="B130" s="39"/>
      <c r="C130" s="40"/>
      <c r="D130" s="259" t="s">
        <v>175</v>
      </c>
      <c r="E130" s="40"/>
      <c r="F130" s="260" t="s">
        <v>3481</v>
      </c>
      <c r="G130" s="40"/>
      <c r="H130" s="40"/>
      <c r="I130" s="155"/>
      <c r="J130" s="40"/>
      <c r="K130" s="40"/>
      <c r="L130" s="44"/>
      <c r="M130" s="263"/>
      <c r="N130" s="264"/>
      <c r="O130" s="265"/>
      <c r="P130" s="265"/>
      <c r="Q130" s="265"/>
      <c r="R130" s="265"/>
      <c r="S130" s="265"/>
      <c r="T130" s="266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175</v>
      </c>
      <c r="AU130" s="17" t="s">
        <v>90</v>
      </c>
    </row>
    <row r="131" spans="1:31" s="2" customFormat="1" ht="6.95" customHeight="1">
      <c r="A131" s="38"/>
      <c r="B131" s="66"/>
      <c r="C131" s="67"/>
      <c r="D131" s="67"/>
      <c r="E131" s="67"/>
      <c r="F131" s="67"/>
      <c r="G131" s="67"/>
      <c r="H131" s="67"/>
      <c r="I131" s="193"/>
      <c r="J131" s="67"/>
      <c r="K131" s="67"/>
      <c r="L131" s="44"/>
      <c r="M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</sheetData>
  <sheetProtection password="CC35" sheet="1" objects="1" scenarios="1" formatColumns="0" formatRows="0" autoFilter="0"/>
  <autoFilter ref="C125:K13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135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90</v>
      </c>
    </row>
    <row r="4" spans="2:46" s="1" customFormat="1" ht="24.95" customHeight="1">
      <c r="B4" s="20"/>
      <c r="D4" s="151" t="s">
        <v>136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 xml:space="preserve">20030 - 3 -  Technická univerzita v Liberci, Laboratoř KEZ</v>
      </c>
      <c r="F7" s="153"/>
      <c r="G7" s="153"/>
      <c r="H7" s="153"/>
      <c r="I7" s="147"/>
      <c r="L7" s="20"/>
    </row>
    <row r="8" spans="1:31" s="2" customFormat="1" ht="12" customHeight="1">
      <c r="A8" s="38"/>
      <c r="B8" s="44"/>
      <c r="C8" s="38"/>
      <c r="D8" s="153" t="s">
        <v>137</v>
      </c>
      <c r="E8" s="38"/>
      <c r="F8" s="38"/>
      <c r="G8" s="38"/>
      <c r="H8" s="38"/>
      <c r="I8" s="155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6" t="s">
        <v>3483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3" t="s">
        <v>18</v>
      </c>
      <c r="E11" s="38"/>
      <c r="F11" s="141" t="s">
        <v>1</v>
      </c>
      <c r="G11" s="38"/>
      <c r="H11" s="38"/>
      <c r="I11" s="157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20</v>
      </c>
      <c r="E12" s="38"/>
      <c r="F12" s="141" t="s">
        <v>21</v>
      </c>
      <c r="G12" s="38"/>
      <c r="H12" s="38"/>
      <c r="I12" s="157" t="s">
        <v>22</v>
      </c>
      <c r="J12" s="158" t="str">
        <f>'Rekapitulace stavby'!AN8</f>
        <v>5. 11. 2020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24</v>
      </c>
      <c r="E14" s="38"/>
      <c r="F14" s="38"/>
      <c r="G14" s="38"/>
      <c r="H14" s="38"/>
      <c r="I14" s="157" t="s">
        <v>25</v>
      </c>
      <c r="J14" s="141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7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5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3" t="s">
        <v>29</v>
      </c>
      <c r="E17" s="38"/>
      <c r="F17" s="38"/>
      <c r="G17" s="38"/>
      <c r="H17" s="38"/>
      <c r="I17" s="15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5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3" t="s">
        <v>31</v>
      </c>
      <c r="E20" s="38"/>
      <c r="F20" s="38"/>
      <c r="G20" s="38"/>
      <c r="H20" s="38"/>
      <c r="I20" s="157" t="s">
        <v>25</v>
      </c>
      <c r="J20" s="141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33</v>
      </c>
      <c r="F21" s="38"/>
      <c r="G21" s="38"/>
      <c r="H21" s="38"/>
      <c r="I21" s="157" t="s">
        <v>28</v>
      </c>
      <c r="J21" s="141" t="s">
        <v>34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5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3" t="s">
        <v>36</v>
      </c>
      <c r="E23" s="38"/>
      <c r="F23" s="38"/>
      <c r="G23" s="38"/>
      <c r="H23" s="38"/>
      <c r="I23" s="157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7" t="s">
        <v>28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5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3" t="s">
        <v>38</v>
      </c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7.25" customHeight="1">
      <c r="A27" s="159"/>
      <c r="B27" s="160"/>
      <c r="C27" s="159"/>
      <c r="D27" s="159"/>
      <c r="E27" s="161" t="s">
        <v>226</v>
      </c>
      <c r="F27" s="161"/>
      <c r="G27" s="161"/>
      <c r="H27" s="161"/>
      <c r="I27" s="162"/>
      <c r="J27" s="159"/>
      <c r="K27" s="159"/>
      <c r="L27" s="163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4"/>
      <c r="E29" s="164"/>
      <c r="F29" s="164"/>
      <c r="G29" s="164"/>
      <c r="H29" s="164"/>
      <c r="I29" s="165"/>
      <c r="J29" s="164"/>
      <c r="K29" s="16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6" t="s">
        <v>40</v>
      </c>
      <c r="E30" s="38"/>
      <c r="F30" s="38"/>
      <c r="G30" s="38"/>
      <c r="H30" s="38"/>
      <c r="I30" s="155"/>
      <c r="J30" s="167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8" t="s">
        <v>42</v>
      </c>
      <c r="G32" s="38"/>
      <c r="H32" s="38"/>
      <c r="I32" s="169" t="s">
        <v>41</v>
      </c>
      <c r="J32" s="168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70" t="s">
        <v>44</v>
      </c>
      <c r="E33" s="153" t="s">
        <v>45</v>
      </c>
      <c r="F33" s="171">
        <f>ROUND((SUM(BE127:BE342)),2)</f>
        <v>0</v>
      </c>
      <c r="G33" s="38"/>
      <c r="H33" s="38"/>
      <c r="I33" s="172">
        <v>0.21</v>
      </c>
      <c r="J33" s="171">
        <f>ROUND(((SUM(BE127:BE342))*I33),2)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3" t="s">
        <v>46</v>
      </c>
      <c r="F34" s="171">
        <f>ROUND((SUM(BF127:BF342)),2)</f>
        <v>0</v>
      </c>
      <c r="G34" s="38"/>
      <c r="H34" s="38"/>
      <c r="I34" s="172">
        <v>0.15</v>
      </c>
      <c r="J34" s="171">
        <f>ROUND(((SUM(BF127:BF342))*I34),2)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3" t="s">
        <v>47</v>
      </c>
      <c r="F35" s="171">
        <f>ROUND((SUM(BG127:BG342)),2)</f>
        <v>0</v>
      </c>
      <c r="G35" s="38"/>
      <c r="H35" s="38"/>
      <c r="I35" s="172">
        <v>0.21</v>
      </c>
      <c r="J35" s="17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3" t="s">
        <v>48</v>
      </c>
      <c r="F36" s="171">
        <f>ROUND((SUM(BH127:BH342)),2)</f>
        <v>0</v>
      </c>
      <c r="G36" s="38"/>
      <c r="H36" s="38"/>
      <c r="I36" s="172">
        <v>0.15</v>
      </c>
      <c r="J36" s="17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49</v>
      </c>
      <c r="F37" s="171">
        <f>ROUND((SUM(BI127:BI342)),2)</f>
        <v>0</v>
      </c>
      <c r="G37" s="38"/>
      <c r="H37" s="38"/>
      <c r="I37" s="172">
        <v>0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5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3"/>
      <c r="D39" s="174" t="s">
        <v>50</v>
      </c>
      <c r="E39" s="175"/>
      <c r="F39" s="175"/>
      <c r="G39" s="176" t="s">
        <v>51</v>
      </c>
      <c r="H39" s="177" t="s">
        <v>52</v>
      </c>
      <c r="I39" s="178"/>
      <c r="J39" s="179">
        <f>SUM(J30:J37)</f>
        <v>0</v>
      </c>
      <c r="K39" s="18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7"/>
      <c r="L41" s="20"/>
    </row>
    <row r="42" spans="2:12" s="1" customFormat="1" ht="14.4" customHeight="1">
      <c r="B42" s="20"/>
      <c r="I42" s="147"/>
      <c r="L42" s="20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53</v>
      </c>
      <c r="E50" s="182"/>
      <c r="F50" s="182"/>
      <c r="G50" s="181" t="s">
        <v>54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55</v>
      </c>
      <c r="E61" s="185"/>
      <c r="F61" s="186" t="s">
        <v>56</v>
      </c>
      <c r="G61" s="184" t="s">
        <v>55</v>
      </c>
      <c r="H61" s="185"/>
      <c r="I61" s="187"/>
      <c r="J61" s="188" t="s">
        <v>56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57</v>
      </c>
      <c r="E65" s="189"/>
      <c r="F65" s="189"/>
      <c r="G65" s="181" t="s">
        <v>58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55</v>
      </c>
      <c r="E76" s="185"/>
      <c r="F76" s="186" t="s">
        <v>56</v>
      </c>
      <c r="G76" s="184" t="s">
        <v>55</v>
      </c>
      <c r="H76" s="185"/>
      <c r="I76" s="187"/>
      <c r="J76" s="188" t="s">
        <v>56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139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 xml:space="preserve">20030 - 3 -  Technická univerzita v Liberci, Laboratoř KEZ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137</v>
      </c>
      <c r="D86" s="40"/>
      <c r="E86" s="40"/>
      <c r="F86" s="40"/>
      <c r="G86" s="40"/>
      <c r="H86" s="40"/>
      <c r="I86" s="15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20030-02 - 20030-IO-02 - Venkovní úpravy</v>
      </c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Liberec</v>
      </c>
      <c r="G89" s="40"/>
      <c r="H89" s="40"/>
      <c r="I89" s="157" t="s">
        <v>22</v>
      </c>
      <c r="J89" s="79" t="str">
        <f>IF(J12="","",J12)</f>
        <v>5. 11. 2020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 xml:space="preserve">Technická univerzita v Liberci,Studentská 1402/2 </v>
      </c>
      <c r="G91" s="40"/>
      <c r="H91" s="40"/>
      <c r="I91" s="157" t="s">
        <v>31</v>
      </c>
      <c r="J91" s="36" t="str">
        <f>E21</f>
        <v>Profes projekt,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57" t="s">
        <v>36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8" t="s">
        <v>140</v>
      </c>
      <c r="D94" s="199"/>
      <c r="E94" s="199"/>
      <c r="F94" s="199"/>
      <c r="G94" s="199"/>
      <c r="H94" s="199"/>
      <c r="I94" s="200"/>
      <c r="J94" s="201" t="s">
        <v>141</v>
      </c>
      <c r="K94" s="19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202" t="s">
        <v>142</v>
      </c>
      <c r="D96" s="40"/>
      <c r="E96" s="40"/>
      <c r="F96" s="40"/>
      <c r="G96" s="40"/>
      <c r="H96" s="40"/>
      <c r="I96" s="155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143</v>
      </c>
    </row>
    <row r="97" spans="1:31" s="9" customFormat="1" ht="24.95" customHeight="1">
      <c r="A97" s="9"/>
      <c r="B97" s="203"/>
      <c r="C97" s="204"/>
      <c r="D97" s="205" t="s">
        <v>227</v>
      </c>
      <c r="E97" s="206"/>
      <c r="F97" s="206"/>
      <c r="G97" s="206"/>
      <c r="H97" s="206"/>
      <c r="I97" s="207"/>
      <c r="J97" s="208">
        <f>J128</f>
        <v>0</v>
      </c>
      <c r="K97" s="204"/>
      <c r="L97" s="20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0"/>
      <c r="C98" s="133"/>
      <c r="D98" s="211" t="s">
        <v>228</v>
      </c>
      <c r="E98" s="212"/>
      <c r="F98" s="212"/>
      <c r="G98" s="212"/>
      <c r="H98" s="212"/>
      <c r="I98" s="213"/>
      <c r="J98" s="214">
        <f>J129</f>
        <v>0</v>
      </c>
      <c r="K98" s="133"/>
      <c r="L98" s="21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0"/>
      <c r="C99" s="133"/>
      <c r="D99" s="211" t="s">
        <v>229</v>
      </c>
      <c r="E99" s="212"/>
      <c r="F99" s="212"/>
      <c r="G99" s="212"/>
      <c r="H99" s="212"/>
      <c r="I99" s="213"/>
      <c r="J99" s="214">
        <f>J231</f>
        <v>0</v>
      </c>
      <c r="K99" s="133"/>
      <c r="L99" s="21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0"/>
      <c r="C100" s="133"/>
      <c r="D100" s="211" t="s">
        <v>230</v>
      </c>
      <c r="E100" s="212"/>
      <c r="F100" s="212"/>
      <c r="G100" s="212"/>
      <c r="H100" s="212"/>
      <c r="I100" s="213"/>
      <c r="J100" s="214">
        <f>J248</f>
        <v>0</v>
      </c>
      <c r="K100" s="133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3"/>
      <c r="D101" s="211" t="s">
        <v>3484</v>
      </c>
      <c r="E101" s="212"/>
      <c r="F101" s="212"/>
      <c r="G101" s="212"/>
      <c r="H101" s="212"/>
      <c r="I101" s="213"/>
      <c r="J101" s="214">
        <f>J271</f>
        <v>0</v>
      </c>
      <c r="K101" s="133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3"/>
      <c r="D102" s="211" t="s">
        <v>232</v>
      </c>
      <c r="E102" s="212"/>
      <c r="F102" s="212"/>
      <c r="G102" s="212"/>
      <c r="H102" s="212"/>
      <c r="I102" s="213"/>
      <c r="J102" s="214">
        <f>J284</f>
        <v>0</v>
      </c>
      <c r="K102" s="133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3"/>
      <c r="D103" s="211" t="s">
        <v>3030</v>
      </c>
      <c r="E103" s="212"/>
      <c r="F103" s="212"/>
      <c r="G103" s="212"/>
      <c r="H103" s="212"/>
      <c r="I103" s="213"/>
      <c r="J103" s="214">
        <f>J287</f>
        <v>0</v>
      </c>
      <c r="K103" s="133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3"/>
      <c r="D104" s="211" t="s">
        <v>233</v>
      </c>
      <c r="E104" s="212"/>
      <c r="F104" s="212"/>
      <c r="G104" s="212"/>
      <c r="H104" s="212"/>
      <c r="I104" s="213"/>
      <c r="J104" s="214">
        <f>J294</f>
        <v>0</v>
      </c>
      <c r="K104" s="133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3"/>
      <c r="D105" s="211" t="s">
        <v>234</v>
      </c>
      <c r="E105" s="212"/>
      <c r="F105" s="212"/>
      <c r="G105" s="212"/>
      <c r="H105" s="212"/>
      <c r="I105" s="213"/>
      <c r="J105" s="214">
        <f>J326</f>
        <v>0</v>
      </c>
      <c r="K105" s="133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203"/>
      <c r="C106" s="204"/>
      <c r="D106" s="205" t="s">
        <v>236</v>
      </c>
      <c r="E106" s="206"/>
      <c r="F106" s="206"/>
      <c r="G106" s="206"/>
      <c r="H106" s="206"/>
      <c r="I106" s="207"/>
      <c r="J106" s="208">
        <f>J335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10"/>
      <c r="C107" s="133"/>
      <c r="D107" s="211" t="s">
        <v>246</v>
      </c>
      <c r="E107" s="212"/>
      <c r="F107" s="212"/>
      <c r="G107" s="212"/>
      <c r="H107" s="212"/>
      <c r="I107" s="213"/>
      <c r="J107" s="214">
        <f>J336</f>
        <v>0</v>
      </c>
      <c r="K107" s="133"/>
      <c r="L107" s="2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193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196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151</v>
      </c>
      <c r="D114" s="40"/>
      <c r="E114" s="40"/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97" t="str">
        <f>E7</f>
        <v xml:space="preserve">20030 - 3 -  Technická univerzita v Liberci, Laboratoř KEZ</v>
      </c>
      <c r="F117" s="32"/>
      <c r="G117" s="32"/>
      <c r="H117" s="32"/>
      <c r="I117" s="15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137</v>
      </c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20030-02 - 20030-IO-02 - Venkovní úpravy</v>
      </c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>Liberec</v>
      </c>
      <c r="G121" s="40"/>
      <c r="H121" s="40"/>
      <c r="I121" s="157" t="s">
        <v>22</v>
      </c>
      <c r="J121" s="79" t="str">
        <f>IF(J12="","",J12)</f>
        <v>5. 11. 2020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5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5.65" customHeight="1">
      <c r="A123" s="38"/>
      <c r="B123" s="39"/>
      <c r="C123" s="32" t="s">
        <v>24</v>
      </c>
      <c r="D123" s="40"/>
      <c r="E123" s="40"/>
      <c r="F123" s="27" t="str">
        <f>E15</f>
        <v xml:space="preserve">Technická univerzita v Liberci,Studentská 1402/2 </v>
      </c>
      <c r="G123" s="40"/>
      <c r="H123" s="40"/>
      <c r="I123" s="157" t="s">
        <v>31</v>
      </c>
      <c r="J123" s="36" t="str">
        <f>E21</f>
        <v>Profes projekt, spol. s 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29</v>
      </c>
      <c r="D124" s="40"/>
      <c r="E124" s="40"/>
      <c r="F124" s="27" t="str">
        <f>IF(E18="","",E18)</f>
        <v>Vyplň údaj</v>
      </c>
      <c r="G124" s="40"/>
      <c r="H124" s="40"/>
      <c r="I124" s="157" t="s">
        <v>36</v>
      </c>
      <c r="J124" s="36" t="str">
        <f>E24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155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16"/>
      <c r="B126" s="217"/>
      <c r="C126" s="218" t="s">
        <v>152</v>
      </c>
      <c r="D126" s="219" t="s">
        <v>65</v>
      </c>
      <c r="E126" s="219" t="s">
        <v>61</v>
      </c>
      <c r="F126" s="219" t="s">
        <v>62</v>
      </c>
      <c r="G126" s="219" t="s">
        <v>153</v>
      </c>
      <c r="H126" s="219" t="s">
        <v>154</v>
      </c>
      <c r="I126" s="220" t="s">
        <v>155</v>
      </c>
      <c r="J126" s="221" t="s">
        <v>141</v>
      </c>
      <c r="K126" s="222" t="s">
        <v>156</v>
      </c>
      <c r="L126" s="223"/>
      <c r="M126" s="100" t="s">
        <v>1</v>
      </c>
      <c r="N126" s="101" t="s">
        <v>44</v>
      </c>
      <c r="O126" s="101" t="s">
        <v>157</v>
      </c>
      <c r="P126" s="101" t="s">
        <v>158</v>
      </c>
      <c r="Q126" s="101" t="s">
        <v>159</v>
      </c>
      <c r="R126" s="101" t="s">
        <v>160</v>
      </c>
      <c r="S126" s="101" t="s">
        <v>161</v>
      </c>
      <c r="T126" s="102" t="s">
        <v>162</v>
      </c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</row>
    <row r="127" spans="1:63" s="2" customFormat="1" ht="22.8" customHeight="1">
      <c r="A127" s="38"/>
      <c r="B127" s="39"/>
      <c r="C127" s="107" t="s">
        <v>163</v>
      </c>
      <c r="D127" s="40"/>
      <c r="E127" s="40"/>
      <c r="F127" s="40"/>
      <c r="G127" s="40"/>
      <c r="H127" s="40"/>
      <c r="I127" s="155"/>
      <c r="J127" s="224">
        <f>BK127</f>
        <v>0</v>
      </c>
      <c r="K127" s="40"/>
      <c r="L127" s="44"/>
      <c r="M127" s="103"/>
      <c r="N127" s="225"/>
      <c r="O127" s="104"/>
      <c r="P127" s="226">
        <f>P128+P335</f>
        <v>0</v>
      </c>
      <c r="Q127" s="104"/>
      <c r="R127" s="226">
        <f>R128+R335</f>
        <v>232.33704080000004</v>
      </c>
      <c r="S127" s="104"/>
      <c r="T127" s="227">
        <f>T128+T335</f>
        <v>30.139640000000004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79</v>
      </c>
      <c r="AU127" s="17" t="s">
        <v>143</v>
      </c>
      <c r="BK127" s="228">
        <f>BK128+BK335</f>
        <v>0</v>
      </c>
    </row>
    <row r="128" spans="1:63" s="12" customFormat="1" ht="25.9" customHeight="1">
      <c r="A128" s="12"/>
      <c r="B128" s="229"/>
      <c r="C128" s="230"/>
      <c r="D128" s="231" t="s">
        <v>79</v>
      </c>
      <c r="E128" s="232" t="s">
        <v>259</v>
      </c>
      <c r="F128" s="232" t="s">
        <v>260</v>
      </c>
      <c r="G128" s="230"/>
      <c r="H128" s="230"/>
      <c r="I128" s="233"/>
      <c r="J128" s="234">
        <f>BK128</f>
        <v>0</v>
      </c>
      <c r="K128" s="230"/>
      <c r="L128" s="235"/>
      <c r="M128" s="236"/>
      <c r="N128" s="237"/>
      <c r="O128" s="237"/>
      <c r="P128" s="238">
        <f>P129+P231+P248+P271+P284+P287+P294+P326</f>
        <v>0</v>
      </c>
      <c r="Q128" s="237"/>
      <c r="R128" s="238">
        <f>R129+R231+R248+R271+R284+R287+R294+R326</f>
        <v>232.32420080000003</v>
      </c>
      <c r="S128" s="237"/>
      <c r="T128" s="239">
        <f>T129+T231+T248+T271+T284+T287+T294+T326</f>
        <v>30.059640000000005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40" t="s">
        <v>88</v>
      </c>
      <c r="AT128" s="241" t="s">
        <v>79</v>
      </c>
      <c r="AU128" s="241" t="s">
        <v>80</v>
      </c>
      <c r="AY128" s="240" t="s">
        <v>166</v>
      </c>
      <c r="BK128" s="242">
        <f>BK129+BK231+BK248+BK271+BK284+BK287+BK294+BK326</f>
        <v>0</v>
      </c>
    </row>
    <row r="129" spans="1:63" s="12" customFormat="1" ht="22.8" customHeight="1">
      <c r="A129" s="12"/>
      <c r="B129" s="229"/>
      <c r="C129" s="230"/>
      <c r="D129" s="231" t="s">
        <v>79</v>
      </c>
      <c r="E129" s="243" t="s">
        <v>88</v>
      </c>
      <c r="F129" s="243" t="s">
        <v>261</v>
      </c>
      <c r="G129" s="230"/>
      <c r="H129" s="230"/>
      <c r="I129" s="233"/>
      <c r="J129" s="244">
        <f>BK129</f>
        <v>0</v>
      </c>
      <c r="K129" s="230"/>
      <c r="L129" s="235"/>
      <c r="M129" s="236"/>
      <c r="N129" s="237"/>
      <c r="O129" s="237"/>
      <c r="P129" s="238">
        <f>SUM(P130:P230)</f>
        <v>0</v>
      </c>
      <c r="Q129" s="237"/>
      <c r="R129" s="238">
        <f>SUM(R130:R230)</f>
        <v>116.15260900000001</v>
      </c>
      <c r="S129" s="237"/>
      <c r="T129" s="239">
        <f>SUM(T130:T230)</f>
        <v>23.667480000000005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88</v>
      </c>
      <c r="AT129" s="241" t="s">
        <v>79</v>
      </c>
      <c r="AU129" s="241" t="s">
        <v>88</v>
      </c>
      <c r="AY129" s="240" t="s">
        <v>166</v>
      </c>
      <c r="BK129" s="242">
        <f>SUM(BK130:BK230)</f>
        <v>0</v>
      </c>
    </row>
    <row r="130" spans="1:65" s="2" customFormat="1" ht="21.75" customHeight="1">
      <c r="A130" s="38"/>
      <c r="B130" s="39"/>
      <c r="C130" s="245" t="s">
        <v>88</v>
      </c>
      <c r="D130" s="245" t="s">
        <v>169</v>
      </c>
      <c r="E130" s="246" t="s">
        <v>3485</v>
      </c>
      <c r="F130" s="247" t="s">
        <v>3486</v>
      </c>
      <c r="G130" s="248" t="s">
        <v>339</v>
      </c>
      <c r="H130" s="249">
        <v>79.123</v>
      </c>
      <c r="I130" s="250"/>
      <c r="J130" s="251">
        <f>ROUND(I130*H130,2)</f>
        <v>0</v>
      </c>
      <c r="K130" s="252"/>
      <c r="L130" s="44"/>
      <c r="M130" s="253" t="s">
        <v>1</v>
      </c>
      <c r="N130" s="254" t="s">
        <v>45</v>
      </c>
      <c r="O130" s="91"/>
      <c r="P130" s="255">
        <f>O130*H130</f>
        <v>0</v>
      </c>
      <c r="Q130" s="255">
        <v>0</v>
      </c>
      <c r="R130" s="255">
        <f>Q130*H130</f>
        <v>0</v>
      </c>
      <c r="S130" s="255">
        <v>0.26</v>
      </c>
      <c r="T130" s="256">
        <f>S130*H130</f>
        <v>20.571980000000003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7" t="s">
        <v>113</v>
      </c>
      <c r="AT130" s="257" t="s">
        <v>169</v>
      </c>
      <c r="AU130" s="257" t="s">
        <v>90</v>
      </c>
      <c r="AY130" s="17" t="s">
        <v>166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7" t="s">
        <v>88</v>
      </c>
      <c r="BK130" s="258">
        <f>ROUND(I130*H130,2)</f>
        <v>0</v>
      </c>
      <c r="BL130" s="17" t="s">
        <v>113</v>
      </c>
      <c r="BM130" s="257" t="s">
        <v>3487</v>
      </c>
    </row>
    <row r="131" spans="1:47" s="2" customFormat="1" ht="12">
      <c r="A131" s="38"/>
      <c r="B131" s="39"/>
      <c r="C131" s="40"/>
      <c r="D131" s="259" t="s">
        <v>175</v>
      </c>
      <c r="E131" s="40"/>
      <c r="F131" s="260" t="s">
        <v>3488</v>
      </c>
      <c r="G131" s="40"/>
      <c r="H131" s="40"/>
      <c r="I131" s="155"/>
      <c r="J131" s="40"/>
      <c r="K131" s="40"/>
      <c r="L131" s="44"/>
      <c r="M131" s="261"/>
      <c r="N131" s="262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175</v>
      </c>
      <c r="AU131" s="17" t="s">
        <v>90</v>
      </c>
    </row>
    <row r="132" spans="1:51" s="13" customFormat="1" ht="12">
      <c r="A132" s="13"/>
      <c r="B132" s="267"/>
      <c r="C132" s="268"/>
      <c r="D132" s="259" t="s">
        <v>267</v>
      </c>
      <c r="E132" s="269" t="s">
        <v>1</v>
      </c>
      <c r="F132" s="270" t="s">
        <v>3489</v>
      </c>
      <c r="G132" s="268"/>
      <c r="H132" s="271">
        <v>29.123</v>
      </c>
      <c r="I132" s="272"/>
      <c r="J132" s="268"/>
      <c r="K132" s="268"/>
      <c r="L132" s="273"/>
      <c r="M132" s="274"/>
      <c r="N132" s="275"/>
      <c r="O132" s="275"/>
      <c r="P132" s="275"/>
      <c r="Q132" s="275"/>
      <c r="R132" s="275"/>
      <c r="S132" s="275"/>
      <c r="T132" s="27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77" t="s">
        <v>267</v>
      </c>
      <c r="AU132" s="277" t="s">
        <v>90</v>
      </c>
      <c r="AV132" s="13" t="s">
        <v>90</v>
      </c>
      <c r="AW132" s="13" t="s">
        <v>35</v>
      </c>
      <c r="AX132" s="13" t="s">
        <v>80</v>
      </c>
      <c r="AY132" s="277" t="s">
        <v>166</v>
      </c>
    </row>
    <row r="133" spans="1:51" s="14" customFormat="1" ht="12">
      <c r="A133" s="14"/>
      <c r="B133" s="278"/>
      <c r="C133" s="279"/>
      <c r="D133" s="259" t="s">
        <v>267</v>
      </c>
      <c r="E133" s="280" t="s">
        <v>1</v>
      </c>
      <c r="F133" s="281" t="s">
        <v>269</v>
      </c>
      <c r="G133" s="279"/>
      <c r="H133" s="282">
        <v>29.123</v>
      </c>
      <c r="I133" s="283"/>
      <c r="J133" s="279"/>
      <c r="K133" s="279"/>
      <c r="L133" s="284"/>
      <c r="M133" s="285"/>
      <c r="N133" s="286"/>
      <c r="O133" s="286"/>
      <c r="P133" s="286"/>
      <c r="Q133" s="286"/>
      <c r="R133" s="286"/>
      <c r="S133" s="286"/>
      <c r="T133" s="287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88" t="s">
        <v>267</v>
      </c>
      <c r="AU133" s="288" t="s">
        <v>90</v>
      </c>
      <c r="AV133" s="14" t="s">
        <v>103</v>
      </c>
      <c r="AW133" s="14" t="s">
        <v>35</v>
      </c>
      <c r="AX133" s="14" t="s">
        <v>80</v>
      </c>
      <c r="AY133" s="288" t="s">
        <v>166</v>
      </c>
    </row>
    <row r="134" spans="1:51" s="13" customFormat="1" ht="12">
      <c r="A134" s="13"/>
      <c r="B134" s="267"/>
      <c r="C134" s="268"/>
      <c r="D134" s="259" t="s">
        <v>267</v>
      </c>
      <c r="E134" s="269" t="s">
        <v>1</v>
      </c>
      <c r="F134" s="270" t="s">
        <v>630</v>
      </c>
      <c r="G134" s="268"/>
      <c r="H134" s="271">
        <v>50</v>
      </c>
      <c r="I134" s="272"/>
      <c r="J134" s="268"/>
      <c r="K134" s="268"/>
      <c r="L134" s="273"/>
      <c r="M134" s="274"/>
      <c r="N134" s="275"/>
      <c r="O134" s="275"/>
      <c r="P134" s="275"/>
      <c r="Q134" s="275"/>
      <c r="R134" s="275"/>
      <c r="S134" s="275"/>
      <c r="T134" s="27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77" t="s">
        <v>267</v>
      </c>
      <c r="AU134" s="277" t="s">
        <v>90</v>
      </c>
      <c r="AV134" s="13" t="s">
        <v>90</v>
      </c>
      <c r="AW134" s="13" t="s">
        <v>35</v>
      </c>
      <c r="AX134" s="13" t="s">
        <v>80</v>
      </c>
      <c r="AY134" s="277" t="s">
        <v>166</v>
      </c>
    </row>
    <row r="135" spans="1:51" s="14" customFormat="1" ht="12">
      <c r="A135" s="14"/>
      <c r="B135" s="278"/>
      <c r="C135" s="279"/>
      <c r="D135" s="259" t="s">
        <v>267</v>
      </c>
      <c r="E135" s="280" t="s">
        <v>1</v>
      </c>
      <c r="F135" s="281" t="s">
        <v>269</v>
      </c>
      <c r="G135" s="279"/>
      <c r="H135" s="282">
        <v>50</v>
      </c>
      <c r="I135" s="283"/>
      <c r="J135" s="279"/>
      <c r="K135" s="279"/>
      <c r="L135" s="284"/>
      <c r="M135" s="285"/>
      <c r="N135" s="286"/>
      <c r="O135" s="286"/>
      <c r="P135" s="286"/>
      <c r="Q135" s="286"/>
      <c r="R135" s="286"/>
      <c r="S135" s="286"/>
      <c r="T135" s="28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88" t="s">
        <v>267</v>
      </c>
      <c r="AU135" s="288" t="s">
        <v>90</v>
      </c>
      <c r="AV135" s="14" t="s">
        <v>103</v>
      </c>
      <c r="AW135" s="14" t="s">
        <v>35</v>
      </c>
      <c r="AX135" s="14" t="s">
        <v>80</v>
      </c>
      <c r="AY135" s="288" t="s">
        <v>166</v>
      </c>
    </row>
    <row r="136" spans="1:51" s="15" customFormat="1" ht="12">
      <c r="A136" s="15"/>
      <c r="B136" s="289"/>
      <c r="C136" s="290"/>
      <c r="D136" s="259" t="s">
        <v>267</v>
      </c>
      <c r="E136" s="291" t="s">
        <v>1</v>
      </c>
      <c r="F136" s="292" t="s">
        <v>285</v>
      </c>
      <c r="G136" s="290"/>
      <c r="H136" s="293">
        <v>79.123</v>
      </c>
      <c r="I136" s="294"/>
      <c r="J136" s="290"/>
      <c r="K136" s="290"/>
      <c r="L136" s="295"/>
      <c r="M136" s="296"/>
      <c r="N136" s="297"/>
      <c r="O136" s="297"/>
      <c r="P136" s="297"/>
      <c r="Q136" s="297"/>
      <c r="R136" s="297"/>
      <c r="S136" s="297"/>
      <c r="T136" s="298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9" t="s">
        <v>267</v>
      </c>
      <c r="AU136" s="299" t="s">
        <v>90</v>
      </c>
      <c r="AV136" s="15" t="s">
        <v>113</v>
      </c>
      <c r="AW136" s="15" t="s">
        <v>35</v>
      </c>
      <c r="AX136" s="15" t="s">
        <v>88</v>
      </c>
      <c r="AY136" s="299" t="s">
        <v>166</v>
      </c>
    </row>
    <row r="137" spans="1:65" s="2" customFormat="1" ht="16.5" customHeight="1">
      <c r="A137" s="38"/>
      <c r="B137" s="39"/>
      <c r="C137" s="245" t="s">
        <v>90</v>
      </c>
      <c r="D137" s="245" t="s">
        <v>169</v>
      </c>
      <c r="E137" s="246" t="s">
        <v>3490</v>
      </c>
      <c r="F137" s="247" t="s">
        <v>3491</v>
      </c>
      <c r="G137" s="248" t="s">
        <v>264</v>
      </c>
      <c r="H137" s="249">
        <v>15.1</v>
      </c>
      <c r="I137" s="250"/>
      <c r="J137" s="251">
        <f>ROUND(I137*H137,2)</f>
        <v>0</v>
      </c>
      <c r="K137" s="252"/>
      <c r="L137" s="44"/>
      <c r="M137" s="253" t="s">
        <v>1</v>
      </c>
      <c r="N137" s="254" t="s">
        <v>45</v>
      </c>
      <c r="O137" s="91"/>
      <c r="P137" s="255">
        <f>O137*H137</f>
        <v>0</v>
      </c>
      <c r="Q137" s="255">
        <v>0</v>
      </c>
      <c r="R137" s="255">
        <f>Q137*H137</f>
        <v>0</v>
      </c>
      <c r="S137" s="255">
        <v>0.205</v>
      </c>
      <c r="T137" s="256">
        <f>S137*H137</f>
        <v>3.0955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7" t="s">
        <v>113</v>
      </c>
      <c r="AT137" s="257" t="s">
        <v>169</v>
      </c>
      <c r="AU137" s="257" t="s">
        <v>90</v>
      </c>
      <c r="AY137" s="17" t="s">
        <v>166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7" t="s">
        <v>88</v>
      </c>
      <c r="BK137" s="258">
        <f>ROUND(I137*H137,2)</f>
        <v>0</v>
      </c>
      <c r="BL137" s="17" t="s">
        <v>113</v>
      </c>
      <c r="BM137" s="257" t="s">
        <v>3492</v>
      </c>
    </row>
    <row r="138" spans="1:47" s="2" customFormat="1" ht="12">
      <c r="A138" s="38"/>
      <c r="B138" s="39"/>
      <c r="C138" s="40"/>
      <c r="D138" s="259" t="s">
        <v>175</v>
      </c>
      <c r="E138" s="40"/>
      <c r="F138" s="260" t="s">
        <v>3493</v>
      </c>
      <c r="G138" s="40"/>
      <c r="H138" s="40"/>
      <c r="I138" s="155"/>
      <c r="J138" s="40"/>
      <c r="K138" s="40"/>
      <c r="L138" s="44"/>
      <c r="M138" s="261"/>
      <c r="N138" s="262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175</v>
      </c>
      <c r="AU138" s="17" t="s">
        <v>90</v>
      </c>
    </row>
    <row r="139" spans="1:51" s="13" customFormat="1" ht="12">
      <c r="A139" s="13"/>
      <c r="B139" s="267"/>
      <c r="C139" s="268"/>
      <c r="D139" s="259" t="s">
        <v>267</v>
      </c>
      <c r="E139" s="269" t="s">
        <v>1</v>
      </c>
      <c r="F139" s="270" t="s">
        <v>3494</v>
      </c>
      <c r="G139" s="268"/>
      <c r="H139" s="271">
        <v>15.1</v>
      </c>
      <c r="I139" s="272"/>
      <c r="J139" s="268"/>
      <c r="K139" s="268"/>
      <c r="L139" s="273"/>
      <c r="M139" s="274"/>
      <c r="N139" s="275"/>
      <c r="O139" s="275"/>
      <c r="P139" s="275"/>
      <c r="Q139" s="275"/>
      <c r="R139" s="275"/>
      <c r="S139" s="275"/>
      <c r="T139" s="27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77" t="s">
        <v>267</v>
      </c>
      <c r="AU139" s="277" t="s">
        <v>90</v>
      </c>
      <c r="AV139" s="13" t="s">
        <v>90</v>
      </c>
      <c r="AW139" s="13" t="s">
        <v>35</v>
      </c>
      <c r="AX139" s="13" t="s">
        <v>80</v>
      </c>
      <c r="AY139" s="277" t="s">
        <v>166</v>
      </c>
    </row>
    <row r="140" spans="1:51" s="14" customFormat="1" ht="12">
      <c r="A140" s="14"/>
      <c r="B140" s="278"/>
      <c r="C140" s="279"/>
      <c r="D140" s="259" t="s">
        <v>267</v>
      </c>
      <c r="E140" s="280" t="s">
        <v>1</v>
      </c>
      <c r="F140" s="281" t="s">
        <v>269</v>
      </c>
      <c r="G140" s="279"/>
      <c r="H140" s="282">
        <v>15.1</v>
      </c>
      <c r="I140" s="283"/>
      <c r="J140" s="279"/>
      <c r="K140" s="279"/>
      <c r="L140" s="284"/>
      <c r="M140" s="285"/>
      <c r="N140" s="286"/>
      <c r="O140" s="286"/>
      <c r="P140" s="286"/>
      <c r="Q140" s="286"/>
      <c r="R140" s="286"/>
      <c r="S140" s="286"/>
      <c r="T140" s="28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88" t="s">
        <v>267</v>
      </c>
      <c r="AU140" s="288" t="s">
        <v>90</v>
      </c>
      <c r="AV140" s="14" t="s">
        <v>103</v>
      </c>
      <c r="AW140" s="14" t="s">
        <v>35</v>
      </c>
      <c r="AX140" s="14" t="s">
        <v>88</v>
      </c>
      <c r="AY140" s="288" t="s">
        <v>166</v>
      </c>
    </row>
    <row r="141" spans="1:65" s="2" customFormat="1" ht="21.75" customHeight="1">
      <c r="A141" s="38"/>
      <c r="B141" s="39"/>
      <c r="C141" s="245" t="s">
        <v>103</v>
      </c>
      <c r="D141" s="245" t="s">
        <v>169</v>
      </c>
      <c r="E141" s="246" t="s">
        <v>2566</v>
      </c>
      <c r="F141" s="247" t="s">
        <v>2567</v>
      </c>
      <c r="G141" s="248" t="s">
        <v>272</v>
      </c>
      <c r="H141" s="249">
        <v>14.384</v>
      </c>
      <c r="I141" s="250"/>
      <c r="J141" s="251">
        <f>ROUND(I141*H141,2)</f>
        <v>0</v>
      </c>
      <c r="K141" s="252"/>
      <c r="L141" s="44"/>
      <c r="M141" s="253" t="s">
        <v>1</v>
      </c>
      <c r="N141" s="254" t="s">
        <v>45</v>
      </c>
      <c r="O141" s="91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7" t="s">
        <v>113</v>
      </c>
      <c r="AT141" s="257" t="s">
        <v>169</v>
      </c>
      <c r="AU141" s="257" t="s">
        <v>90</v>
      </c>
      <c r="AY141" s="17" t="s">
        <v>166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7" t="s">
        <v>88</v>
      </c>
      <c r="BK141" s="258">
        <f>ROUND(I141*H141,2)</f>
        <v>0</v>
      </c>
      <c r="BL141" s="17" t="s">
        <v>113</v>
      </c>
      <c r="BM141" s="257" t="s">
        <v>3495</v>
      </c>
    </row>
    <row r="142" spans="1:47" s="2" customFormat="1" ht="12">
      <c r="A142" s="38"/>
      <c r="B142" s="39"/>
      <c r="C142" s="40"/>
      <c r="D142" s="259" t="s">
        <v>175</v>
      </c>
      <c r="E142" s="40"/>
      <c r="F142" s="260" t="s">
        <v>2569</v>
      </c>
      <c r="G142" s="40"/>
      <c r="H142" s="40"/>
      <c r="I142" s="155"/>
      <c r="J142" s="40"/>
      <c r="K142" s="40"/>
      <c r="L142" s="44"/>
      <c r="M142" s="261"/>
      <c r="N142" s="262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175</v>
      </c>
      <c r="AU142" s="17" t="s">
        <v>90</v>
      </c>
    </row>
    <row r="143" spans="1:51" s="13" customFormat="1" ht="12">
      <c r="A143" s="13"/>
      <c r="B143" s="267"/>
      <c r="C143" s="268"/>
      <c r="D143" s="259" t="s">
        <v>267</v>
      </c>
      <c r="E143" s="269" t="s">
        <v>1</v>
      </c>
      <c r="F143" s="270" t="s">
        <v>3496</v>
      </c>
      <c r="G143" s="268"/>
      <c r="H143" s="271">
        <v>5.184</v>
      </c>
      <c r="I143" s="272"/>
      <c r="J143" s="268"/>
      <c r="K143" s="268"/>
      <c r="L143" s="273"/>
      <c r="M143" s="274"/>
      <c r="N143" s="275"/>
      <c r="O143" s="275"/>
      <c r="P143" s="275"/>
      <c r="Q143" s="275"/>
      <c r="R143" s="275"/>
      <c r="S143" s="275"/>
      <c r="T143" s="27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7" t="s">
        <v>267</v>
      </c>
      <c r="AU143" s="277" t="s">
        <v>90</v>
      </c>
      <c r="AV143" s="13" t="s">
        <v>90</v>
      </c>
      <c r="AW143" s="13" t="s">
        <v>35</v>
      </c>
      <c r="AX143" s="13" t="s">
        <v>80</v>
      </c>
      <c r="AY143" s="277" t="s">
        <v>166</v>
      </c>
    </row>
    <row r="144" spans="1:51" s="14" customFormat="1" ht="12">
      <c r="A144" s="14"/>
      <c r="B144" s="278"/>
      <c r="C144" s="279"/>
      <c r="D144" s="259" t="s">
        <v>267</v>
      </c>
      <c r="E144" s="280" t="s">
        <v>1</v>
      </c>
      <c r="F144" s="281" t="s">
        <v>3497</v>
      </c>
      <c r="G144" s="279"/>
      <c r="H144" s="282">
        <v>5.184</v>
      </c>
      <c r="I144" s="283"/>
      <c r="J144" s="279"/>
      <c r="K144" s="279"/>
      <c r="L144" s="284"/>
      <c r="M144" s="285"/>
      <c r="N144" s="286"/>
      <c r="O144" s="286"/>
      <c r="P144" s="286"/>
      <c r="Q144" s="286"/>
      <c r="R144" s="286"/>
      <c r="S144" s="286"/>
      <c r="T144" s="28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88" t="s">
        <v>267</v>
      </c>
      <c r="AU144" s="288" t="s">
        <v>90</v>
      </c>
      <c r="AV144" s="14" t="s">
        <v>103</v>
      </c>
      <c r="AW144" s="14" t="s">
        <v>35</v>
      </c>
      <c r="AX144" s="14" t="s">
        <v>80</v>
      </c>
      <c r="AY144" s="288" t="s">
        <v>166</v>
      </c>
    </row>
    <row r="145" spans="1:51" s="13" customFormat="1" ht="12">
      <c r="A145" s="13"/>
      <c r="B145" s="267"/>
      <c r="C145" s="268"/>
      <c r="D145" s="259" t="s">
        <v>267</v>
      </c>
      <c r="E145" s="269" t="s">
        <v>1</v>
      </c>
      <c r="F145" s="270" t="s">
        <v>3498</v>
      </c>
      <c r="G145" s="268"/>
      <c r="H145" s="271">
        <v>9.2</v>
      </c>
      <c r="I145" s="272"/>
      <c r="J145" s="268"/>
      <c r="K145" s="268"/>
      <c r="L145" s="273"/>
      <c r="M145" s="274"/>
      <c r="N145" s="275"/>
      <c r="O145" s="275"/>
      <c r="P145" s="275"/>
      <c r="Q145" s="275"/>
      <c r="R145" s="275"/>
      <c r="S145" s="275"/>
      <c r="T145" s="27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7" t="s">
        <v>267</v>
      </c>
      <c r="AU145" s="277" t="s">
        <v>90</v>
      </c>
      <c r="AV145" s="13" t="s">
        <v>90</v>
      </c>
      <c r="AW145" s="13" t="s">
        <v>35</v>
      </c>
      <c r="AX145" s="13" t="s">
        <v>80</v>
      </c>
      <c r="AY145" s="277" t="s">
        <v>166</v>
      </c>
    </row>
    <row r="146" spans="1:51" s="14" customFormat="1" ht="12">
      <c r="A146" s="14"/>
      <c r="B146" s="278"/>
      <c r="C146" s="279"/>
      <c r="D146" s="259" t="s">
        <v>267</v>
      </c>
      <c r="E146" s="280" t="s">
        <v>1</v>
      </c>
      <c r="F146" s="281" t="s">
        <v>3499</v>
      </c>
      <c r="G146" s="279"/>
      <c r="H146" s="282">
        <v>9.2</v>
      </c>
      <c r="I146" s="283"/>
      <c r="J146" s="279"/>
      <c r="K146" s="279"/>
      <c r="L146" s="284"/>
      <c r="M146" s="285"/>
      <c r="N146" s="286"/>
      <c r="O146" s="286"/>
      <c r="P146" s="286"/>
      <c r="Q146" s="286"/>
      <c r="R146" s="286"/>
      <c r="S146" s="286"/>
      <c r="T146" s="28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8" t="s">
        <v>267</v>
      </c>
      <c r="AU146" s="288" t="s">
        <v>90</v>
      </c>
      <c r="AV146" s="14" t="s">
        <v>103</v>
      </c>
      <c r="AW146" s="14" t="s">
        <v>35</v>
      </c>
      <c r="AX146" s="14" t="s">
        <v>80</v>
      </c>
      <c r="AY146" s="288" t="s">
        <v>166</v>
      </c>
    </row>
    <row r="147" spans="1:51" s="15" customFormat="1" ht="12">
      <c r="A147" s="15"/>
      <c r="B147" s="289"/>
      <c r="C147" s="290"/>
      <c r="D147" s="259" t="s">
        <v>267</v>
      </c>
      <c r="E147" s="291" t="s">
        <v>1</v>
      </c>
      <c r="F147" s="292" t="s">
        <v>285</v>
      </c>
      <c r="G147" s="290"/>
      <c r="H147" s="293">
        <v>14.384</v>
      </c>
      <c r="I147" s="294"/>
      <c r="J147" s="290"/>
      <c r="K147" s="290"/>
      <c r="L147" s="295"/>
      <c r="M147" s="296"/>
      <c r="N147" s="297"/>
      <c r="O147" s="297"/>
      <c r="P147" s="297"/>
      <c r="Q147" s="297"/>
      <c r="R147" s="297"/>
      <c r="S147" s="297"/>
      <c r="T147" s="298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99" t="s">
        <v>267</v>
      </c>
      <c r="AU147" s="299" t="s">
        <v>90</v>
      </c>
      <c r="AV147" s="15" t="s">
        <v>113</v>
      </c>
      <c r="AW147" s="15" t="s">
        <v>35</v>
      </c>
      <c r="AX147" s="15" t="s">
        <v>88</v>
      </c>
      <c r="AY147" s="299" t="s">
        <v>166</v>
      </c>
    </row>
    <row r="148" spans="1:65" s="2" customFormat="1" ht="21.75" customHeight="1">
      <c r="A148" s="38"/>
      <c r="B148" s="39"/>
      <c r="C148" s="245" t="s">
        <v>113</v>
      </c>
      <c r="D148" s="245" t="s">
        <v>169</v>
      </c>
      <c r="E148" s="246" t="s">
        <v>3500</v>
      </c>
      <c r="F148" s="247" t="s">
        <v>3501</v>
      </c>
      <c r="G148" s="248" t="s">
        <v>272</v>
      </c>
      <c r="H148" s="249">
        <v>0.25</v>
      </c>
      <c r="I148" s="250"/>
      <c r="J148" s="251">
        <f>ROUND(I148*H148,2)</f>
        <v>0</v>
      </c>
      <c r="K148" s="252"/>
      <c r="L148" s="44"/>
      <c r="M148" s="253" t="s">
        <v>1</v>
      </c>
      <c r="N148" s="254" t="s">
        <v>45</v>
      </c>
      <c r="O148" s="91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7" t="s">
        <v>113</v>
      </c>
      <c r="AT148" s="257" t="s">
        <v>169</v>
      </c>
      <c r="AU148" s="257" t="s">
        <v>90</v>
      </c>
      <c r="AY148" s="17" t="s">
        <v>166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7" t="s">
        <v>88</v>
      </c>
      <c r="BK148" s="258">
        <f>ROUND(I148*H148,2)</f>
        <v>0</v>
      </c>
      <c r="BL148" s="17" t="s">
        <v>113</v>
      </c>
      <c r="BM148" s="257" t="s">
        <v>3502</v>
      </c>
    </row>
    <row r="149" spans="1:47" s="2" customFormat="1" ht="12">
      <c r="A149" s="38"/>
      <c r="B149" s="39"/>
      <c r="C149" s="40"/>
      <c r="D149" s="259" t="s">
        <v>175</v>
      </c>
      <c r="E149" s="40"/>
      <c r="F149" s="260" t="s">
        <v>3503</v>
      </c>
      <c r="G149" s="40"/>
      <c r="H149" s="40"/>
      <c r="I149" s="155"/>
      <c r="J149" s="40"/>
      <c r="K149" s="40"/>
      <c r="L149" s="44"/>
      <c r="M149" s="261"/>
      <c r="N149" s="262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175</v>
      </c>
      <c r="AU149" s="17" t="s">
        <v>90</v>
      </c>
    </row>
    <row r="150" spans="1:51" s="13" customFormat="1" ht="12">
      <c r="A150" s="13"/>
      <c r="B150" s="267"/>
      <c r="C150" s="268"/>
      <c r="D150" s="259" t="s">
        <v>267</v>
      </c>
      <c r="E150" s="269" t="s">
        <v>1</v>
      </c>
      <c r="F150" s="270" t="s">
        <v>3504</v>
      </c>
      <c r="G150" s="268"/>
      <c r="H150" s="271">
        <v>0.25</v>
      </c>
      <c r="I150" s="272"/>
      <c r="J150" s="268"/>
      <c r="K150" s="268"/>
      <c r="L150" s="273"/>
      <c r="M150" s="274"/>
      <c r="N150" s="275"/>
      <c r="O150" s="275"/>
      <c r="P150" s="275"/>
      <c r="Q150" s="275"/>
      <c r="R150" s="275"/>
      <c r="S150" s="275"/>
      <c r="T150" s="27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77" t="s">
        <v>267</v>
      </c>
      <c r="AU150" s="277" t="s">
        <v>90</v>
      </c>
      <c r="AV150" s="13" t="s">
        <v>90</v>
      </c>
      <c r="AW150" s="13" t="s">
        <v>35</v>
      </c>
      <c r="AX150" s="13" t="s">
        <v>80</v>
      </c>
      <c r="AY150" s="277" t="s">
        <v>166</v>
      </c>
    </row>
    <row r="151" spans="1:51" s="14" customFormat="1" ht="12">
      <c r="A151" s="14"/>
      <c r="B151" s="278"/>
      <c r="C151" s="279"/>
      <c r="D151" s="259" t="s">
        <v>267</v>
      </c>
      <c r="E151" s="280" t="s">
        <v>1</v>
      </c>
      <c r="F151" s="281" t="s">
        <v>3505</v>
      </c>
      <c r="G151" s="279"/>
      <c r="H151" s="282">
        <v>0.25</v>
      </c>
      <c r="I151" s="283"/>
      <c r="J151" s="279"/>
      <c r="K151" s="279"/>
      <c r="L151" s="284"/>
      <c r="M151" s="285"/>
      <c r="N151" s="286"/>
      <c r="O151" s="286"/>
      <c r="P151" s="286"/>
      <c r="Q151" s="286"/>
      <c r="R151" s="286"/>
      <c r="S151" s="286"/>
      <c r="T151" s="28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8" t="s">
        <v>267</v>
      </c>
      <c r="AU151" s="288" t="s">
        <v>90</v>
      </c>
      <c r="AV151" s="14" t="s">
        <v>103</v>
      </c>
      <c r="AW151" s="14" t="s">
        <v>35</v>
      </c>
      <c r="AX151" s="14" t="s">
        <v>88</v>
      </c>
      <c r="AY151" s="288" t="s">
        <v>166</v>
      </c>
    </row>
    <row r="152" spans="1:65" s="2" customFormat="1" ht="33" customHeight="1">
      <c r="A152" s="38"/>
      <c r="B152" s="39"/>
      <c r="C152" s="245" t="s">
        <v>181</v>
      </c>
      <c r="D152" s="245" t="s">
        <v>169</v>
      </c>
      <c r="E152" s="246" t="s">
        <v>300</v>
      </c>
      <c r="F152" s="247" t="s">
        <v>301</v>
      </c>
      <c r="G152" s="248" t="s">
        <v>272</v>
      </c>
      <c r="H152" s="249">
        <v>14.634</v>
      </c>
      <c r="I152" s="250"/>
      <c r="J152" s="251">
        <f>ROUND(I152*H152,2)</f>
        <v>0</v>
      </c>
      <c r="K152" s="252"/>
      <c r="L152" s="44"/>
      <c r="M152" s="253" t="s">
        <v>1</v>
      </c>
      <c r="N152" s="254" t="s">
        <v>45</v>
      </c>
      <c r="O152" s="91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7" t="s">
        <v>113</v>
      </c>
      <c r="AT152" s="257" t="s">
        <v>169</v>
      </c>
      <c r="AU152" s="257" t="s">
        <v>90</v>
      </c>
      <c r="AY152" s="17" t="s">
        <v>166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7" t="s">
        <v>88</v>
      </c>
      <c r="BK152" s="258">
        <f>ROUND(I152*H152,2)</f>
        <v>0</v>
      </c>
      <c r="BL152" s="17" t="s">
        <v>113</v>
      </c>
      <c r="BM152" s="257" t="s">
        <v>3506</v>
      </c>
    </row>
    <row r="153" spans="1:47" s="2" customFormat="1" ht="12">
      <c r="A153" s="38"/>
      <c r="B153" s="39"/>
      <c r="C153" s="40"/>
      <c r="D153" s="259" t="s">
        <v>175</v>
      </c>
      <c r="E153" s="40"/>
      <c r="F153" s="260" t="s">
        <v>3507</v>
      </c>
      <c r="G153" s="40"/>
      <c r="H153" s="40"/>
      <c r="I153" s="155"/>
      <c r="J153" s="40"/>
      <c r="K153" s="40"/>
      <c r="L153" s="44"/>
      <c r="M153" s="261"/>
      <c r="N153" s="262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175</v>
      </c>
      <c r="AU153" s="17" t="s">
        <v>90</v>
      </c>
    </row>
    <row r="154" spans="1:51" s="13" customFormat="1" ht="12">
      <c r="A154" s="13"/>
      <c r="B154" s="267"/>
      <c r="C154" s="268"/>
      <c r="D154" s="259" t="s">
        <v>267</v>
      </c>
      <c r="E154" s="269" t="s">
        <v>1</v>
      </c>
      <c r="F154" s="270" t="s">
        <v>3508</v>
      </c>
      <c r="G154" s="268"/>
      <c r="H154" s="271">
        <v>0.25</v>
      </c>
      <c r="I154" s="272"/>
      <c r="J154" s="268"/>
      <c r="K154" s="268"/>
      <c r="L154" s="273"/>
      <c r="M154" s="274"/>
      <c r="N154" s="275"/>
      <c r="O154" s="275"/>
      <c r="P154" s="275"/>
      <c r="Q154" s="275"/>
      <c r="R154" s="275"/>
      <c r="S154" s="275"/>
      <c r="T154" s="27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7" t="s">
        <v>267</v>
      </c>
      <c r="AU154" s="277" t="s">
        <v>90</v>
      </c>
      <c r="AV154" s="13" t="s">
        <v>90</v>
      </c>
      <c r="AW154" s="13" t="s">
        <v>35</v>
      </c>
      <c r="AX154" s="13" t="s">
        <v>80</v>
      </c>
      <c r="AY154" s="277" t="s">
        <v>166</v>
      </c>
    </row>
    <row r="155" spans="1:51" s="14" customFormat="1" ht="12">
      <c r="A155" s="14"/>
      <c r="B155" s="278"/>
      <c r="C155" s="279"/>
      <c r="D155" s="259" t="s">
        <v>267</v>
      </c>
      <c r="E155" s="280" t="s">
        <v>1</v>
      </c>
      <c r="F155" s="281" t="s">
        <v>3509</v>
      </c>
      <c r="G155" s="279"/>
      <c r="H155" s="282">
        <v>0.25</v>
      </c>
      <c r="I155" s="283"/>
      <c r="J155" s="279"/>
      <c r="K155" s="279"/>
      <c r="L155" s="284"/>
      <c r="M155" s="285"/>
      <c r="N155" s="286"/>
      <c r="O155" s="286"/>
      <c r="P155" s="286"/>
      <c r="Q155" s="286"/>
      <c r="R155" s="286"/>
      <c r="S155" s="286"/>
      <c r="T155" s="28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8" t="s">
        <v>267</v>
      </c>
      <c r="AU155" s="288" t="s">
        <v>90</v>
      </c>
      <c r="AV155" s="14" t="s">
        <v>103</v>
      </c>
      <c r="AW155" s="14" t="s">
        <v>35</v>
      </c>
      <c r="AX155" s="14" t="s">
        <v>80</v>
      </c>
      <c r="AY155" s="288" t="s">
        <v>166</v>
      </c>
    </row>
    <row r="156" spans="1:51" s="13" customFormat="1" ht="12">
      <c r="A156" s="13"/>
      <c r="B156" s="267"/>
      <c r="C156" s="268"/>
      <c r="D156" s="259" t="s">
        <v>267</v>
      </c>
      <c r="E156" s="269" t="s">
        <v>1</v>
      </c>
      <c r="F156" s="270" t="s">
        <v>3510</v>
      </c>
      <c r="G156" s="268"/>
      <c r="H156" s="271">
        <v>14.384</v>
      </c>
      <c r="I156" s="272"/>
      <c r="J156" s="268"/>
      <c r="K156" s="268"/>
      <c r="L156" s="273"/>
      <c r="M156" s="274"/>
      <c r="N156" s="275"/>
      <c r="O156" s="275"/>
      <c r="P156" s="275"/>
      <c r="Q156" s="275"/>
      <c r="R156" s="275"/>
      <c r="S156" s="275"/>
      <c r="T156" s="27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7" t="s">
        <v>267</v>
      </c>
      <c r="AU156" s="277" t="s">
        <v>90</v>
      </c>
      <c r="AV156" s="13" t="s">
        <v>90</v>
      </c>
      <c r="AW156" s="13" t="s">
        <v>35</v>
      </c>
      <c r="AX156" s="13" t="s">
        <v>80</v>
      </c>
      <c r="AY156" s="277" t="s">
        <v>166</v>
      </c>
    </row>
    <row r="157" spans="1:51" s="14" customFormat="1" ht="12">
      <c r="A157" s="14"/>
      <c r="B157" s="278"/>
      <c r="C157" s="279"/>
      <c r="D157" s="259" t="s">
        <v>267</v>
      </c>
      <c r="E157" s="280" t="s">
        <v>1</v>
      </c>
      <c r="F157" s="281" t="s">
        <v>3511</v>
      </c>
      <c r="G157" s="279"/>
      <c r="H157" s="282">
        <v>14.384</v>
      </c>
      <c r="I157" s="283"/>
      <c r="J157" s="279"/>
      <c r="K157" s="279"/>
      <c r="L157" s="284"/>
      <c r="M157" s="285"/>
      <c r="N157" s="286"/>
      <c r="O157" s="286"/>
      <c r="P157" s="286"/>
      <c r="Q157" s="286"/>
      <c r="R157" s="286"/>
      <c r="S157" s="286"/>
      <c r="T157" s="28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8" t="s">
        <v>267</v>
      </c>
      <c r="AU157" s="288" t="s">
        <v>90</v>
      </c>
      <c r="AV157" s="14" t="s">
        <v>103</v>
      </c>
      <c r="AW157" s="14" t="s">
        <v>35</v>
      </c>
      <c r="AX157" s="14" t="s">
        <v>80</v>
      </c>
      <c r="AY157" s="288" t="s">
        <v>166</v>
      </c>
    </row>
    <row r="158" spans="1:51" s="15" customFormat="1" ht="12">
      <c r="A158" s="15"/>
      <c r="B158" s="289"/>
      <c r="C158" s="290"/>
      <c r="D158" s="259" t="s">
        <v>267</v>
      </c>
      <c r="E158" s="291" t="s">
        <v>1</v>
      </c>
      <c r="F158" s="292" t="s">
        <v>285</v>
      </c>
      <c r="G158" s="290"/>
      <c r="H158" s="293">
        <v>14.634</v>
      </c>
      <c r="I158" s="294"/>
      <c r="J158" s="290"/>
      <c r="K158" s="290"/>
      <c r="L158" s="295"/>
      <c r="M158" s="296"/>
      <c r="N158" s="297"/>
      <c r="O158" s="297"/>
      <c r="P158" s="297"/>
      <c r="Q158" s="297"/>
      <c r="R158" s="297"/>
      <c r="S158" s="297"/>
      <c r="T158" s="298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9" t="s">
        <v>267</v>
      </c>
      <c r="AU158" s="299" t="s">
        <v>90</v>
      </c>
      <c r="AV158" s="15" t="s">
        <v>113</v>
      </c>
      <c r="AW158" s="15" t="s">
        <v>35</v>
      </c>
      <c r="AX158" s="15" t="s">
        <v>88</v>
      </c>
      <c r="AY158" s="299" t="s">
        <v>166</v>
      </c>
    </row>
    <row r="159" spans="1:65" s="2" customFormat="1" ht="21.75" customHeight="1">
      <c r="A159" s="38"/>
      <c r="B159" s="39"/>
      <c r="C159" s="245" t="s">
        <v>195</v>
      </c>
      <c r="D159" s="245" t="s">
        <v>169</v>
      </c>
      <c r="E159" s="246" t="s">
        <v>305</v>
      </c>
      <c r="F159" s="247" t="s">
        <v>306</v>
      </c>
      <c r="G159" s="248" t="s">
        <v>307</v>
      </c>
      <c r="H159" s="249">
        <v>24.878</v>
      </c>
      <c r="I159" s="250"/>
      <c r="J159" s="251">
        <f>ROUND(I159*H159,2)</f>
        <v>0</v>
      </c>
      <c r="K159" s="252"/>
      <c r="L159" s="44"/>
      <c r="M159" s="253" t="s">
        <v>1</v>
      </c>
      <c r="N159" s="254" t="s">
        <v>45</v>
      </c>
      <c r="O159" s="91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7" t="s">
        <v>113</v>
      </c>
      <c r="AT159" s="257" t="s">
        <v>169</v>
      </c>
      <c r="AU159" s="257" t="s">
        <v>90</v>
      </c>
      <c r="AY159" s="17" t="s">
        <v>166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7" t="s">
        <v>88</v>
      </c>
      <c r="BK159" s="258">
        <f>ROUND(I159*H159,2)</f>
        <v>0</v>
      </c>
      <c r="BL159" s="17" t="s">
        <v>113</v>
      </c>
      <c r="BM159" s="257" t="s">
        <v>3512</v>
      </c>
    </row>
    <row r="160" spans="1:47" s="2" customFormat="1" ht="12">
      <c r="A160" s="38"/>
      <c r="B160" s="39"/>
      <c r="C160" s="40"/>
      <c r="D160" s="259" t="s">
        <v>175</v>
      </c>
      <c r="E160" s="40"/>
      <c r="F160" s="260" t="s">
        <v>309</v>
      </c>
      <c r="G160" s="40"/>
      <c r="H160" s="40"/>
      <c r="I160" s="155"/>
      <c r="J160" s="40"/>
      <c r="K160" s="40"/>
      <c r="L160" s="44"/>
      <c r="M160" s="261"/>
      <c r="N160" s="262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175</v>
      </c>
      <c r="AU160" s="17" t="s">
        <v>90</v>
      </c>
    </row>
    <row r="161" spans="1:51" s="13" customFormat="1" ht="12">
      <c r="A161" s="13"/>
      <c r="B161" s="267"/>
      <c r="C161" s="268"/>
      <c r="D161" s="259" t="s">
        <v>267</v>
      </c>
      <c r="E161" s="269" t="s">
        <v>1</v>
      </c>
      <c r="F161" s="270" t="s">
        <v>3513</v>
      </c>
      <c r="G161" s="268"/>
      <c r="H161" s="271">
        <v>0.425</v>
      </c>
      <c r="I161" s="272"/>
      <c r="J161" s="268"/>
      <c r="K161" s="268"/>
      <c r="L161" s="273"/>
      <c r="M161" s="274"/>
      <c r="N161" s="275"/>
      <c r="O161" s="275"/>
      <c r="P161" s="275"/>
      <c r="Q161" s="275"/>
      <c r="R161" s="275"/>
      <c r="S161" s="275"/>
      <c r="T161" s="27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77" t="s">
        <v>267</v>
      </c>
      <c r="AU161" s="277" t="s">
        <v>90</v>
      </c>
      <c r="AV161" s="13" t="s">
        <v>90</v>
      </c>
      <c r="AW161" s="13" t="s">
        <v>35</v>
      </c>
      <c r="AX161" s="13" t="s">
        <v>80</v>
      </c>
      <c r="AY161" s="277" t="s">
        <v>166</v>
      </c>
    </row>
    <row r="162" spans="1:51" s="14" customFormat="1" ht="12">
      <c r="A162" s="14"/>
      <c r="B162" s="278"/>
      <c r="C162" s="279"/>
      <c r="D162" s="259" t="s">
        <v>267</v>
      </c>
      <c r="E162" s="280" t="s">
        <v>1</v>
      </c>
      <c r="F162" s="281" t="s">
        <v>3514</v>
      </c>
      <c r="G162" s="279"/>
      <c r="H162" s="282">
        <v>0.425</v>
      </c>
      <c r="I162" s="283"/>
      <c r="J162" s="279"/>
      <c r="K162" s="279"/>
      <c r="L162" s="284"/>
      <c r="M162" s="285"/>
      <c r="N162" s="286"/>
      <c r="O162" s="286"/>
      <c r="P162" s="286"/>
      <c r="Q162" s="286"/>
      <c r="R162" s="286"/>
      <c r="S162" s="286"/>
      <c r="T162" s="28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8" t="s">
        <v>267</v>
      </c>
      <c r="AU162" s="288" t="s">
        <v>90</v>
      </c>
      <c r="AV162" s="14" t="s">
        <v>103</v>
      </c>
      <c r="AW162" s="14" t="s">
        <v>35</v>
      </c>
      <c r="AX162" s="14" t="s">
        <v>80</v>
      </c>
      <c r="AY162" s="288" t="s">
        <v>166</v>
      </c>
    </row>
    <row r="163" spans="1:51" s="13" customFormat="1" ht="12">
      <c r="A163" s="13"/>
      <c r="B163" s="267"/>
      <c r="C163" s="268"/>
      <c r="D163" s="259" t="s">
        <v>267</v>
      </c>
      <c r="E163" s="269" t="s">
        <v>1</v>
      </c>
      <c r="F163" s="270" t="s">
        <v>3515</v>
      </c>
      <c r="G163" s="268"/>
      <c r="H163" s="271">
        <v>24.453</v>
      </c>
      <c r="I163" s="272"/>
      <c r="J163" s="268"/>
      <c r="K163" s="268"/>
      <c r="L163" s="273"/>
      <c r="M163" s="274"/>
      <c r="N163" s="275"/>
      <c r="O163" s="275"/>
      <c r="P163" s="275"/>
      <c r="Q163" s="275"/>
      <c r="R163" s="275"/>
      <c r="S163" s="275"/>
      <c r="T163" s="27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77" t="s">
        <v>267</v>
      </c>
      <c r="AU163" s="277" t="s">
        <v>90</v>
      </c>
      <c r="AV163" s="13" t="s">
        <v>90</v>
      </c>
      <c r="AW163" s="13" t="s">
        <v>35</v>
      </c>
      <c r="AX163" s="13" t="s">
        <v>80</v>
      </c>
      <c r="AY163" s="277" t="s">
        <v>166</v>
      </c>
    </row>
    <row r="164" spans="1:51" s="14" customFormat="1" ht="12">
      <c r="A164" s="14"/>
      <c r="B164" s="278"/>
      <c r="C164" s="279"/>
      <c r="D164" s="259" t="s">
        <v>267</v>
      </c>
      <c r="E164" s="280" t="s">
        <v>1</v>
      </c>
      <c r="F164" s="281" t="s">
        <v>3516</v>
      </c>
      <c r="G164" s="279"/>
      <c r="H164" s="282">
        <v>24.453</v>
      </c>
      <c r="I164" s="283"/>
      <c r="J164" s="279"/>
      <c r="K164" s="279"/>
      <c r="L164" s="284"/>
      <c r="M164" s="285"/>
      <c r="N164" s="286"/>
      <c r="O164" s="286"/>
      <c r="P164" s="286"/>
      <c r="Q164" s="286"/>
      <c r="R164" s="286"/>
      <c r="S164" s="286"/>
      <c r="T164" s="28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8" t="s">
        <v>267</v>
      </c>
      <c r="AU164" s="288" t="s">
        <v>90</v>
      </c>
      <c r="AV164" s="14" t="s">
        <v>103</v>
      </c>
      <c r="AW164" s="14" t="s">
        <v>35</v>
      </c>
      <c r="AX164" s="14" t="s">
        <v>80</v>
      </c>
      <c r="AY164" s="288" t="s">
        <v>166</v>
      </c>
    </row>
    <row r="165" spans="1:51" s="15" customFormat="1" ht="12">
      <c r="A165" s="15"/>
      <c r="B165" s="289"/>
      <c r="C165" s="290"/>
      <c r="D165" s="259" t="s">
        <v>267</v>
      </c>
      <c r="E165" s="291" t="s">
        <v>1</v>
      </c>
      <c r="F165" s="292" t="s">
        <v>285</v>
      </c>
      <c r="G165" s="290"/>
      <c r="H165" s="293">
        <v>24.878</v>
      </c>
      <c r="I165" s="294"/>
      <c r="J165" s="290"/>
      <c r="K165" s="290"/>
      <c r="L165" s="295"/>
      <c r="M165" s="296"/>
      <c r="N165" s="297"/>
      <c r="O165" s="297"/>
      <c r="P165" s="297"/>
      <c r="Q165" s="297"/>
      <c r="R165" s="297"/>
      <c r="S165" s="297"/>
      <c r="T165" s="298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99" t="s">
        <v>267</v>
      </c>
      <c r="AU165" s="299" t="s">
        <v>90</v>
      </c>
      <c r="AV165" s="15" t="s">
        <v>113</v>
      </c>
      <c r="AW165" s="15" t="s">
        <v>35</v>
      </c>
      <c r="AX165" s="15" t="s">
        <v>88</v>
      </c>
      <c r="AY165" s="299" t="s">
        <v>166</v>
      </c>
    </row>
    <row r="166" spans="1:65" s="2" customFormat="1" ht="21.75" customHeight="1">
      <c r="A166" s="38"/>
      <c r="B166" s="39"/>
      <c r="C166" s="245" t="s">
        <v>198</v>
      </c>
      <c r="D166" s="245" t="s">
        <v>169</v>
      </c>
      <c r="E166" s="246" t="s">
        <v>315</v>
      </c>
      <c r="F166" s="247" t="s">
        <v>316</v>
      </c>
      <c r="G166" s="248" t="s">
        <v>272</v>
      </c>
      <c r="H166" s="249">
        <v>14.384</v>
      </c>
      <c r="I166" s="250"/>
      <c r="J166" s="251">
        <f>ROUND(I166*H166,2)</f>
        <v>0</v>
      </c>
      <c r="K166" s="252"/>
      <c r="L166" s="44"/>
      <c r="M166" s="253" t="s">
        <v>1</v>
      </c>
      <c r="N166" s="254" t="s">
        <v>45</v>
      </c>
      <c r="O166" s="91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7" t="s">
        <v>113</v>
      </c>
      <c r="AT166" s="257" t="s">
        <v>169</v>
      </c>
      <c r="AU166" s="257" t="s">
        <v>90</v>
      </c>
      <c r="AY166" s="17" t="s">
        <v>166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7" t="s">
        <v>88</v>
      </c>
      <c r="BK166" s="258">
        <f>ROUND(I166*H166,2)</f>
        <v>0</v>
      </c>
      <c r="BL166" s="17" t="s">
        <v>113</v>
      </c>
      <c r="BM166" s="257" t="s">
        <v>3517</v>
      </c>
    </row>
    <row r="167" spans="1:47" s="2" customFormat="1" ht="12">
      <c r="A167" s="38"/>
      <c r="B167" s="39"/>
      <c r="C167" s="40"/>
      <c r="D167" s="259" t="s">
        <v>175</v>
      </c>
      <c r="E167" s="40"/>
      <c r="F167" s="260" t="s">
        <v>318</v>
      </c>
      <c r="G167" s="40"/>
      <c r="H167" s="40"/>
      <c r="I167" s="155"/>
      <c r="J167" s="40"/>
      <c r="K167" s="40"/>
      <c r="L167" s="44"/>
      <c r="M167" s="261"/>
      <c r="N167" s="262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175</v>
      </c>
      <c r="AU167" s="17" t="s">
        <v>90</v>
      </c>
    </row>
    <row r="168" spans="1:65" s="2" customFormat="1" ht="16.5" customHeight="1">
      <c r="A168" s="38"/>
      <c r="B168" s="39"/>
      <c r="C168" s="300" t="s">
        <v>202</v>
      </c>
      <c r="D168" s="300" t="s">
        <v>331</v>
      </c>
      <c r="E168" s="301" t="s">
        <v>3518</v>
      </c>
      <c r="F168" s="302" t="s">
        <v>3519</v>
      </c>
      <c r="G168" s="303" t="s">
        <v>272</v>
      </c>
      <c r="H168" s="304">
        <v>14.384</v>
      </c>
      <c r="I168" s="305"/>
      <c r="J168" s="306">
        <f>ROUND(I168*H168,2)</f>
        <v>0</v>
      </c>
      <c r="K168" s="307"/>
      <c r="L168" s="308"/>
      <c r="M168" s="309" t="s">
        <v>1</v>
      </c>
      <c r="N168" s="310" t="s">
        <v>45</v>
      </c>
      <c r="O168" s="91"/>
      <c r="P168" s="255">
        <f>O168*H168</f>
        <v>0</v>
      </c>
      <c r="Q168" s="255">
        <v>0.22</v>
      </c>
      <c r="R168" s="255">
        <f>Q168*H168</f>
        <v>3.16448</v>
      </c>
      <c r="S168" s="255">
        <v>0</v>
      </c>
      <c r="T168" s="25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7" t="s">
        <v>202</v>
      </c>
      <c r="AT168" s="257" t="s">
        <v>331</v>
      </c>
      <c r="AU168" s="257" t="s">
        <v>90</v>
      </c>
      <c r="AY168" s="17" t="s">
        <v>166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7" t="s">
        <v>88</v>
      </c>
      <c r="BK168" s="258">
        <f>ROUND(I168*H168,2)</f>
        <v>0</v>
      </c>
      <c r="BL168" s="17" t="s">
        <v>113</v>
      </c>
      <c r="BM168" s="257" t="s">
        <v>3520</v>
      </c>
    </row>
    <row r="169" spans="1:47" s="2" customFormat="1" ht="12">
      <c r="A169" s="38"/>
      <c r="B169" s="39"/>
      <c r="C169" s="40"/>
      <c r="D169" s="259" t="s">
        <v>175</v>
      </c>
      <c r="E169" s="40"/>
      <c r="F169" s="260" t="s">
        <v>3519</v>
      </c>
      <c r="G169" s="40"/>
      <c r="H169" s="40"/>
      <c r="I169" s="155"/>
      <c r="J169" s="40"/>
      <c r="K169" s="40"/>
      <c r="L169" s="44"/>
      <c r="M169" s="261"/>
      <c r="N169" s="262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175</v>
      </c>
      <c r="AU169" s="17" t="s">
        <v>90</v>
      </c>
    </row>
    <row r="170" spans="1:65" s="2" customFormat="1" ht="21.75" customHeight="1">
      <c r="A170" s="38"/>
      <c r="B170" s="39"/>
      <c r="C170" s="245" t="s">
        <v>206</v>
      </c>
      <c r="D170" s="245" t="s">
        <v>169</v>
      </c>
      <c r="E170" s="246" t="s">
        <v>2576</v>
      </c>
      <c r="F170" s="247" t="s">
        <v>2577</v>
      </c>
      <c r="G170" s="248" t="s">
        <v>272</v>
      </c>
      <c r="H170" s="249">
        <v>6.3</v>
      </c>
      <c r="I170" s="250"/>
      <c r="J170" s="251">
        <f>ROUND(I170*H170,2)</f>
        <v>0</v>
      </c>
      <c r="K170" s="252"/>
      <c r="L170" s="44"/>
      <c r="M170" s="253" t="s">
        <v>1</v>
      </c>
      <c r="N170" s="254" t="s">
        <v>45</v>
      </c>
      <c r="O170" s="91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7" t="s">
        <v>113</v>
      </c>
      <c r="AT170" s="257" t="s">
        <v>169</v>
      </c>
      <c r="AU170" s="257" t="s">
        <v>90</v>
      </c>
      <c r="AY170" s="17" t="s">
        <v>166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7" t="s">
        <v>88</v>
      </c>
      <c r="BK170" s="258">
        <f>ROUND(I170*H170,2)</f>
        <v>0</v>
      </c>
      <c r="BL170" s="17" t="s">
        <v>113</v>
      </c>
      <c r="BM170" s="257" t="s">
        <v>3521</v>
      </c>
    </row>
    <row r="171" spans="1:47" s="2" customFormat="1" ht="12">
      <c r="A171" s="38"/>
      <c r="B171" s="39"/>
      <c r="C171" s="40"/>
      <c r="D171" s="259" t="s">
        <v>175</v>
      </c>
      <c r="E171" s="40"/>
      <c r="F171" s="260" t="s">
        <v>2579</v>
      </c>
      <c r="G171" s="40"/>
      <c r="H171" s="40"/>
      <c r="I171" s="155"/>
      <c r="J171" s="40"/>
      <c r="K171" s="40"/>
      <c r="L171" s="44"/>
      <c r="M171" s="261"/>
      <c r="N171" s="262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175</v>
      </c>
      <c r="AU171" s="17" t="s">
        <v>90</v>
      </c>
    </row>
    <row r="172" spans="1:51" s="13" customFormat="1" ht="12">
      <c r="A172" s="13"/>
      <c r="B172" s="267"/>
      <c r="C172" s="268"/>
      <c r="D172" s="259" t="s">
        <v>267</v>
      </c>
      <c r="E172" s="269" t="s">
        <v>1</v>
      </c>
      <c r="F172" s="270" t="s">
        <v>3522</v>
      </c>
      <c r="G172" s="268"/>
      <c r="H172" s="271">
        <v>6.3</v>
      </c>
      <c r="I172" s="272"/>
      <c r="J172" s="268"/>
      <c r="K172" s="268"/>
      <c r="L172" s="273"/>
      <c r="M172" s="274"/>
      <c r="N172" s="275"/>
      <c r="O172" s="275"/>
      <c r="P172" s="275"/>
      <c r="Q172" s="275"/>
      <c r="R172" s="275"/>
      <c r="S172" s="275"/>
      <c r="T172" s="27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77" t="s">
        <v>267</v>
      </c>
      <c r="AU172" s="277" t="s">
        <v>90</v>
      </c>
      <c r="AV172" s="13" t="s">
        <v>90</v>
      </c>
      <c r="AW172" s="13" t="s">
        <v>35</v>
      </c>
      <c r="AX172" s="13" t="s">
        <v>88</v>
      </c>
      <c r="AY172" s="277" t="s">
        <v>166</v>
      </c>
    </row>
    <row r="173" spans="1:65" s="2" customFormat="1" ht="16.5" customHeight="1">
      <c r="A173" s="38"/>
      <c r="B173" s="39"/>
      <c r="C173" s="300" t="s">
        <v>212</v>
      </c>
      <c r="D173" s="300" t="s">
        <v>331</v>
      </c>
      <c r="E173" s="301" t="s">
        <v>3523</v>
      </c>
      <c r="F173" s="302" t="s">
        <v>3524</v>
      </c>
      <c r="G173" s="303" t="s">
        <v>307</v>
      </c>
      <c r="H173" s="304">
        <v>10.71</v>
      </c>
      <c r="I173" s="305"/>
      <c r="J173" s="306">
        <f>ROUND(I173*H173,2)</f>
        <v>0</v>
      </c>
      <c r="K173" s="307"/>
      <c r="L173" s="308"/>
      <c r="M173" s="309" t="s">
        <v>1</v>
      </c>
      <c r="N173" s="310" t="s">
        <v>45</v>
      </c>
      <c r="O173" s="91"/>
      <c r="P173" s="255">
        <f>O173*H173</f>
        <v>0</v>
      </c>
      <c r="Q173" s="255">
        <v>1</v>
      </c>
      <c r="R173" s="255">
        <f>Q173*H173</f>
        <v>10.71</v>
      </c>
      <c r="S173" s="255">
        <v>0</v>
      </c>
      <c r="T173" s="25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7" t="s">
        <v>202</v>
      </c>
      <c r="AT173" s="257" t="s">
        <v>331</v>
      </c>
      <c r="AU173" s="257" t="s">
        <v>90</v>
      </c>
      <c r="AY173" s="17" t="s">
        <v>166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7" t="s">
        <v>88</v>
      </c>
      <c r="BK173" s="258">
        <f>ROUND(I173*H173,2)</f>
        <v>0</v>
      </c>
      <c r="BL173" s="17" t="s">
        <v>113</v>
      </c>
      <c r="BM173" s="257" t="s">
        <v>3525</v>
      </c>
    </row>
    <row r="174" spans="1:47" s="2" customFormat="1" ht="12">
      <c r="A174" s="38"/>
      <c r="B174" s="39"/>
      <c r="C174" s="40"/>
      <c r="D174" s="259" t="s">
        <v>175</v>
      </c>
      <c r="E174" s="40"/>
      <c r="F174" s="260" t="s">
        <v>3524</v>
      </c>
      <c r="G174" s="40"/>
      <c r="H174" s="40"/>
      <c r="I174" s="155"/>
      <c r="J174" s="40"/>
      <c r="K174" s="40"/>
      <c r="L174" s="44"/>
      <c r="M174" s="261"/>
      <c r="N174" s="262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175</v>
      </c>
      <c r="AU174" s="17" t="s">
        <v>90</v>
      </c>
    </row>
    <row r="175" spans="1:51" s="13" customFormat="1" ht="12">
      <c r="A175" s="13"/>
      <c r="B175" s="267"/>
      <c r="C175" s="268"/>
      <c r="D175" s="259" t="s">
        <v>267</v>
      </c>
      <c r="E175" s="269" t="s">
        <v>1</v>
      </c>
      <c r="F175" s="270" t="s">
        <v>3526</v>
      </c>
      <c r="G175" s="268"/>
      <c r="H175" s="271">
        <v>10.71</v>
      </c>
      <c r="I175" s="272"/>
      <c r="J175" s="268"/>
      <c r="K175" s="268"/>
      <c r="L175" s="273"/>
      <c r="M175" s="274"/>
      <c r="N175" s="275"/>
      <c r="O175" s="275"/>
      <c r="P175" s="275"/>
      <c r="Q175" s="275"/>
      <c r="R175" s="275"/>
      <c r="S175" s="275"/>
      <c r="T175" s="27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77" t="s">
        <v>267</v>
      </c>
      <c r="AU175" s="277" t="s">
        <v>90</v>
      </c>
      <c r="AV175" s="13" t="s">
        <v>90</v>
      </c>
      <c r="AW175" s="13" t="s">
        <v>35</v>
      </c>
      <c r="AX175" s="13" t="s">
        <v>80</v>
      </c>
      <c r="AY175" s="277" t="s">
        <v>166</v>
      </c>
    </row>
    <row r="176" spans="1:51" s="14" customFormat="1" ht="12">
      <c r="A176" s="14"/>
      <c r="B176" s="278"/>
      <c r="C176" s="279"/>
      <c r="D176" s="259" t="s">
        <v>267</v>
      </c>
      <c r="E176" s="280" t="s">
        <v>1</v>
      </c>
      <c r="F176" s="281" t="s">
        <v>269</v>
      </c>
      <c r="G176" s="279"/>
      <c r="H176" s="282">
        <v>10.71</v>
      </c>
      <c r="I176" s="283"/>
      <c r="J176" s="279"/>
      <c r="K176" s="279"/>
      <c r="L176" s="284"/>
      <c r="M176" s="285"/>
      <c r="N176" s="286"/>
      <c r="O176" s="286"/>
      <c r="P176" s="286"/>
      <c r="Q176" s="286"/>
      <c r="R176" s="286"/>
      <c r="S176" s="286"/>
      <c r="T176" s="28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88" t="s">
        <v>267</v>
      </c>
      <c r="AU176" s="288" t="s">
        <v>90</v>
      </c>
      <c r="AV176" s="14" t="s">
        <v>103</v>
      </c>
      <c r="AW176" s="14" t="s">
        <v>35</v>
      </c>
      <c r="AX176" s="14" t="s">
        <v>88</v>
      </c>
      <c r="AY176" s="288" t="s">
        <v>166</v>
      </c>
    </row>
    <row r="177" spans="1:65" s="2" customFormat="1" ht="21.75" customHeight="1">
      <c r="A177" s="38"/>
      <c r="B177" s="39"/>
      <c r="C177" s="245" t="s">
        <v>218</v>
      </c>
      <c r="D177" s="245" t="s">
        <v>169</v>
      </c>
      <c r="E177" s="246" t="s">
        <v>3527</v>
      </c>
      <c r="F177" s="247" t="s">
        <v>3528</v>
      </c>
      <c r="G177" s="248" t="s">
        <v>272</v>
      </c>
      <c r="H177" s="249">
        <v>60</v>
      </c>
      <c r="I177" s="250"/>
      <c r="J177" s="251">
        <f>ROUND(I177*H177,2)</f>
        <v>0</v>
      </c>
      <c r="K177" s="252"/>
      <c r="L177" s="44"/>
      <c r="M177" s="253" t="s">
        <v>1</v>
      </c>
      <c r="N177" s="254" t="s">
        <v>45</v>
      </c>
      <c r="O177" s="91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7" t="s">
        <v>113</v>
      </c>
      <c r="AT177" s="257" t="s">
        <v>169</v>
      </c>
      <c r="AU177" s="257" t="s">
        <v>90</v>
      </c>
      <c r="AY177" s="17" t="s">
        <v>166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7" t="s">
        <v>88</v>
      </c>
      <c r="BK177" s="258">
        <f>ROUND(I177*H177,2)</f>
        <v>0</v>
      </c>
      <c r="BL177" s="17" t="s">
        <v>113</v>
      </c>
      <c r="BM177" s="257" t="s">
        <v>3529</v>
      </c>
    </row>
    <row r="178" spans="1:47" s="2" customFormat="1" ht="12">
      <c r="A178" s="38"/>
      <c r="B178" s="39"/>
      <c r="C178" s="40"/>
      <c r="D178" s="259" t="s">
        <v>175</v>
      </c>
      <c r="E178" s="40"/>
      <c r="F178" s="260" t="s">
        <v>3530</v>
      </c>
      <c r="G178" s="40"/>
      <c r="H178" s="40"/>
      <c r="I178" s="155"/>
      <c r="J178" s="40"/>
      <c r="K178" s="40"/>
      <c r="L178" s="44"/>
      <c r="M178" s="261"/>
      <c r="N178" s="262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175</v>
      </c>
      <c r="AU178" s="17" t="s">
        <v>90</v>
      </c>
    </row>
    <row r="179" spans="1:65" s="2" customFormat="1" ht="21.75" customHeight="1">
      <c r="A179" s="38"/>
      <c r="B179" s="39"/>
      <c r="C179" s="300" t="s">
        <v>336</v>
      </c>
      <c r="D179" s="300" t="s">
        <v>331</v>
      </c>
      <c r="E179" s="301" t="s">
        <v>3531</v>
      </c>
      <c r="F179" s="302" t="s">
        <v>3532</v>
      </c>
      <c r="G179" s="303" t="s">
        <v>307</v>
      </c>
      <c r="H179" s="304">
        <v>102</v>
      </c>
      <c r="I179" s="305"/>
      <c r="J179" s="306">
        <f>ROUND(I179*H179,2)</f>
        <v>0</v>
      </c>
      <c r="K179" s="307"/>
      <c r="L179" s="308"/>
      <c r="M179" s="309" t="s">
        <v>1</v>
      </c>
      <c r="N179" s="310" t="s">
        <v>45</v>
      </c>
      <c r="O179" s="91"/>
      <c r="P179" s="255">
        <f>O179*H179</f>
        <v>0</v>
      </c>
      <c r="Q179" s="255">
        <v>1</v>
      </c>
      <c r="R179" s="255">
        <f>Q179*H179</f>
        <v>102</v>
      </c>
      <c r="S179" s="255">
        <v>0</v>
      </c>
      <c r="T179" s="25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7" t="s">
        <v>202</v>
      </c>
      <c r="AT179" s="257" t="s">
        <v>331</v>
      </c>
      <c r="AU179" s="257" t="s">
        <v>90</v>
      </c>
      <c r="AY179" s="17" t="s">
        <v>166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7" t="s">
        <v>88</v>
      </c>
      <c r="BK179" s="258">
        <f>ROUND(I179*H179,2)</f>
        <v>0</v>
      </c>
      <c r="BL179" s="17" t="s">
        <v>113</v>
      </c>
      <c r="BM179" s="257" t="s">
        <v>3533</v>
      </c>
    </row>
    <row r="180" spans="1:47" s="2" customFormat="1" ht="12">
      <c r="A180" s="38"/>
      <c r="B180" s="39"/>
      <c r="C180" s="40"/>
      <c r="D180" s="259" t="s">
        <v>175</v>
      </c>
      <c r="E180" s="40"/>
      <c r="F180" s="260" t="s">
        <v>3532</v>
      </c>
      <c r="G180" s="40"/>
      <c r="H180" s="40"/>
      <c r="I180" s="155"/>
      <c r="J180" s="40"/>
      <c r="K180" s="40"/>
      <c r="L180" s="44"/>
      <c r="M180" s="261"/>
      <c r="N180" s="262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175</v>
      </c>
      <c r="AU180" s="17" t="s">
        <v>90</v>
      </c>
    </row>
    <row r="181" spans="1:51" s="13" customFormat="1" ht="12">
      <c r="A181" s="13"/>
      <c r="B181" s="267"/>
      <c r="C181" s="268"/>
      <c r="D181" s="259" t="s">
        <v>267</v>
      </c>
      <c r="E181" s="269" t="s">
        <v>1</v>
      </c>
      <c r="F181" s="270" t="s">
        <v>3534</v>
      </c>
      <c r="G181" s="268"/>
      <c r="H181" s="271">
        <v>102</v>
      </c>
      <c r="I181" s="272"/>
      <c r="J181" s="268"/>
      <c r="K181" s="268"/>
      <c r="L181" s="273"/>
      <c r="M181" s="274"/>
      <c r="N181" s="275"/>
      <c r="O181" s="275"/>
      <c r="P181" s="275"/>
      <c r="Q181" s="275"/>
      <c r="R181" s="275"/>
      <c r="S181" s="275"/>
      <c r="T181" s="27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77" t="s">
        <v>267</v>
      </c>
      <c r="AU181" s="277" t="s">
        <v>90</v>
      </c>
      <c r="AV181" s="13" t="s">
        <v>90</v>
      </c>
      <c r="AW181" s="13" t="s">
        <v>35</v>
      </c>
      <c r="AX181" s="13" t="s">
        <v>80</v>
      </c>
      <c r="AY181" s="277" t="s">
        <v>166</v>
      </c>
    </row>
    <row r="182" spans="1:51" s="14" customFormat="1" ht="12">
      <c r="A182" s="14"/>
      <c r="B182" s="278"/>
      <c r="C182" s="279"/>
      <c r="D182" s="259" t="s">
        <v>267</v>
      </c>
      <c r="E182" s="280" t="s">
        <v>1</v>
      </c>
      <c r="F182" s="281" t="s">
        <v>269</v>
      </c>
      <c r="G182" s="279"/>
      <c r="H182" s="282">
        <v>102</v>
      </c>
      <c r="I182" s="283"/>
      <c r="J182" s="279"/>
      <c r="K182" s="279"/>
      <c r="L182" s="284"/>
      <c r="M182" s="285"/>
      <c r="N182" s="286"/>
      <c r="O182" s="286"/>
      <c r="P182" s="286"/>
      <c r="Q182" s="286"/>
      <c r="R182" s="286"/>
      <c r="S182" s="286"/>
      <c r="T182" s="28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8" t="s">
        <v>267</v>
      </c>
      <c r="AU182" s="288" t="s">
        <v>90</v>
      </c>
      <c r="AV182" s="14" t="s">
        <v>103</v>
      </c>
      <c r="AW182" s="14" t="s">
        <v>35</v>
      </c>
      <c r="AX182" s="14" t="s">
        <v>88</v>
      </c>
      <c r="AY182" s="288" t="s">
        <v>166</v>
      </c>
    </row>
    <row r="183" spans="1:65" s="2" customFormat="1" ht="21.75" customHeight="1">
      <c r="A183" s="38"/>
      <c r="B183" s="39"/>
      <c r="C183" s="245" t="s">
        <v>345</v>
      </c>
      <c r="D183" s="245" t="s">
        <v>169</v>
      </c>
      <c r="E183" s="246" t="s">
        <v>3535</v>
      </c>
      <c r="F183" s="247" t="s">
        <v>3536</v>
      </c>
      <c r="G183" s="248" t="s">
        <v>339</v>
      </c>
      <c r="H183" s="249">
        <v>150</v>
      </c>
      <c r="I183" s="250"/>
      <c r="J183" s="251">
        <f>ROUND(I183*H183,2)</f>
        <v>0</v>
      </c>
      <c r="K183" s="252"/>
      <c r="L183" s="44"/>
      <c r="M183" s="253" t="s">
        <v>1</v>
      </c>
      <c r="N183" s="254" t="s">
        <v>45</v>
      </c>
      <c r="O183" s="91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7" t="s">
        <v>113</v>
      </c>
      <c r="AT183" s="257" t="s">
        <v>169</v>
      </c>
      <c r="AU183" s="257" t="s">
        <v>90</v>
      </c>
      <c r="AY183" s="17" t="s">
        <v>166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7" t="s">
        <v>88</v>
      </c>
      <c r="BK183" s="258">
        <f>ROUND(I183*H183,2)</f>
        <v>0</v>
      </c>
      <c r="BL183" s="17" t="s">
        <v>113</v>
      </c>
      <c r="BM183" s="257" t="s">
        <v>3537</v>
      </c>
    </row>
    <row r="184" spans="1:47" s="2" customFormat="1" ht="12">
      <c r="A184" s="38"/>
      <c r="B184" s="39"/>
      <c r="C184" s="40"/>
      <c r="D184" s="259" t="s">
        <v>175</v>
      </c>
      <c r="E184" s="40"/>
      <c r="F184" s="260" t="s">
        <v>3538</v>
      </c>
      <c r="G184" s="40"/>
      <c r="H184" s="40"/>
      <c r="I184" s="155"/>
      <c r="J184" s="40"/>
      <c r="K184" s="40"/>
      <c r="L184" s="44"/>
      <c r="M184" s="261"/>
      <c r="N184" s="262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175</v>
      </c>
      <c r="AU184" s="17" t="s">
        <v>90</v>
      </c>
    </row>
    <row r="185" spans="1:65" s="2" customFormat="1" ht="21.75" customHeight="1">
      <c r="A185" s="38"/>
      <c r="B185" s="39"/>
      <c r="C185" s="245" t="s">
        <v>361</v>
      </c>
      <c r="D185" s="245" t="s">
        <v>169</v>
      </c>
      <c r="E185" s="246" t="s">
        <v>3539</v>
      </c>
      <c r="F185" s="247" t="s">
        <v>3540</v>
      </c>
      <c r="G185" s="248" t="s">
        <v>339</v>
      </c>
      <c r="H185" s="249">
        <v>150</v>
      </c>
      <c r="I185" s="250"/>
      <c r="J185" s="251">
        <f>ROUND(I185*H185,2)</f>
        <v>0</v>
      </c>
      <c r="K185" s="252"/>
      <c r="L185" s="44"/>
      <c r="M185" s="253" t="s">
        <v>1</v>
      </c>
      <c r="N185" s="254" t="s">
        <v>45</v>
      </c>
      <c r="O185" s="91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7" t="s">
        <v>113</v>
      </c>
      <c r="AT185" s="257" t="s">
        <v>169</v>
      </c>
      <c r="AU185" s="257" t="s">
        <v>90</v>
      </c>
      <c r="AY185" s="17" t="s">
        <v>166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7" t="s">
        <v>88</v>
      </c>
      <c r="BK185" s="258">
        <f>ROUND(I185*H185,2)</f>
        <v>0</v>
      </c>
      <c r="BL185" s="17" t="s">
        <v>113</v>
      </c>
      <c r="BM185" s="257" t="s">
        <v>3541</v>
      </c>
    </row>
    <row r="186" spans="1:47" s="2" customFormat="1" ht="12">
      <c r="A186" s="38"/>
      <c r="B186" s="39"/>
      <c r="C186" s="40"/>
      <c r="D186" s="259" t="s">
        <v>175</v>
      </c>
      <c r="E186" s="40"/>
      <c r="F186" s="260" t="s">
        <v>3542</v>
      </c>
      <c r="G186" s="40"/>
      <c r="H186" s="40"/>
      <c r="I186" s="155"/>
      <c r="J186" s="40"/>
      <c r="K186" s="40"/>
      <c r="L186" s="44"/>
      <c r="M186" s="261"/>
      <c r="N186" s="262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175</v>
      </c>
      <c r="AU186" s="17" t="s">
        <v>90</v>
      </c>
    </row>
    <row r="187" spans="1:65" s="2" customFormat="1" ht="16.5" customHeight="1">
      <c r="A187" s="38"/>
      <c r="B187" s="39"/>
      <c r="C187" s="300" t="s">
        <v>8</v>
      </c>
      <c r="D187" s="300" t="s">
        <v>331</v>
      </c>
      <c r="E187" s="301" t="s">
        <v>3543</v>
      </c>
      <c r="F187" s="302" t="s">
        <v>3544</v>
      </c>
      <c r="G187" s="303" t="s">
        <v>1514</v>
      </c>
      <c r="H187" s="304">
        <v>2.25</v>
      </c>
      <c r="I187" s="305"/>
      <c r="J187" s="306">
        <f>ROUND(I187*H187,2)</f>
        <v>0</v>
      </c>
      <c r="K187" s="307"/>
      <c r="L187" s="308"/>
      <c r="M187" s="309" t="s">
        <v>1</v>
      </c>
      <c r="N187" s="310" t="s">
        <v>45</v>
      </c>
      <c r="O187" s="91"/>
      <c r="P187" s="255">
        <f>O187*H187</f>
        <v>0</v>
      </c>
      <c r="Q187" s="255">
        <v>0.001</v>
      </c>
      <c r="R187" s="255">
        <f>Q187*H187</f>
        <v>0.0022500000000000003</v>
      </c>
      <c r="S187" s="255">
        <v>0</v>
      </c>
      <c r="T187" s="25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7" t="s">
        <v>202</v>
      </c>
      <c r="AT187" s="257" t="s">
        <v>331</v>
      </c>
      <c r="AU187" s="257" t="s">
        <v>90</v>
      </c>
      <c r="AY187" s="17" t="s">
        <v>166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7" t="s">
        <v>88</v>
      </c>
      <c r="BK187" s="258">
        <f>ROUND(I187*H187,2)</f>
        <v>0</v>
      </c>
      <c r="BL187" s="17" t="s">
        <v>113</v>
      </c>
      <c r="BM187" s="257" t="s">
        <v>3545</v>
      </c>
    </row>
    <row r="188" spans="1:47" s="2" customFormat="1" ht="12">
      <c r="A188" s="38"/>
      <c r="B188" s="39"/>
      <c r="C188" s="40"/>
      <c r="D188" s="259" t="s">
        <v>175</v>
      </c>
      <c r="E188" s="40"/>
      <c r="F188" s="260" t="s">
        <v>3544</v>
      </c>
      <c r="G188" s="40"/>
      <c r="H188" s="40"/>
      <c r="I188" s="155"/>
      <c r="J188" s="40"/>
      <c r="K188" s="40"/>
      <c r="L188" s="44"/>
      <c r="M188" s="261"/>
      <c r="N188" s="262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175</v>
      </c>
      <c r="AU188" s="17" t="s">
        <v>90</v>
      </c>
    </row>
    <row r="189" spans="1:51" s="13" customFormat="1" ht="12">
      <c r="A189" s="13"/>
      <c r="B189" s="267"/>
      <c r="C189" s="268"/>
      <c r="D189" s="259" t="s">
        <v>267</v>
      </c>
      <c r="E189" s="268"/>
      <c r="F189" s="270" t="s">
        <v>3546</v>
      </c>
      <c r="G189" s="268"/>
      <c r="H189" s="271">
        <v>2.25</v>
      </c>
      <c r="I189" s="272"/>
      <c r="J189" s="268"/>
      <c r="K189" s="268"/>
      <c r="L189" s="273"/>
      <c r="M189" s="274"/>
      <c r="N189" s="275"/>
      <c r="O189" s="275"/>
      <c r="P189" s="275"/>
      <c r="Q189" s="275"/>
      <c r="R189" s="275"/>
      <c r="S189" s="275"/>
      <c r="T189" s="27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77" t="s">
        <v>267</v>
      </c>
      <c r="AU189" s="277" t="s">
        <v>90</v>
      </c>
      <c r="AV189" s="13" t="s">
        <v>90</v>
      </c>
      <c r="AW189" s="13" t="s">
        <v>4</v>
      </c>
      <c r="AX189" s="13" t="s">
        <v>88</v>
      </c>
      <c r="AY189" s="277" t="s">
        <v>166</v>
      </c>
    </row>
    <row r="190" spans="1:65" s="2" customFormat="1" ht="21.75" customHeight="1">
      <c r="A190" s="38"/>
      <c r="B190" s="39"/>
      <c r="C190" s="245" t="s">
        <v>348</v>
      </c>
      <c r="D190" s="245" t="s">
        <v>169</v>
      </c>
      <c r="E190" s="246" t="s">
        <v>3547</v>
      </c>
      <c r="F190" s="247" t="s">
        <v>3548</v>
      </c>
      <c r="G190" s="248" t="s">
        <v>339</v>
      </c>
      <c r="H190" s="249">
        <v>150</v>
      </c>
      <c r="I190" s="250"/>
      <c r="J190" s="251">
        <f>ROUND(I190*H190,2)</f>
        <v>0</v>
      </c>
      <c r="K190" s="252"/>
      <c r="L190" s="44"/>
      <c r="M190" s="253" t="s">
        <v>1</v>
      </c>
      <c r="N190" s="254" t="s">
        <v>45</v>
      </c>
      <c r="O190" s="91"/>
      <c r="P190" s="255">
        <f>O190*H190</f>
        <v>0</v>
      </c>
      <c r="Q190" s="255">
        <v>0</v>
      </c>
      <c r="R190" s="255">
        <f>Q190*H190</f>
        <v>0</v>
      </c>
      <c r="S190" s="255">
        <v>0</v>
      </c>
      <c r="T190" s="25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7" t="s">
        <v>113</v>
      </c>
      <c r="AT190" s="257" t="s">
        <v>169</v>
      </c>
      <c r="AU190" s="257" t="s">
        <v>90</v>
      </c>
      <c r="AY190" s="17" t="s">
        <v>166</v>
      </c>
      <c r="BE190" s="258">
        <f>IF(N190="základní",J190,0)</f>
        <v>0</v>
      </c>
      <c r="BF190" s="258">
        <f>IF(N190="snížená",J190,0)</f>
        <v>0</v>
      </c>
      <c r="BG190" s="258">
        <f>IF(N190="zákl. přenesená",J190,0)</f>
        <v>0</v>
      </c>
      <c r="BH190" s="258">
        <f>IF(N190="sníž. přenesená",J190,0)</f>
        <v>0</v>
      </c>
      <c r="BI190" s="258">
        <f>IF(N190="nulová",J190,0)</f>
        <v>0</v>
      </c>
      <c r="BJ190" s="17" t="s">
        <v>88</v>
      </c>
      <c r="BK190" s="258">
        <f>ROUND(I190*H190,2)</f>
        <v>0</v>
      </c>
      <c r="BL190" s="17" t="s">
        <v>113</v>
      </c>
      <c r="BM190" s="257" t="s">
        <v>3549</v>
      </c>
    </row>
    <row r="191" spans="1:47" s="2" customFormat="1" ht="12">
      <c r="A191" s="38"/>
      <c r="B191" s="39"/>
      <c r="C191" s="40"/>
      <c r="D191" s="259" t="s">
        <v>175</v>
      </c>
      <c r="E191" s="40"/>
      <c r="F191" s="260" t="s">
        <v>3550</v>
      </c>
      <c r="G191" s="40"/>
      <c r="H191" s="40"/>
      <c r="I191" s="155"/>
      <c r="J191" s="40"/>
      <c r="K191" s="40"/>
      <c r="L191" s="44"/>
      <c r="M191" s="261"/>
      <c r="N191" s="262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175</v>
      </c>
      <c r="AU191" s="17" t="s">
        <v>90</v>
      </c>
    </row>
    <row r="192" spans="1:65" s="2" customFormat="1" ht="21.75" customHeight="1">
      <c r="A192" s="38"/>
      <c r="B192" s="39"/>
      <c r="C192" s="245" t="s">
        <v>391</v>
      </c>
      <c r="D192" s="245" t="s">
        <v>169</v>
      </c>
      <c r="E192" s="246" t="s">
        <v>337</v>
      </c>
      <c r="F192" s="247" t="s">
        <v>338</v>
      </c>
      <c r="G192" s="248" t="s">
        <v>339</v>
      </c>
      <c r="H192" s="249">
        <v>120</v>
      </c>
      <c r="I192" s="250"/>
      <c r="J192" s="251">
        <f>ROUND(I192*H192,2)</f>
        <v>0</v>
      </c>
      <c r="K192" s="252"/>
      <c r="L192" s="44"/>
      <c r="M192" s="253" t="s">
        <v>1</v>
      </c>
      <c r="N192" s="254" t="s">
        <v>45</v>
      </c>
      <c r="O192" s="91"/>
      <c r="P192" s="255">
        <f>O192*H192</f>
        <v>0</v>
      </c>
      <c r="Q192" s="255">
        <v>0</v>
      </c>
      <c r="R192" s="255">
        <f>Q192*H192</f>
        <v>0</v>
      </c>
      <c r="S192" s="255">
        <v>0</v>
      </c>
      <c r="T192" s="25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7" t="s">
        <v>113</v>
      </c>
      <c r="AT192" s="257" t="s">
        <v>169</v>
      </c>
      <c r="AU192" s="257" t="s">
        <v>90</v>
      </c>
      <c r="AY192" s="17" t="s">
        <v>166</v>
      </c>
      <c r="BE192" s="258">
        <f>IF(N192="základní",J192,0)</f>
        <v>0</v>
      </c>
      <c r="BF192" s="258">
        <f>IF(N192="snížená",J192,0)</f>
        <v>0</v>
      </c>
      <c r="BG192" s="258">
        <f>IF(N192="zákl. přenesená",J192,0)</f>
        <v>0</v>
      </c>
      <c r="BH192" s="258">
        <f>IF(N192="sníž. přenesená",J192,0)</f>
        <v>0</v>
      </c>
      <c r="BI192" s="258">
        <f>IF(N192="nulová",J192,0)</f>
        <v>0</v>
      </c>
      <c r="BJ192" s="17" t="s">
        <v>88</v>
      </c>
      <c r="BK192" s="258">
        <f>ROUND(I192*H192,2)</f>
        <v>0</v>
      </c>
      <c r="BL192" s="17" t="s">
        <v>113</v>
      </c>
      <c r="BM192" s="257" t="s">
        <v>3551</v>
      </c>
    </row>
    <row r="193" spans="1:47" s="2" customFormat="1" ht="12">
      <c r="A193" s="38"/>
      <c r="B193" s="39"/>
      <c r="C193" s="40"/>
      <c r="D193" s="259" t="s">
        <v>175</v>
      </c>
      <c r="E193" s="40"/>
      <c r="F193" s="260" t="s">
        <v>341</v>
      </c>
      <c r="G193" s="40"/>
      <c r="H193" s="40"/>
      <c r="I193" s="155"/>
      <c r="J193" s="40"/>
      <c r="K193" s="40"/>
      <c r="L193" s="44"/>
      <c r="M193" s="261"/>
      <c r="N193" s="262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175</v>
      </c>
      <c r="AU193" s="17" t="s">
        <v>90</v>
      </c>
    </row>
    <row r="194" spans="1:51" s="13" customFormat="1" ht="12">
      <c r="A194" s="13"/>
      <c r="B194" s="267"/>
      <c r="C194" s="268"/>
      <c r="D194" s="259" t="s">
        <v>267</v>
      </c>
      <c r="E194" s="269" t="s">
        <v>1</v>
      </c>
      <c r="F194" s="270" t="s">
        <v>3552</v>
      </c>
      <c r="G194" s="268"/>
      <c r="H194" s="271">
        <v>120</v>
      </c>
      <c r="I194" s="272"/>
      <c r="J194" s="268"/>
      <c r="K194" s="268"/>
      <c r="L194" s="273"/>
      <c r="M194" s="274"/>
      <c r="N194" s="275"/>
      <c r="O194" s="275"/>
      <c r="P194" s="275"/>
      <c r="Q194" s="275"/>
      <c r="R194" s="275"/>
      <c r="S194" s="275"/>
      <c r="T194" s="27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77" t="s">
        <v>267</v>
      </c>
      <c r="AU194" s="277" t="s">
        <v>90</v>
      </c>
      <c r="AV194" s="13" t="s">
        <v>90</v>
      </c>
      <c r="AW194" s="13" t="s">
        <v>35</v>
      </c>
      <c r="AX194" s="13" t="s">
        <v>80</v>
      </c>
      <c r="AY194" s="277" t="s">
        <v>166</v>
      </c>
    </row>
    <row r="195" spans="1:51" s="14" customFormat="1" ht="12">
      <c r="A195" s="14"/>
      <c r="B195" s="278"/>
      <c r="C195" s="279"/>
      <c r="D195" s="259" t="s">
        <v>267</v>
      </c>
      <c r="E195" s="280" t="s">
        <v>1</v>
      </c>
      <c r="F195" s="281" t="s">
        <v>269</v>
      </c>
      <c r="G195" s="279"/>
      <c r="H195" s="282">
        <v>120</v>
      </c>
      <c r="I195" s="283"/>
      <c r="J195" s="279"/>
      <c r="K195" s="279"/>
      <c r="L195" s="284"/>
      <c r="M195" s="285"/>
      <c r="N195" s="286"/>
      <c r="O195" s="286"/>
      <c r="P195" s="286"/>
      <c r="Q195" s="286"/>
      <c r="R195" s="286"/>
      <c r="S195" s="286"/>
      <c r="T195" s="28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8" t="s">
        <v>267</v>
      </c>
      <c r="AU195" s="288" t="s">
        <v>90</v>
      </c>
      <c r="AV195" s="14" t="s">
        <v>103</v>
      </c>
      <c r="AW195" s="14" t="s">
        <v>35</v>
      </c>
      <c r="AX195" s="14" t="s">
        <v>88</v>
      </c>
      <c r="AY195" s="288" t="s">
        <v>166</v>
      </c>
    </row>
    <row r="196" spans="1:65" s="2" customFormat="1" ht="21.75" customHeight="1">
      <c r="A196" s="38"/>
      <c r="B196" s="39"/>
      <c r="C196" s="245" t="s">
        <v>396</v>
      </c>
      <c r="D196" s="245" t="s">
        <v>169</v>
      </c>
      <c r="E196" s="246" t="s">
        <v>3553</v>
      </c>
      <c r="F196" s="247" t="s">
        <v>3554</v>
      </c>
      <c r="G196" s="248" t="s">
        <v>563</v>
      </c>
      <c r="H196" s="249">
        <v>35</v>
      </c>
      <c r="I196" s="250"/>
      <c r="J196" s="251">
        <f>ROUND(I196*H196,2)</f>
        <v>0</v>
      </c>
      <c r="K196" s="252"/>
      <c r="L196" s="44"/>
      <c r="M196" s="253" t="s">
        <v>1</v>
      </c>
      <c r="N196" s="254" t="s">
        <v>45</v>
      </c>
      <c r="O196" s="91"/>
      <c r="P196" s="255">
        <f>O196*H196</f>
        <v>0</v>
      </c>
      <c r="Q196" s="255">
        <v>0</v>
      </c>
      <c r="R196" s="255">
        <f>Q196*H196</f>
        <v>0</v>
      </c>
      <c r="S196" s="255">
        <v>0</v>
      </c>
      <c r="T196" s="25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7" t="s">
        <v>113</v>
      </c>
      <c r="AT196" s="257" t="s">
        <v>169</v>
      </c>
      <c r="AU196" s="257" t="s">
        <v>90</v>
      </c>
      <c r="AY196" s="17" t="s">
        <v>166</v>
      </c>
      <c r="BE196" s="258">
        <f>IF(N196="základní",J196,0)</f>
        <v>0</v>
      </c>
      <c r="BF196" s="258">
        <f>IF(N196="snížená",J196,0)</f>
        <v>0</v>
      </c>
      <c r="BG196" s="258">
        <f>IF(N196="zákl. přenesená",J196,0)</f>
        <v>0</v>
      </c>
      <c r="BH196" s="258">
        <f>IF(N196="sníž. přenesená",J196,0)</f>
        <v>0</v>
      </c>
      <c r="BI196" s="258">
        <f>IF(N196="nulová",J196,0)</f>
        <v>0</v>
      </c>
      <c r="BJ196" s="17" t="s">
        <v>88</v>
      </c>
      <c r="BK196" s="258">
        <f>ROUND(I196*H196,2)</f>
        <v>0</v>
      </c>
      <c r="BL196" s="17" t="s">
        <v>113</v>
      </c>
      <c r="BM196" s="257" t="s">
        <v>3555</v>
      </c>
    </row>
    <row r="197" spans="1:47" s="2" customFormat="1" ht="12">
      <c r="A197" s="38"/>
      <c r="B197" s="39"/>
      <c r="C197" s="40"/>
      <c r="D197" s="259" t="s">
        <v>175</v>
      </c>
      <c r="E197" s="40"/>
      <c r="F197" s="260" t="s">
        <v>3556</v>
      </c>
      <c r="G197" s="40"/>
      <c r="H197" s="40"/>
      <c r="I197" s="155"/>
      <c r="J197" s="40"/>
      <c r="K197" s="40"/>
      <c r="L197" s="44"/>
      <c r="M197" s="261"/>
      <c r="N197" s="262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175</v>
      </c>
      <c r="AU197" s="17" t="s">
        <v>90</v>
      </c>
    </row>
    <row r="198" spans="1:65" s="2" customFormat="1" ht="21.75" customHeight="1">
      <c r="A198" s="38"/>
      <c r="B198" s="39"/>
      <c r="C198" s="245" t="s">
        <v>405</v>
      </c>
      <c r="D198" s="245" t="s">
        <v>169</v>
      </c>
      <c r="E198" s="246" t="s">
        <v>3557</v>
      </c>
      <c r="F198" s="247" t="s">
        <v>3558</v>
      </c>
      <c r="G198" s="248" t="s">
        <v>563</v>
      </c>
      <c r="H198" s="249">
        <v>52.5</v>
      </c>
      <c r="I198" s="250"/>
      <c r="J198" s="251">
        <f>ROUND(I198*H198,2)</f>
        <v>0</v>
      </c>
      <c r="K198" s="252"/>
      <c r="L198" s="44"/>
      <c r="M198" s="253" t="s">
        <v>1</v>
      </c>
      <c r="N198" s="254" t="s">
        <v>45</v>
      </c>
      <c r="O198" s="91"/>
      <c r="P198" s="255">
        <f>O198*H198</f>
        <v>0</v>
      </c>
      <c r="Q198" s="255">
        <v>0</v>
      </c>
      <c r="R198" s="255">
        <f>Q198*H198</f>
        <v>0</v>
      </c>
      <c r="S198" s="255">
        <v>0</v>
      </c>
      <c r="T198" s="25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57" t="s">
        <v>113</v>
      </c>
      <c r="AT198" s="257" t="s">
        <v>169</v>
      </c>
      <c r="AU198" s="257" t="s">
        <v>90</v>
      </c>
      <c r="AY198" s="17" t="s">
        <v>166</v>
      </c>
      <c r="BE198" s="258">
        <f>IF(N198="základní",J198,0)</f>
        <v>0</v>
      </c>
      <c r="BF198" s="258">
        <f>IF(N198="snížená",J198,0)</f>
        <v>0</v>
      </c>
      <c r="BG198" s="258">
        <f>IF(N198="zákl. přenesená",J198,0)</f>
        <v>0</v>
      </c>
      <c r="BH198" s="258">
        <f>IF(N198="sníž. přenesená",J198,0)</f>
        <v>0</v>
      </c>
      <c r="BI198" s="258">
        <f>IF(N198="nulová",J198,0)</f>
        <v>0</v>
      </c>
      <c r="BJ198" s="17" t="s">
        <v>88</v>
      </c>
      <c r="BK198" s="258">
        <f>ROUND(I198*H198,2)</f>
        <v>0</v>
      </c>
      <c r="BL198" s="17" t="s">
        <v>113</v>
      </c>
      <c r="BM198" s="257" t="s">
        <v>3559</v>
      </c>
    </row>
    <row r="199" spans="1:47" s="2" customFormat="1" ht="12">
      <c r="A199" s="38"/>
      <c r="B199" s="39"/>
      <c r="C199" s="40"/>
      <c r="D199" s="259" t="s">
        <v>175</v>
      </c>
      <c r="E199" s="40"/>
      <c r="F199" s="260" t="s">
        <v>3560</v>
      </c>
      <c r="G199" s="40"/>
      <c r="H199" s="40"/>
      <c r="I199" s="155"/>
      <c r="J199" s="40"/>
      <c r="K199" s="40"/>
      <c r="L199" s="44"/>
      <c r="M199" s="261"/>
      <c r="N199" s="262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175</v>
      </c>
      <c r="AU199" s="17" t="s">
        <v>90</v>
      </c>
    </row>
    <row r="200" spans="1:65" s="2" customFormat="1" ht="16.5" customHeight="1">
      <c r="A200" s="38"/>
      <c r="B200" s="39"/>
      <c r="C200" s="300" t="s">
        <v>420</v>
      </c>
      <c r="D200" s="300" t="s">
        <v>331</v>
      </c>
      <c r="E200" s="301" t="s">
        <v>3561</v>
      </c>
      <c r="F200" s="302" t="s">
        <v>3562</v>
      </c>
      <c r="G200" s="303" t="s">
        <v>1521</v>
      </c>
      <c r="H200" s="304">
        <v>2</v>
      </c>
      <c r="I200" s="305"/>
      <c r="J200" s="306">
        <f>ROUND(I200*H200,2)</f>
        <v>0</v>
      </c>
      <c r="K200" s="307"/>
      <c r="L200" s="308"/>
      <c r="M200" s="309" t="s">
        <v>1</v>
      </c>
      <c r="N200" s="310" t="s">
        <v>45</v>
      </c>
      <c r="O200" s="91"/>
      <c r="P200" s="255">
        <f>O200*H200</f>
        <v>0</v>
      </c>
      <c r="Q200" s="255">
        <v>0</v>
      </c>
      <c r="R200" s="255">
        <f>Q200*H200</f>
        <v>0</v>
      </c>
      <c r="S200" s="255">
        <v>0</v>
      </c>
      <c r="T200" s="25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7" t="s">
        <v>202</v>
      </c>
      <c r="AT200" s="257" t="s">
        <v>331</v>
      </c>
      <c r="AU200" s="257" t="s">
        <v>90</v>
      </c>
      <c r="AY200" s="17" t="s">
        <v>166</v>
      </c>
      <c r="BE200" s="258">
        <f>IF(N200="základní",J200,0)</f>
        <v>0</v>
      </c>
      <c r="BF200" s="258">
        <f>IF(N200="snížená",J200,0)</f>
        <v>0</v>
      </c>
      <c r="BG200" s="258">
        <f>IF(N200="zákl. přenesená",J200,0)</f>
        <v>0</v>
      </c>
      <c r="BH200" s="258">
        <f>IF(N200="sníž. přenesená",J200,0)</f>
        <v>0</v>
      </c>
      <c r="BI200" s="258">
        <f>IF(N200="nulová",J200,0)</f>
        <v>0</v>
      </c>
      <c r="BJ200" s="17" t="s">
        <v>88</v>
      </c>
      <c r="BK200" s="258">
        <f>ROUND(I200*H200,2)</f>
        <v>0</v>
      </c>
      <c r="BL200" s="17" t="s">
        <v>113</v>
      </c>
      <c r="BM200" s="257" t="s">
        <v>3563</v>
      </c>
    </row>
    <row r="201" spans="1:47" s="2" customFormat="1" ht="12">
      <c r="A201" s="38"/>
      <c r="B201" s="39"/>
      <c r="C201" s="40"/>
      <c r="D201" s="259" t="s">
        <v>175</v>
      </c>
      <c r="E201" s="40"/>
      <c r="F201" s="260" t="s">
        <v>3562</v>
      </c>
      <c r="G201" s="40"/>
      <c r="H201" s="40"/>
      <c r="I201" s="155"/>
      <c r="J201" s="40"/>
      <c r="K201" s="40"/>
      <c r="L201" s="44"/>
      <c r="M201" s="261"/>
      <c r="N201" s="262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175</v>
      </c>
      <c r="AU201" s="17" t="s">
        <v>90</v>
      </c>
    </row>
    <row r="202" spans="1:65" s="2" customFormat="1" ht="16.5" customHeight="1">
      <c r="A202" s="38"/>
      <c r="B202" s="39"/>
      <c r="C202" s="300" t="s">
        <v>7</v>
      </c>
      <c r="D202" s="300" t="s">
        <v>331</v>
      </c>
      <c r="E202" s="301" t="s">
        <v>3564</v>
      </c>
      <c r="F202" s="302" t="s">
        <v>3565</v>
      </c>
      <c r="G202" s="303" t="s">
        <v>1521</v>
      </c>
      <c r="H202" s="304">
        <v>3</v>
      </c>
      <c r="I202" s="305"/>
      <c r="J202" s="306">
        <f>ROUND(I202*H202,2)</f>
        <v>0</v>
      </c>
      <c r="K202" s="307"/>
      <c r="L202" s="308"/>
      <c r="M202" s="309" t="s">
        <v>1</v>
      </c>
      <c r="N202" s="310" t="s">
        <v>45</v>
      </c>
      <c r="O202" s="91"/>
      <c r="P202" s="255">
        <f>O202*H202</f>
        <v>0</v>
      </c>
      <c r="Q202" s="255">
        <v>0</v>
      </c>
      <c r="R202" s="255">
        <f>Q202*H202</f>
        <v>0</v>
      </c>
      <c r="S202" s="255">
        <v>0</v>
      </c>
      <c r="T202" s="25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7" t="s">
        <v>202</v>
      </c>
      <c r="AT202" s="257" t="s">
        <v>331</v>
      </c>
      <c r="AU202" s="257" t="s">
        <v>90</v>
      </c>
      <c r="AY202" s="17" t="s">
        <v>166</v>
      </c>
      <c r="BE202" s="258">
        <f>IF(N202="základní",J202,0)</f>
        <v>0</v>
      </c>
      <c r="BF202" s="258">
        <f>IF(N202="snížená",J202,0)</f>
        <v>0</v>
      </c>
      <c r="BG202" s="258">
        <f>IF(N202="zákl. přenesená",J202,0)</f>
        <v>0</v>
      </c>
      <c r="BH202" s="258">
        <f>IF(N202="sníž. přenesená",J202,0)</f>
        <v>0</v>
      </c>
      <c r="BI202" s="258">
        <f>IF(N202="nulová",J202,0)</f>
        <v>0</v>
      </c>
      <c r="BJ202" s="17" t="s">
        <v>88</v>
      </c>
      <c r="BK202" s="258">
        <f>ROUND(I202*H202,2)</f>
        <v>0</v>
      </c>
      <c r="BL202" s="17" t="s">
        <v>113</v>
      </c>
      <c r="BM202" s="257" t="s">
        <v>3566</v>
      </c>
    </row>
    <row r="203" spans="1:47" s="2" customFormat="1" ht="12">
      <c r="A203" s="38"/>
      <c r="B203" s="39"/>
      <c r="C203" s="40"/>
      <c r="D203" s="259" t="s">
        <v>175</v>
      </c>
      <c r="E203" s="40"/>
      <c r="F203" s="260" t="s">
        <v>3565</v>
      </c>
      <c r="G203" s="40"/>
      <c r="H203" s="40"/>
      <c r="I203" s="155"/>
      <c r="J203" s="40"/>
      <c r="K203" s="40"/>
      <c r="L203" s="44"/>
      <c r="M203" s="261"/>
      <c r="N203" s="262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175</v>
      </c>
      <c r="AU203" s="17" t="s">
        <v>90</v>
      </c>
    </row>
    <row r="204" spans="1:65" s="2" customFormat="1" ht="16.5" customHeight="1">
      <c r="A204" s="38"/>
      <c r="B204" s="39"/>
      <c r="C204" s="300" t="s">
        <v>433</v>
      </c>
      <c r="D204" s="300" t="s">
        <v>331</v>
      </c>
      <c r="E204" s="301" t="s">
        <v>3567</v>
      </c>
      <c r="F204" s="302" t="s">
        <v>3568</v>
      </c>
      <c r="G204" s="303" t="s">
        <v>1521</v>
      </c>
      <c r="H204" s="304">
        <v>3</v>
      </c>
      <c r="I204" s="305"/>
      <c r="J204" s="306">
        <f>ROUND(I204*H204,2)</f>
        <v>0</v>
      </c>
      <c r="K204" s="307"/>
      <c r="L204" s="308"/>
      <c r="M204" s="309" t="s">
        <v>1</v>
      </c>
      <c r="N204" s="310" t="s">
        <v>45</v>
      </c>
      <c r="O204" s="91"/>
      <c r="P204" s="255">
        <f>O204*H204</f>
        <v>0</v>
      </c>
      <c r="Q204" s="255">
        <v>0</v>
      </c>
      <c r="R204" s="255">
        <f>Q204*H204</f>
        <v>0</v>
      </c>
      <c r="S204" s="255">
        <v>0</v>
      </c>
      <c r="T204" s="25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7" t="s">
        <v>202</v>
      </c>
      <c r="AT204" s="257" t="s">
        <v>331</v>
      </c>
      <c r="AU204" s="257" t="s">
        <v>90</v>
      </c>
      <c r="AY204" s="17" t="s">
        <v>166</v>
      </c>
      <c r="BE204" s="258">
        <f>IF(N204="základní",J204,0)</f>
        <v>0</v>
      </c>
      <c r="BF204" s="258">
        <f>IF(N204="snížená",J204,0)</f>
        <v>0</v>
      </c>
      <c r="BG204" s="258">
        <f>IF(N204="zákl. přenesená",J204,0)</f>
        <v>0</v>
      </c>
      <c r="BH204" s="258">
        <f>IF(N204="sníž. přenesená",J204,0)</f>
        <v>0</v>
      </c>
      <c r="BI204" s="258">
        <f>IF(N204="nulová",J204,0)</f>
        <v>0</v>
      </c>
      <c r="BJ204" s="17" t="s">
        <v>88</v>
      </c>
      <c r="BK204" s="258">
        <f>ROUND(I204*H204,2)</f>
        <v>0</v>
      </c>
      <c r="BL204" s="17" t="s">
        <v>113</v>
      </c>
      <c r="BM204" s="257" t="s">
        <v>3569</v>
      </c>
    </row>
    <row r="205" spans="1:47" s="2" customFormat="1" ht="12">
      <c r="A205" s="38"/>
      <c r="B205" s="39"/>
      <c r="C205" s="40"/>
      <c r="D205" s="259" t="s">
        <v>175</v>
      </c>
      <c r="E205" s="40"/>
      <c r="F205" s="260" t="s">
        <v>3568</v>
      </c>
      <c r="G205" s="40"/>
      <c r="H205" s="40"/>
      <c r="I205" s="155"/>
      <c r="J205" s="40"/>
      <c r="K205" s="40"/>
      <c r="L205" s="44"/>
      <c r="M205" s="261"/>
      <c r="N205" s="262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175</v>
      </c>
      <c r="AU205" s="17" t="s">
        <v>90</v>
      </c>
    </row>
    <row r="206" spans="1:51" s="13" customFormat="1" ht="12">
      <c r="A206" s="13"/>
      <c r="B206" s="267"/>
      <c r="C206" s="268"/>
      <c r="D206" s="259" t="s">
        <v>267</v>
      </c>
      <c r="E206" s="269" t="s">
        <v>1</v>
      </c>
      <c r="F206" s="270" t="s">
        <v>103</v>
      </c>
      <c r="G206" s="268"/>
      <c r="H206" s="271">
        <v>3</v>
      </c>
      <c r="I206" s="272"/>
      <c r="J206" s="268"/>
      <c r="K206" s="268"/>
      <c r="L206" s="273"/>
      <c r="M206" s="274"/>
      <c r="N206" s="275"/>
      <c r="O206" s="275"/>
      <c r="P206" s="275"/>
      <c r="Q206" s="275"/>
      <c r="R206" s="275"/>
      <c r="S206" s="275"/>
      <c r="T206" s="27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77" t="s">
        <v>267</v>
      </c>
      <c r="AU206" s="277" t="s">
        <v>90</v>
      </c>
      <c r="AV206" s="13" t="s">
        <v>90</v>
      </c>
      <c r="AW206" s="13" t="s">
        <v>35</v>
      </c>
      <c r="AX206" s="13" t="s">
        <v>88</v>
      </c>
      <c r="AY206" s="277" t="s">
        <v>166</v>
      </c>
    </row>
    <row r="207" spans="1:65" s="2" customFormat="1" ht="16.5" customHeight="1">
      <c r="A207" s="38"/>
      <c r="B207" s="39"/>
      <c r="C207" s="300" t="s">
        <v>442</v>
      </c>
      <c r="D207" s="300" t="s">
        <v>331</v>
      </c>
      <c r="E207" s="301" t="s">
        <v>3570</v>
      </c>
      <c r="F207" s="302" t="s">
        <v>3571</v>
      </c>
      <c r="G207" s="303" t="s">
        <v>1521</v>
      </c>
      <c r="H207" s="304">
        <v>2</v>
      </c>
      <c r="I207" s="305"/>
      <c r="J207" s="306">
        <f>ROUND(I207*H207,2)</f>
        <v>0</v>
      </c>
      <c r="K207" s="307"/>
      <c r="L207" s="308"/>
      <c r="M207" s="309" t="s">
        <v>1</v>
      </c>
      <c r="N207" s="310" t="s">
        <v>45</v>
      </c>
      <c r="O207" s="91"/>
      <c r="P207" s="255">
        <f>O207*H207</f>
        <v>0</v>
      </c>
      <c r="Q207" s="255">
        <v>0</v>
      </c>
      <c r="R207" s="255">
        <f>Q207*H207</f>
        <v>0</v>
      </c>
      <c r="S207" s="255">
        <v>0</v>
      </c>
      <c r="T207" s="25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7" t="s">
        <v>202</v>
      </c>
      <c r="AT207" s="257" t="s">
        <v>331</v>
      </c>
      <c r="AU207" s="257" t="s">
        <v>90</v>
      </c>
      <c r="AY207" s="17" t="s">
        <v>166</v>
      </c>
      <c r="BE207" s="258">
        <f>IF(N207="základní",J207,0)</f>
        <v>0</v>
      </c>
      <c r="BF207" s="258">
        <f>IF(N207="snížená",J207,0)</f>
        <v>0</v>
      </c>
      <c r="BG207" s="258">
        <f>IF(N207="zákl. přenesená",J207,0)</f>
        <v>0</v>
      </c>
      <c r="BH207" s="258">
        <f>IF(N207="sníž. přenesená",J207,0)</f>
        <v>0</v>
      </c>
      <c r="BI207" s="258">
        <f>IF(N207="nulová",J207,0)</f>
        <v>0</v>
      </c>
      <c r="BJ207" s="17" t="s">
        <v>88</v>
      </c>
      <c r="BK207" s="258">
        <f>ROUND(I207*H207,2)</f>
        <v>0</v>
      </c>
      <c r="BL207" s="17" t="s">
        <v>113</v>
      </c>
      <c r="BM207" s="257" t="s">
        <v>3572</v>
      </c>
    </row>
    <row r="208" spans="1:47" s="2" customFormat="1" ht="12">
      <c r="A208" s="38"/>
      <c r="B208" s="39"/>
      <c r="C208" s="40"/>
      <c r="D208" s="259" t="s">
        <v>175</v>
      </c>
      <c r="E208" s="40"/>
      <c r="F208" s="260" t="s">
        <v>3571</v>
      </c>
      <c r="G208" s="40"/>
      <c r="H208" s="40"/>
      <c r="I208" s="155"/>
      <c r="J208" s="40"/>
      <c r="K208" s="40"/>
      <c r="L208" s="44"/>
      <c r="M208" s="261"/>
      <c r="N208" s="262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175</v>
      </c>
      <c r="AU208" s="17" t="s">
        <v>90</v>
      </c>
    </row>
    <row r="209" spans="1:65" s="2" customFormat="1" ht="16.5" customHeight="1">
      <c r="A209" s="38"/>
      <c r="B209" s="39"/>
      <c r="C209" s="300" t="s">
        <v>449</v>
      </c>
      <c r="D209" s="300" t="s">
        <v>331</v>
      </c>
      <c r="E209" s="301" t="s">
        <v>3573</v>
      </c>
      <c r="F209" s="302" t="s">
        <v>3574</v>
      </c>
      <c r="G209" s="303" t="s">
        <v>1521</v>
      </c>
      <c r="H209" s="304">
        <v>8</v>
      </c>
      <c r="I209" s="305"/>
      <c r="J209" s="306">
        <f>ROUND(I209*H209,2)</f>
        <v>0</v>
      </c>
      <c r="K209" s="307"/>
      <c r="L209" s="308"/>
      <c r="M209" s="309" t="s">
        <v>1</v>
      </c>
      <c r="N209" s="310" t="s">
        <v>45</v>
      </c>
      <c r="O209" s="91"/>
      <c r="P209" s="255">
        <f>O209*H209</f>
        <v>0</v>
      </c>
      <c r="Q209" s="255">
        <v>0</v>
      </c>
      <c r="R209" s="255">
        <f>Q209*H209</f>
        <v>0</v>
      </c>
      <c r="S209" s="255">
        <v>0</v>
      </c>
      <c r="T209" s="25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7" t="s">
        <v>202</v>
      </c>
      <c r="AT209" s="257" t="s">
        <v>331</v>
      </c>
      <c r="AU209" s="257" t="s">
        <v>90</v>
      </c>
      <c r="AY209" s="17" t="s">
        <v>166</v>
      </c>
      <c r="BE209" s="258">
        <f>IF(N209="základní",J209,0)</f>
        <v>0</v>
      </c>
      <c r="BF209" s="258">
        <f>IF(N209="snížená",J209,0)</f>
        <v>0</v>
      </c>
      <c r="BG209" s="258">
        <f>IF(N209="zákl. přenesená",J209,0)</f>
        <v>0</v>
      </c>
      <c r="BH209" s="258">
        <f>IF(N209="sníž. přenesená",J209,0)</f>
        <v>0</v>
      </c>
      <c r="BI209" s="258">
        <f>IF(N209="nulová",J209,0)</f>
        <v>0</v>
      </c>
      <c r="BJ209" s="17" t="s">
        <v>88</v>
      </c>
      <c r="BK209" s="258">
        <f>ROUND(I209*H209,2)</f>
        <v>0</v>
      </c>
      <c r="BL209" s="17" t="s">
        <v>113</v>
      </c>
      <c r="BM209" s="257" t="s">
        <v>3575</v>
      </c>
    </row>
    <row r="210" spans="1:47" s="2" customFormat="1" ht="12">
      <c r="A210" s="38"/>
      <c r="B210" s="39"/>
      <c r="C210" s="40"/>
      <c r="D210" s="259" t="s">
        <v>175</v>
      </c>
      <c r="E210" s="40"/>
      <c r="F210" s="260" t="s">
        <v>3574</v>
      </c>
      <c r="G210" s="40"/>
      <c r="H210" s="40"/>
      <c r="I210" s="155"/>
      <c r="J210" s="40"/>
      <c r="K210" s="40"/>
      <c r="L210" s="44"/>
      <c r="M210" s="261"/>
      <c r="N210" s="262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175</v>
      </c>
      <c r="AU210" s="17" t="s">
        <v>90</v>
      </c>
    </row>
    <row r="211" spans="1:65" s="2" customFormat="1" ht="16.5" customHeight="1">
      <c r="A211" s="38"/>
      <c r="B211" s="39"/>
      <c r="C211" s="300" t="s">
        <v>458</v>
      </c>
      <c r="D211" s="300" t="s">
        <v>331</v>
      </c>
      <c r="E211" s="301" t="s">
        <v>3576</v>
      </c>
      <c r="F211" s="302" t="s">
        <v>3577</v>
      </c>
      <c r="G211" s="303" t="s">
        <v>1521</v>
      </c>
      <c r="H211" s="304">
        <v>8</v>
      </c>
      <c r="I211" s="305"/>
      <c r="J211" s="306">
        <f>ROUND(I211*H211,2)</f>
        <v>0</v>
      </c>
      <c r="K211" s="307"/>
      <c r="L211" s="308"/>
      <c r="M211" s="309" t="s">
        <v>1</v>
      </c>
      <c r="N211" s="310" t="s">
        <v>45</v>
      </c>
      <c r="O211" s="91"/>
      <c r="P211" s="255">
        <f>O211*H211</f>
        <v>0</v>
      </c>
      <c r="Q211" s="255">
        <v>0</v>
      </c>
      <c r="R211" s="255">
        <f>Q211*H211</f>
        <v>0</v>
      </c>
      <c r="S211" s="255">
        <v>0</v>
      </c>
      <c r="T211" s="25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7" t="s">
        <v>202</v>
      </c>
      <c r="AT211" s="257" t="s">
        <v>331</v>
      </c>
      <c r="AU211" s="257" t="s">
        <v>90</v>
      </c>
      <c r="AY211" s="17" t="s">
        <v>166</v>
      </c>
      <c r="BE211" s="258">
        <f>IF(N211="základní",J211,0)</f>
        <v>0</v>
      </c>
      <c r="BF211" s="258">
        <f>IF(N211="snížená",J211,0)</f>
        <v>0</v>
      </c>
      <c r="BG211" s="258">
        <f>IF(N211="zákl. přenesená",J211,0)</f>
        <v>0</v>
      </c>
      <c r="BH211" s="258">
        <f>IF(N211="sníž. přenesená",J211,0)</f>
        <v>0</v>
      </c>
      <c r="BI211" s="258">
        <f>IF(N211="nulová",J211,0)</f>
        <v>0</v>
      </c>
      <c r="BJ211" s="17" t="s">
        <v>88</v>
      </c>
      <c r="BK211" s="258">
        <f>ROUND(I211*H211,2)</f>
        <v>0</v>
      </c>
      <c r="BL211" s="17" t="s">
        <v>113</v>
      </c>
      <c r="BM211" s="257" t="s">
        <v>3578</v>
      </c>
    </row>
    <row r="212" spans="1:47" s="2" customFormat="1" ht="12">
      <c r="A212" s="38"/>
      <c r="B212" s="39"/>
      <c r="C212" s="40"/>
      <c r="D212" s="259" t="s">
        <v>175</v>
      </c>
      <c r="E212" s="40"/>
      <c r="F212" s="260" t="s">
        <v>3577</v>
      </c>
      <c r="G212" s="40"/>
      <c r="H212" s="40"/>
      <c r="I212" s="155"/>
      <c r="J212" s="40"/>
      <c r="K212" s="40"/>
      <c r="L212" s="44"/>
      <c r="M212" s="261"/>
      <c r="N212" s="262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175</v>
      </c>
      <c r="AU212" s="17" t="s">
        <v>90</v>
      </c>
    </row>
    <row r="213" spans="1:65" s="2" customFormat="1" ht="16.5" customHeight="1">
      <c r="A213" s="38"/>
      <c r="B213" s="39"/>
      <c r="C213" s="300" t="s">
        <v>465</v>
      </c>
      <c r="D213" s="300" t="s">
        <v>331</v>
      </c>
      <c r="E213" s="301" t="s">
        <v>3579</v>
      </c>
      <c r="F213" s="302" t="s">
        <v>3580</v>
      </c>
      <c r="G213" s="303" t="s">
        <v>1521</v>
      </c>
      <c r="H213" s="304">
        <v>9</v>
      </c>
      <c r="I213" s="305"/>
      <c r="J213" s="306">
        <f>ROUND(I213*H213,2)</f>
        <v>0</v>
      </c>
      <c r="K213" s="307"/>
      <c r="L213" s="308"/>
      <c r="M213" s="309" t="s">
        <v>1</v>
      </c>
      <c r="N213" s="310" t="s">
        <v>45</v>
      </c>
      <c r="O213" s="91"/>
      <c r="P213" s="255">
        <f>O213*H213</f>
        <v>0</v>
      </c>
      <c r="Q213" s="255">
        <v>0</v>
      </c>
      <c r="R213" s="255">
        <f>Q213*H213</f>
        <v>0</v>
      </c>
      <c r="S213" s="255">
        <v>0</v>
      </c>
      <c r="T213" s="25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57" t="s">
        <v>202</v>
      </c>
      <c r="AT213" s="257" t="s">
        <v>331</v>
      </c>
      <c r="AU213" s="257" t="s">
        <v>90</v>
      </c>
      <c r="AY213" s="17" t="s">
        <v>166</v>
      </c>
      <c r="BE213" s="258">
        <f>IF(N213="základní",J213,0)</f>
        <v>0</v>
      </c>
      <c r="BF213" s="258">
        <f>IF(N213="snížená",J213,0)</f>
        <v>0</v>
      </c>
      <c r="BG213" s="258">
        <f>IF(N213="zákl. přenesená",J213,0)</f>
        <v>0</v>
      </c>
      <c r="BH213" s="258">
        <f>IF(N213="sníž. přenesená",J213,0)</f>
        <v>0</v>
      </c>
      <c r="BI213" s="258">
        <f>IF(N213="nulová",J213,0)</f>
        <v>0</v>
      </c>
      <c r="BJ213" s="17" t="s">
        <v>88</v>
      </c>
      <c r="BK213" s="258">
        <f>ROUND(I213*H213,2)</f>
        <v>0</v>
      </c>
      <c r="BL213" s="17" t="s">
        <v>113</v>
      </c>
      <c r="BM213" s="257" t="s">
        <v>3581</v>
      </c>
    </row>
    <row r="214" spans="1:47" s="2" customFormat="1" ht="12">
      <c r="A214" s="38"/>
      <c r="B214" s="39"/>
      <c r="C214" s="40"/>
      <c r="D214" s="259" t="s">
        <v>175</v>
      </c>
      <c r="E214" s="40"/>
      <c r="F214" s="260" t="s">
        <v>3580</v>
      </c>
      <c r="G214" s="40"/>
      <c r="H214" s="40"/>
      <c r="I214" s="155"/>
      <c r="J214" s="40"/>
      <c r="K214" s="40"/>
      <c r="L214" s="44"/>
      <c r="M214" s="261"/>
      <c r="N214" s="262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175</v>
      </c>
      <c r="AU214" s="17" t="s">
        <v>90</v>
      </c>
    </row>
    <row r="215" spans="1:65" s="2" customFormat="1" ht="16.5" customHeight="1">
      <c r="A215" s="38"/>
      <c r="B215" s="39"/>
      <c r="C215" s="245" t="s">
        <v>470</v>
      </c>
      <c r="D215" s="245" t="s">
        <v>169</v>
      </c>
      <c r="E215" s="246" t="s">
        <v>3582</v>
      </c>
      <c r="F215" s="247" t="s">
        <v>3583</v>
      </c>
      <c r="G215" s="248" t="s">
        <v>339</v>
      </c>
      <c r="H215" s="249">
        <v>14.54</v>
      </c>
      <c r="I215" s="250"/>
      <c r="J215" s="251">
        <f>ROUND(I215*H215,2)</f>
        <v>0</v>
      </c>
      <c r="K215" s="252"/>
      <c r="L215" s="44"/>
      <c r="M215" s="253" t="s">
        <v>1</v>
      </c>
      <c r="N215" s="254" t="s">
        <v>45</v>
      </c>
      <c r="O215" s="91"/>
      <c r="P215" s="255">
        <f>O215*H215</f>
        <v>0</v>
      </c>
      <c r="Q215" s="255">
        <v>0</v>
      </c>
      <c r="R215" s="255">
        <f>Q215*H215</f>
        <v>0</v>
      </c>
      <c r="S215" s="255">
        <v>0</v>
      </c>
      <c r="T215" s="25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57" t="s">
        <v>113</v>
      </c>
      <c r="AT215" s="257" t="s">
        <v>169</v>
      </c>
      <c r="AU215" s="257" t="s">
        <v>90</v>
      </c>
      <c r="AY215" s="17" t="s">
        <v>166</v>
      </c>
      <c r="BE215" s="258">
        <f>IF(N215="základní",J215,0)</f>
        <v>0</v>
      </c>
      <c r="BF215" s="258">
        <f>IF(N215="snížená",J215,0)</f>
        <v>0</v>
      </c>
      <c r="BG215" s="258">
        <f>IF(N215="zákl. přenesená",J215,0)</f>
        <v>0</v>
      </c>
      <c r="BH215" s="258">
        <f>IF(N215="sníž. přenesená",J215,0)</f>
        <v>0</v>
      </c>
      <c r="BI215" s="258">
        <f>IF(N215="nulová",J215,0)</f>
        <v>0</v>
      </c>
      <c r="BJ215" s="17" t="s">
        <v>88</v>
      </c>
      <c r="BK215" s="258">
        <f>ROUND(I215*H215,2)</f>
        <v>0</v>
      </c>
      <c r="BL215" s="17" t="s">
        <v>113</v>
      </c>
      <c r="BM215" s="257" t="s">
        <v>3584</v>
      </c>
    </row>
    <row r="216" spans="1:47" s="2" customFormat="1" ht="12">
      <c r="A216" s="38"/>
      <c r="B216" s="39"/>
      <c r="C216" s="40"/>
      <c r="D216" s="259" t="s">
        <v>175</v>
      </c>
      <c r="E216" s="40"/>
      <c r="F216" s="260" t="s">
        <v>3585</v>
      </c>
      <c r="G216" s="40"/>
      <c r="H216" s="40"/>
      <c r="I216" s="155"/>
      <c r="J216" s="40"/>
      <c r="K216" s="40"/>
      <c r="L216" s="44"/>
      <c r="M216" s="261"/>
      <c r="N216" s="262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175</v>
      </c>
      <c r="AU216" s="17" t="s">
        <v>90</v>
      </c>
    </row>
    <row r="217" spans="1:51" s="13" customFormat="1" ht="12">
      <c r="A217" s="13"/>
      <c r="B217" s="267"/>
      <c r="C217" s="268"/>
      <c r="D217" s="259" t="s">
        <v>267</v>
      </c>
      <c r="E217" s="269" t="s">
        <v>1</v>
      </c>
      <c r="F217" s="270" t="s">
        <v>3586</v>
      </c>
      <c r="G217" s="268"/>
      <c r="H217" s="271">
        <v>1.44</v>
      </c>
      <c r="I217" s="272"/>
      <c r="J217" s="268"/>
      <c r="K217" s="268"/>
      <c r="L217" s="273"/>
      <c r="M217" s="274"/>
      <c r="N217" s="275"/>
      <c r="O217" s="275"/>
      <c r="P217" s="275"/>
      <c r="Q217" s="275"/>
      <c r="R217" s="275"/>
      <c r="S217" s="275"/>
      <c r="T217" s="27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77" t="s">
        <v>267</v>
      </c>
      <c r="AU217" s="277" t="s">
        <v>90</v>
      </c>
      <c r="AV217" s="13" t="s">
        <v>90</v>
      </c>
      <c r="AW217" s="13" t="s">
        <v>35</v>
      </c>
      <c r="AX217" s="13" t="s">
        <v>80</v>
      </c>
      <c r="AY217" s="277" t="s">
        <v>166</v>
      </c>
    </row>
    <row r="218" spans="1:51" s="14" customFormat="1" ht="12">
      <c r="A218" s="14"/>
      <c r="B218" s="278"/>
      <c r="C218" s="279"/>
      <c r="D218" s="259" t="s">
        <v>267</v>
      </c>
      <c r="E218" s="280" t="s">
        <v>1</v>
      </c>
      <c r="F218" s="281" t="s">
        <v>269</v>
      </c>
      <c r="G218" s="279"/>
      <c r="H218" s="282">
        <v>1.44</v>
      </c>
      <c r="I218" s="283"/>
      <c r="J218" s="279"/>
      <c r="K218" s="279"/>
      <c r="L218" s="284"/>
      <c r="M218" s="285"/>
      <c r="N218" s="286"/>
      <c r="O218" s="286"/>
      <c r="P218" s="286"/>
      <c r="Q218" s="286"/>
      <c r="R218" s="286"/>
      <c r="S218" s="286"/>
      <c r="T218" s="287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88" t="s">
        <v>267</v>
      </c>
      <c r="AU218" s="288" t="s">
        <v>90</v>
      </c>
      <c r="AV218" s="14" t="s">
        <v>103</v>
      </c>
      <c r="AW218" s="14" t="s">
        <v>35</v>
      </c>
      <c r="AX218" s="14" t="s">
        <v>80</v>
      </c>
      <c r="AY218" s="288" t="s">
        <v>166</v>
      </c>
    </row>
    <row r="219" spans="1:51" s="13" customFormat="1" ht="12">
      <c r="A219" s="13"/>
      <c r="B219" s="267"/>
      <c r="C219" s="268"/>
      <c r="D219" s="259" t="s">
        <v>267</v>
      </c>
      <c r="E219" s="269" t="s">
        <v>1</v>
      </c>
      <c r="F219" s="270" t="s">
        <v>3587</v>
      </c>
      <c r="G219" s="268"/>
      <c r="H219" s="271">
        <v>13.1</v>
      </c>
      <c r="I219" s="272"/>
      <c r="J219" s="268"/>
      <c r="K219" s="268"/>
      <c r="L219" s="273"/>
      <c r="M219" s="274"/>
      <c r="N219" s="275"/>
      <c r="O219" s="275"/>
      <c r="P219" s="275"/>
      <c r="Q219" s="275"/>
      <c r="R219" s="275"/>
      <c r="S219" s="275"/>
      <c r="T219" s="27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77" t="s">
        <v>267</v>
      </c>
      <c r="AU219" s="277" t="s">
        <v>90</v>
      </c>
      <c r="AV219" s="13" t="s">
        <v>90</v>
      </c>
      <c r="AW219" s="13" t="s">
        <v>35</v>
      </c>
      <c r="AX219" s="13" t="s">
        <v>80</v>
      </c>
      <c r="AY219" s="277" t="s">
        <v>166</v>
      </c>
    </row>
    <row r="220" spans="1:51" s="14" customFormat="1" ht="12">
      <c r="A220" s="14"/>
      <c r="B220" s="278"/>
      <c r="C220" s="279"/>
      <c r="D220" s="259" t="s">
        <v>267</v>
      </c>
      <c r="E220" s="280" t="s">
        <v>1</v>
      </c>
      <c r="F220" s="281" t="s">
        <v>3588</v>
      </c>
      <c r="G220" s="279"/>
      <c r="H220" s="282">
        <v>13.1</v>
      </c>
      <c r="I220" s="283"/>
      <c r="J220" s="279"/>
      <c r="K220" s="279"/>
      <c r="L220" s="284"/>
      <c r="M220" s="285"/>
      <c r="N220" s="286"/>
      <c r="O220" s="286"/>
      <c r="P220" s="286"/>
      <c r="Q220" s="286"/>
      <c r="R220" s="286"/>
      <c r="S220" s="286"/>
      <c r="T220" s="287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88" t="s">
        <v>267</v>
      </c>
      <c r="AU220" s="288" t="s">
        <v>90</v>
      </c>
      <c r="AV220" s="14" t="s">
        <v>103</v>
      </c>
      <c r="AW220" s="14" t="s">
        <v>35</v>
      </c>
      <c r="AX220" s="14" t="s">
        <v>80</v>
      </c>
      <c r="AY220" s="288" t="s">
        <v>166</v>
      </c>
    </row>
    <row r="221" spans="1:51" s="15" customFormat="1" ht="12">
      <c r="A221" s="15"/>
      <c r="B221" s="289"/>
      <c r="C221" s="290"/>
      <c r="D221" s="259" t="s">
        <v>267</v>
      </c>
      <c r="E221" s="291" t="s">
        <v>1</v>
      </c>
      <c r="F221" s="292" t="s">
        <v>285</v>
      </c>
      <c r="G221" s="290"/>
      <c r="H221" s="293">
        <v>14.54</v>
      </c>
      <c r="I221" s="294"/>
      <c r="J221" s="290"/>
      <c r="K221" s="290"/>
      <c r="L221" s="295"/>
      <c r="M221" s="296"/>
      <c r="N221" s="297"/>
      <c r="O221" s="297"/>
      <c r="P221" s="297"/>
      <c r="Q221" s="297"/>
      <c r="R221" s="297"/>
      <c r="S221" s="297"/>
      <c r="T221" s="298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99" t="s">
        <v>267</v>
      </c>
      <c r="AU221" s="299" t="s">
        <v>90</v>
      </c>
      <c r="AV221" s="15" t="s">
        <v>113</v>
      </c>
      <c r="AW221" s="15" t="s">
        <v>35</v>
      </c>
      <c r="AX221" s="15" t="s">
        <v>88</v>
      </c>
      <c r="AY221" s="299" t="s">
        <v>166</v>
      </c>
    </row>
    <row r="222" spans="1:65" s="2" customFormat="1" ht="21.75" customHeight="1">
      <c r="A222" s="38"/>
      <c r="B222" s="39"/>
      <c r="C222" s="300" t="s">
        <v>477</v>
      </c>
      <c r="D222" s="300" t="s">
        <v>331</v>
      </c>
      <c r="E222" s="301" t="s">
        <v>3589</v>
      </c>
      <c r="F222" s="302" t="s">
        <v>3590</v>
      </c>
      <c r="G222" s="303" t="s">
        <v>339</v>
      </c>
      <c r="H222" s="304">
        <v>55.516</v>
      </c>
      <c r="I222" s="305"/>
      <c r="J222" s="306">
        <f>ROUND(I222*H222,2)</f>
        <v>0</v>
      </c>
      <c r="K222" s="307"/>
      <c r="L222" s="308"/>
      <c r="M222" s="309" t="s">
        <v>1</v>
      </c>
      <c r="N222" s="310" t="s">
        <v>45</v>
      </c>
      <c r="O222" s="91"/>
      <c r="P222" s="255">
        <f>O222*H222</f>
        <v>0</v>
      </c>
      <c r="Q222" s="255">
        <v>0.00025</v>
      </c>
      <c r="R222" s="255">
        <f>Q222*H222</f>
        <v>0.013879</v>
      </c>
      <c r="S222" s="255">
        <v>0</v>
      </c>
      <c r="T222" s="25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57" t="s">
        <v>202</v>
      </c>
      <c r="AT222" s="257" t="s">
        <v>331</v>
      </c>
      <c r="AU222" s="257" t="s">
        <v>90</v>
      </c>
      <c r="AY222" s="17" t="s">
        <v>166</v>
      </c>
      <c r="BE222" s="258">
        <f>IF(N222="základní",J222,0)</f>
        <v>0</v>
      </c>
      <c r="BF222" s="258">
        <f>IF(N222="snížená",J222,0)</f>
        <v>0</v>
      </c>
      <c r="BG222" s="258">
        <f>IF(N222="zákl. přenesená",J222,0)</f>
        <v>0</v>
      </c>
      <c r="BH222" s="258">
        <f>IF(N222="sníž. přenesená",J222,0)</f>
        <v>0</v>
      </c>
      <c r="BI222" s="258">
        <f>IF(N222="nulová",J222,0)</f>
        <v>0</v>
      </c>
      <c r="BJ222" s="17" t="s">
        <v>88</v>
      </c>
      <c r="BK222" s="258">
        <f>ROUND(I222*H222,2)</f>
        <v>0</v>
      </c>
      <c r="BL222" s="17" t="s">
        <v>113</v>
      </c>
      <c r="BM222" s="257" t="s">
        <v>3591</v>
      </c>
    </row>
    <row r="223" spans="1:47" s="2" customFormat="1" ht="12">
      <c r="A223" s="38"/>
      <c r="B223" s="39"/>
      <c r="C223" s="40"/>
      <c r="D223" s="259" t="s">
        <v>175</v>
      </c>
      <c r="E223" s="40"/>
      <c r="F223" s="260" t="s">
        <v>3590</v>
      </c>
      <c r="G223" s="40"/>
      <c r="H223" s="40"/>
      <c r="I223" s="155"/>
      <c r="J223" s="40"/>
      <c r="K223" s="40"/>
      <c r="L223" s="44"/>
      <c r="M223" s="261"/>
      <c r="N223" s="262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175</v>
      </c>
      <c r="AU223" s="17" t="s">
        <v>90</v>
      </c>
    </row>
    <row r="224" spans="1:65" s="2" customFormat="1" ht="21.75" customHeight="1">
      <c r="A224" s="38"/>
      <c r="B224" s="39"/>
      <c r="C224" s="245" t="s">
        <v>483</v>
      </c>
      <c r="D224" s="245" t="s">
        <v>169</v>
      </c>
      <c r="E224" s="246" t="s">
        <v>3592</v>
      </c>
      <c r="F224" s="247" t="s">
        <v>3593</v>
      </c>
      <c r="G224" s="248" t="s">
        <v>339</v>
      </c>
      <c r="H224" s="249">
        <v>13.1</v>
      </c>
      <c r="I224" s="250"/>
      <c r="J224" s="251">
        <f>ROUND(I224*H224,2)</f>
        <v>0</v>
      </c>
      <c r="K224" s="252"/>
      <c r="L224" s="44"/>
      <c r="M224" s="253" t="s">
        <v>1</v>
      </c>
      <c r="N224" s="254" t="s">
        <v>45</v>
      </c>
      <c r="O224" s="91"/>
      <c r="P224" s="255">
        <f>O224*H224</f>
        <v>0</v>
      </c>
      <c r="Q224" s="255">
        <v>0</v>
      </c>
      <c r="R224" s="255">
        <f>Q224*H224</f>
        <v>0</v>
      </c>
      <c r="S224" s="255">
        <v>0</v>
      </c>
      <c r="T224" s="256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57" t="s">
        <v>113</v>
      </c>
      <c r="AT224" s="257" t="s">
        <v>169</v>
      </c>
      <c r="AU224" s="257" t="s">
        <v>90</v>
      </c>
      <c r="AY224" s="17" t="s">
        <v>166</v>
      </c>
      <c r="BE224" s="258">
        <f>IF(N224="základní",J224,0)</f>
        <v>0</v>
      </c>
      <c r="BF224" s="258">
        <f>IF(N224="snížená",J224,0)</f>
        <v>0</v>
      </c>
      <c r="BG224" s="258">
        <f>IF(N224="zákl. přenesená",J224,0)</f>
        <v>0</v>
      </c>
      <c r="BH224" s="258">
        <f>IF(N224="sníž. přenesená",J224,0)</f>
        <v>0</v>
      </c>
      <c r="BI224" s="258">
        <f>IF(N224="nulová",J224,0)</f>
        <v>0</v>
      </c>
      <c r="BJ224" s="17" t="s">
        <v>88</v>
      </c>
      <c r="BK224" s="258">
        <f>ROUND(I224*H224,2)</f>
        <v>0</v>
      </c>
      <c r="BL224" s="17" t="s">
        <v>113</v>
      </c>
      <c r="BM224" s="257" t="s">
        <v>3594</v>
      </c>
    </row>
    <row r="225" spans="1:47" s="2" customFormat="1" ht="12">
      <c r="A225" s="38"/>
      <c r="B225" s="39"/>
      <c r="C225" s="40"/>
      <c r="D225" s="259" t="s">
        <v>175</v>
      </c>
      <c r="E225" s="40"/>
      <c r="F225" s="260" t="s">
        <v>3595</v>
      </c>
      <c r="G225" s="40"/>
      <c r="H225" s="40"/>
      <c r="I225" s="155"/>
      <c r="J225" s="40"/>
      <c r="K225" s="40"/>
      <c r="L225" s="44"/>
      <c r="M225" s="261"/>
      <c r="N225" s="262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175</v>
      </c>
      <c r="AU225" s="17" t="s">
        <v>90</v>
      </c>
    </row>
    <row r="226" spans="1:65" s="2" customFormat="1" ht="16.5" customHeight="1">
      <c r="A226" s="38"/>
      <c r="B226" s="39"/>
      <c r="C226" s="300" t="s">
        <v>490</v>
      </c>
      <c r="D226" s="300" t="s">
        <v>331</v>
      </c>
      <c r="E226" s="301" t="s">
        <v>3596</v>
      </c>
      <c r="F226" s="302" t="s">
        <v>3597</v>
      </c>
      <c r="G226" s="303" t="s">
        <v>272</v>
      </c>
      <c r="H226" s="304">
        <v>1.31</v>
      </c>
      <c r="I226" s="305"/>
      <c r="J226" s="306">
        <f>ROUND(I226*H226,2)</f>
        <v>0</v>
      </c>
      <c r="K226" s="307"/>
      <c r="L226" s="308"/>
      <c r="M226" s="309" t="s">
        <v>1</v>
      </c>
      <c r="N226" s="310" t="s">
        <v>45</v>
      </c>
      <c r="O226" s="91"/>
      <c r="P226" s="255">
        <f>O226*H226</f>
        <v>0</v>
      </c>
      <c r="Q226" s="255">
        <v>0.2</v>
      </c>
      <c r="R226" s="255">
        <f>Q226*H226</f>
        <v>0.262</v>
      </c>
      <c r="S226" s="255">
        <v>0</v>
      </c>
      <c r="T226" s="256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57" t="s">
        <v>202</v>
      </c>
      <c r="AT226" s="257" t="s">
        <v>331</v>
      </c>
      <c r="AU226" s="257" t="s">
        <v>90</v>
      </c>
      <c r="AY226" s="17" t="s">
        <v>166</v>
      </c>
      <c r="BE226" s="258">
        <f>IF(N226="základní",J226,0)</f>
        <v>0</v>
      </c>
      <c r="BF226" s="258">
        <f>IF(N226="snížená",J226,0)</f>
        <v>0</v>
      </c>
      <c r="BG226" s="258">
        <f>IF(N226="zákl. přenesená",J226,0)</f>
        <v>0</v>
      </c>
      <c r="BH226" s="258">
        <f>IF(N226="sníž. přenesená",J226,0)</f>
        <v>0</v>
      </c>
      <c r="BI226" s="258">
        <f>IF(N226="nulová",J226,0)</f>
        <v>0</v>
      </c>
      <c r="BJ226" s="17" t="s">
        <v>88</v>
      </c>
      <c r="BK226" s="258">
        <f>ROUND(I226*H226,2)</f>
        <v>0</v>
      </c>
      <c r="BL226" s="17" t="s">
        <v>113</v>
      </c>
      <c r="BM226" s="257" t="s">
        <v>3598</v>
      </c>
    </row>
    <row r="227" spans="1:47" s="2" customFormat="1" ht="12">
      <c r="A227" s="38"/>
      <c r="B227" s="39"/>
      <c r="C227" s="40"/>
      <c r="D227" s="259" t="s">
        <v>175</v>
      </c>
      <c r="E227" s="40"/>
      <c r="F227" s="260" t="s">
        <v>3597</v>
      </c>
      <c r="G227" s="40"/>
      <c r="H227" s="40"/>
      <c r="I227" s="155"/>
      <c r="J227" s="40"/>
      <c r="K227" s="40"/>
      <c r="L227" s="44"/>
      <c r="M227" s="261"/>
      <c r="N227" s="262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175</v>
      </c>
      <c r="AU227" s="17" t="s">
        <v>90</v>
      </c>
    </row>
    <row r="228" spans="1:51" s="13" customFormat="1" ht="12">
      <c r="A228" s="13"/>
      <c r="B228" s="267"/>
      <c r="C228" s="268"/>
      <c r="D228" s="259" t="s">
        <v>267</v>
      </c>
      <c r="E228" s="269" t="s">
        <v>1</v>
      </c>
      <c r="F228" s="270" t="s">
        <v>3599</v>
      </c>
      <c r="G228" s="268"/>
      <c r="H228" s="271">
        <v>1.31</v>
      </c>
      <c r="I228" s="272"/>
      <c r="J228" s="268"/>
      <c r="K228" s="268"/>
      <c r="L228" s="273"/>
      <c r="M228" s="274"/>
      <c r="N228" s="275"/>
      <c r="O228" s="275"/>
      <c r="P228" s="275"/>
      <c r="Q228" s="275"/>
      <c r="R228" s="275"/>
      <c r="S228" s="275"/>
      <c r="T228" s="27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77" t="s">
        <v>267</v>
      </c>
      <c r="AU228" s="277" t="s">
        <v>90</v>
      </c>
      <c r="AV228" s="13" t="s">
        <v>90</v>
      </c>
      <c r="AW228" s="13" t="s">
        <v>35</v>
      </c>
      <c r="AX228" s="13" t="s">
        <v>88</v>
      </c>
      <c r="AY228" s="277" t="s">
        <v>166</v>
      </c>
    </row>
    <row r="229" spans="1:65" s="2" customFormat="1" ht="16.5" customHeight="1">
      <c r="A229" s="38"/>
      <c r="B229" s="39"/>
      <c r="C229" s="245" t="s">
        <v>508</v>
      </c>
      <c r="D229" s="245" t="s">
        <v>169</v>
      </c>
      <c r="E229" s="246" t="s">
        <v>3600</v>
      </c>
      <c r="F229" s="247" t="s">
        <v>3601</v>
      </c>
      <c r="G229" s="248" t="s">
        <v>1521</v>
      </c>
      <c r="H229" s="249">
        <v>18</v>
      </c>
      <c r="I229" s="250"/>
      <c r="J229" s="251">
        <f>ROUND(I229*H229,2)</f>
        <v>0</v>
      </c>
      <c r="K229" s="252"/>
      <c r="L229" s="44"/>
      <c r="M229" s="253" t="s">
        <v>1</v>
      </c>
      <c r="N229" s="254" t="s">
        <v>45</v>
      </c>
      <c r="O229" s="91"/>
      <c r="P229" s="255">
        <f>O229*H229</f>
        <v>0</v>
      </c>
      <c r="Q229" s="255">
        <v>0</v>
      </c>
      <c r="R229" s="255">
        <f>Q229*H229</f>
        <v>0</v>
      </c>
      <c r="S229" s="255">
        <v>0</v>
      </c>
      <c r="T229" s="256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57" t="s">
        <v>113</v>
      </c>
      <c r="AT229" s="257" t="s">
        <v>169</v>
      </c>
      <c r="AU229" s="257" t="s">
        <v>90</v>
      </c>
      <c r="AY229" s="17" t="s">
        <v>166</v>
      </c>
      <c r="BE229" s="258">
        <f>IF(N229="základní",J229,0)</f>
        <v>0</v>
      </c>
      <c r="BF229" s="258">
        <f>IF(N229="snížená",J229,0)</f>
        <v>0</v>
      </c>
      <c r="BG229" s="258">
        <f>IF(N229="zákl. přenesená",J229,0)</f>
        <v>0</v>
      </c>
      <c r="BH229" s="258">
        <f>IF(N229="sníž. přenesená",J229,0)</f>
        <v>0</v>
      </c>
      <c r="BI229" s="258">
        <f>IF(N229="nulová",J229,0)</f>
        <v>0</v>
      </c>
      <c r="BJ229" s="17" t="s">
        <v>88</v>
      </c>
      <c r="BK229" s="258">
        <f>ROUND(I229*H229,2)</f>
        <v>0</v>
      </c>
      <c r="BL229" s="17" t="s">
        <v>113</v>
      </c>
      <c r="BM229" s="257" t="s">
        <v>3602</v>
      </c>
    </row>
    <row r="230" spans="1:47" s="2" customFormat="1" ht="12">
      <c r="A230" s="38"/>
      <c r="B230" s="39"/>
      <c r="C230" s="40"/>
      <c r="D230" s="259" t="s">
        <v>175</v>
      </c>
      <c r="E230" s="40"/>
      <c r="F230" s="260" t="s">
        <v>3601</v>
      </c>
      <c r="G230" s="40"/>
      <c r="H230" s="40"/>
      <c r="I230" s="155"/>
      <c r="J230" s="40"/>
      <c r="K230" s="40"/>
      <c r="L230" s="44"/>
      <c r="M230" s="261"/>
      <c r="N230" s="262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175</v>
      </c>
      <c r="AU230" s="17" t="s">
        <v>90</v>
      </c>
    </row>
    <row r="231" spans="1:63" s="12" customFormat="1" ht="22.8" customHeight="1">
      <c r="A231" s="12"/>
      <c r="B231" s="229"/>
      <c r="C231" s="230"/>
      <c r="D231" s="231" t="s">
        <v>79</v>
      </c>
      <c r="E231" s="243" t="s">
        <v>90</v>
      </c>
      <c r="F231" s="243" t="s">
        <v>360</v>
      </c>
      <c r="G231" s="230"/>
      <c r="H231" s="230"/>
      <c r="I231" s="233"/>
      <c r="J231" s="244">
        <f>BK231</f>
        <v>0</v>
      </c>
      <c r="K231" s="230"/>
      <c r="L231" s="235"/>
      <c r="M231" s="236"/>
      <c r="N231" s="237"/>
      <c r="O231" s="237"/>
      <c r="P231" s="238">
        <f>SUM(P232:P247)</f>
        <v>0</v>
      </c>
      <c r="Q231" s="237"/>
      <c r="R231" s="238">
        <f>SUM(R232:R247)</f>
        <v>4.876069</v>
      </c>
      <c r="S231" s="237"/>
      <c r="T231" s="239">
        <f>SUM(T232:T247)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40" t="s">
        <v>88</v>
      </c>
      <c r="AT231" s="241" t="s">
        <v>79</v>
      </c>
      <c r="AU231" s="241" t="s">
        <v>88</v>
      </c>
      <c r="AY231" s="240" t="s">
        <v>166</v>
      </c>
      <c r="BK231" s="242">
        <f>SUM(BK232:BK247)</f>
        <v>0</v>
      </c>
    </row>
    <row r="232" spans="1:65" s="2" customFormat="1" ht="33" customHeight="1">
      <c r="A232" s="38"/>
      <c r="B232" s="39"/>
      <c r="C232" s="245" t="s">
        <v>512</v>
      </c>
      <c r="D232" s="245" t="s">
        <v>169</v>
      </c>
      <c r="E232" s="246" t="s">
        <v>3603</v>
      </c>
      <c r="F232" s="247" t="s">
        <v>3604</v>
      </c>
      <c r="G232" s="248" t="s">
        <v>264</v>
      </c>
      <c r="H232" s="249">
        <v>15</v>
      </c>
      <c r="I232" s="250"/>
      <c r="J232" s="251">
        <f>ROUND(I232*H232,2)</f>
        <v>0</v>
      </c>
      <c r="K232" s="252"/>
      <c r="L232" s="44"/>
      <c r="M232" s="253" t="s">
        <v>1</v>
      </c>
      <c r="N232" s="254" t="s">
        <v>45</v>
      </c>
      <c r="O232" s="91"/>
      <c r="P232" s="255">
        <f>O232*H232</f>
        <v>0</v>
      </c>
      <c r="Q232" s="255">
        <v>0.28736</v>
      </c>
      <c r="R232" s="255">
        <f>Q232*H232</f>
        <v>4.3104000000000005</v>
      </c>
      <c r="S232" s="255">
        <v>0</v>
      </c>
      <c r="T232" s="256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57" t="s">
        <v>113</v>
      </c>
      <c r="AT232" s="257" t="s">
        <v>169</v>
      </c>
      <c r="AU232" s="257" t="s">
        <v>90</v>
      </c>
      <c r="AY232" s="17" t="s">
        <v>166</v>
      </c>
      <c r="BE232" s="258">
        <f>IF(N232="základní",J232,0)</f>
        <v>0</v>
      </c>
      <c r="BF232" s="258">
        <f>IF(N232="snížená",J232,0)</f>
        <v>0</v>
      </c>
      <c r="BG232" s="258">
        <f>IF(N232="zákl. přenesená",J232,0)</f>
        <v>0</v>
      </c>
      <c r="BH232" s="258">
        <f>IF(N232="sníž. přenesená",J232,0)</f>
        <v>0</v>
      </c>
      <c r="BI232" s="258">
        <f>IF(N232="nulová",J232,0)</f>
        <v>0</v>
      </c>
      <c r="BJ232" s="17" t="s">
        <v>88</v>
      </c>
      <c r="BK232" s="258">
        <f>ROUND(I232*H232,2)</f>
        <v>0</v>
      </c>
      <c r="BL232" s="17" t="s">
        <v>113</v>
      </c>
      <c r="BM232" s="257" t="s">
        <v>3605</v>
      </c>
    </row>
    <row r="233" spans="1:47" s="2" customFormat="1" ht="12">
      <c r="A233" s="38"/>
      <c r="B233" s="39"/>
      <c r="C233" s="40"/>
      <c r="D233" s="259" t="s">
        <v>175</v>
      </c>
      <c r="E233" s="40"/>
      <c r="F233" s="260" t="s">
        <v>3606</v>
      </c>
      <c r="G233" s="40"/>
      <c r="H233" s="40"/>
      <c r="I233" s="155"/>
      <c r="J233" s="40"/>
      <c r="K233" s="40"/>
      <c r="L233" s="44"/>
      <c r="M233" s="261"/>
      <c r="N233" s="262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175</v>
      </c>
      <c r="AU233" s="17" t="s">
        <v>90</v>
      </c>
    </row>
    <row r="234" spans="1:65" s="2" customFormat="1" ht="16.5" customHeight="1">
      <c r="A234" s="38"/>
      <c r="B234" s="39"/>
      <c r="C234" s="245" t="s">
        <v>519</v>
      </c>
      <c r="D234" s="245" t="s">
        <v>169</v>
      </c>
      <c r="E234" s="246" t="s">
        <v>3607</v>
      </c>
      <c r="F234" s="247" t="s">
        <v>3608</v>
      </c>
      <c r="G234" s="248" t="s">
        <v>272</v>
      </c>
      <c r="H234" s="249">
        <v>0.25</v>
      </c>
      <c r="I234" s="250"/>
      <c r="J234" s="251">
        <f>ROUND(I234*H234,2)</f>
        <v>0</v>
      </c>
      <c r="K234" s="252"/>
      <c r="L234" s="44"/>
      <c r="M234" s="253" t="s">
        <v>1</v>
      </c>
      <c r="N234" s="254" t="s">
        <v>45</v>
      </c>
      <c r="O234" s="91"/>
      <c r="P234" s="255">
        <f>O234*H234</f>
        <v>0</v>
      </c>
      <c r="Q234" s="255">
        <v>2.25634</v>
      </c>
      <c r="R234" s="255">
        <f>Q234*H234</f>
        <v>0.564085</v>
      </c>
      <c r="S234" s="255">
        <v>0</v>
      </c>
      <c r="T234" s="25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57" t="s">
        <v>113</v>
      </c>
      <c r="AT234" s="257" t="s">
        <v>169</v>
      </c>
      <c r="AU234" s="257" t="s">
        <v>90</v>
      </c>
      <c r="AY234" s="17" t="s">
        <v>166</v>
      </c>
      <c r="BE234" s="258">
        <f>IF(N234="základní",J234,0)</f>
        <v>0</v>
      </c>
      <c r="BF234" s="258">
        <f>IF(N234="snížená",J234,0)</f>
        <v>0</v>
      </c>
      <c r="BG234" s="258">
        <f>IF(N234="zákl. přenesená",J234,0)</f>
        <v>0</v>
      </c>
      <c r="BH234" s="258">
        <f>IF(N234="sníž. přenesená",J234,0)</f>
        <v>0</v>
      </c>
      <c r="BI234" s="258">
        <f>IF(N234="nulová",J234,0)</f>
        <v>0</v>
      </c>
      <c r="BJ234" s="17" t="s">
        <v>88</v>
      </c>
      <c r="BK234" s="258">
        <f>ROUND(I234*H234,2)</f>
        <v>0</v>
      </c>
      <c r="BL234" s="17" t="s">
        <v>113</v>
      </c>
      <c r="BM234" s="257" t="s">
        <v>3609</v>
      </c>
    </row>
    <row r="235" spans="1:47" s="2" customFormat="1" ht="12">
      <c r="A235" s="38"/>
      <c r="B235" s="39"/>
      <c r="C235" s="40"/>
      <c r="D235" s="259" t="s">
        <v>175</v>
      </c>
      <c r="E235" s="40"/>
      <c r="F235" s="260" t="s">
        <v>3610</v>
      </c>
      <c r="G235" s="40"/>
      <c r="H235" s="40"/>
      <c r="I235" s="155"/>
      <c r="J235" s="40"/>
      <c r="K235" s="40"/>
      <c r="L235" s="44"/>
      <c r="M235" s="261"/>
      <c r="N235" s="262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175</v>
      </c>
      <c r="AU235" s="17" t="s">
        <v>90</v>
      </c>
    </row>
    <row r="236" spans="1:51" s="13" customFormat="1" ht="12">
      <c r="A236" s="13"/>
      <c r="B236" s="267"/>
      <c r="C236" s="268"/>
      <c r="D236" s="259" t="s">
        <v>267</v>
      </c>
      <c r="E236" s="269" t="s">
        <v>1</v>
      </c>
      <c r="F236" s="270" t="s">
        <v>3504</v>
      </c>
      <c r="G236" s="268"/>
      <c r="H236" s="271">
        <v>0.25</v>
      </c>
      <c r="I236" s="272"/>
      <c r="J236" s="268"/>
      <c r="K236" s="268"/>
      <c r="L236" s="273"/>
      <c r="M236" s="274"/>
      <c r="N236" s="275"/>
      <c r="O236" s="275"/>
      <c r="P236" s="275"/>
      <c r="Q236" s="275"/>
      <c r="R236" s="275"/>
      <c r="S236" s="275"/>
      <c r="T236" s="27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77" t="s">
        <v>267</v>
      </c>
      <c r="AU236" s="277" t="s">
        <v>90</v>
      </c>
      <c r="AV236" s="13" t="s">
        <v>90</v>
      </c>
      <c r="AW236" s="13" t="s">
        <v>35</v>
      </c>
      <c r="AX236" s="13" t="s">
        <v>80</v>
      </c>
      <c r="AY236" s="277" t="s">
        <v>166</v>
      </c>
    </row>
    <row r="237" spans="1:51" s="14" customFormat="1" ht="12">
      <c r="A237" s="14"/>
      <c r="B237" s="278"/>
      <c r="C237" s="279"/>
      <c r="D237" s="259" t="s">
        <v>267</v>
      </c>
      <c r="E237" s="280" t="s">
        <v>1</v>
      </c>
      <c r="F237" s="281" t="s">
        <v>3611</v>
      </c>
      <c r="G237" s="279"/>
      <c r="H237" s="282">
        <v>0.25</v>
      </c>
      <c r="I237" s="283"/>
      <c r="J237" s="279"/>
      <c r="K237" s="279"/>
      <c r="L237" s="284"/>
      <c r="M237" s="285"/>
      <c r="N237" s="286"/>
      <c r="O237" s="286"/>
      <c r="P237" s="286"/>
      <c r="Q237" s="286"/>
      <c r="R237" s="286"/>
      <c r="S237" s="286"/>
      <c r="T237" s="28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8" t="s">
        <v>267</v>
      </c>
      <c r="AU237" s="288" t="s">
        <v>90</v>
      </c>
      <c r="AV237" s="14" t="s">
        <v>103</v>
      </c>
      <c r="AW237" s="14" t="s">
        <v>35</v>
      </c>
      <c r="AX237" s="14" t="s">
        <v>88</v>
      </c>
      <c r="AY237" s="288" t="s">
        <v>166</v>
      </c>
    </row>
    <row r="238" spans="1:65" s="2" customFormat="1" ht="16.5" customHeight="1">
      <c r="A238" s="38"/>
      <c r="B238" s="39"/>
      <c r="C238" s="245" t="s">
        <v>523</v>
      </c>
      <c r="D238" s="245" t="s">
        <v>169</v>
      </c>
      <c r="E238" s="246" t="s">
        <v>459</v>
      </c>
      <c r="F238" s="247" t="s">
        <v>460</v>
      </c>
      <c r="G238" s="248" t="s">
        <v>339</v>
      </c>
      <c r="H238" s="249">
        <v>0.6</v>
      </c>
      <c r="I238" s="250"/>
      <c r="J238" s="251">
        <f>ROUND(I238*H238,2)</f>
        <v>0</v>
      </c>
      <c r="K238" s="252"/>
      <c r="L238" s="44"/>
      <c r="M238" s="253" t="s">
        <v>1</v>
      </c>
      <c r="N238" s="254" t="s">
        <v>45</v>
      </c>
      <c r="O238" s="91"/>
      <c r="P238" s="255">
        <f>O238*H238</f>
        <v>0</v>
      </c>
      <c r="Q238" s="255">
        <v>0.00264</v>
      </c>
      <c r="R238" s="255">
        <f>Q238*H238</f>
        <v>0.001584</v>
      </c>
      <c r="S238" s="255">
        <v>0</v>
      </c>
      <c r="T238" s="256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57" t="s">
        <v>113</v>
      </c>
      <c r="AT238" s="257" t="s">
        <v>169</v>
      </c>
      <c r="AU238" s="257" t="s">
        <v>90</v>
      </c>
      <c r="AY238" s="17" t="s">
        <v>166</v>
      </c>
      <c r="BE238" s="258">
        <f>IF(N238="základní",J238,0)</f>
        <v>0</v>
      </c>
      <c r="BF238" s="258">
        <f>IF(N238="snížená",J238,0)</f>
        <v>0</v>
      </c>
      <c r="BG238" s="258">
        <f>IF(N238="zákl. přenesená",J238,0)</f>
        <v>0</v>
      </c>
      <c r="BH238" s="258">
        <f>IF(N238="sníž. přenesená",J238,0)</f>
        <v>0</v>
      </c>
      <c r="BI238" s="258">
        <f>IF(N238="nulová",J238,0)</f>
        <v>0</v>
      </c>
      <c r="BJ238" s="17" t="s">
        <v>88</v>
      </c>
      <c r="BK238" s="258">
        <f>ROUND(I238*H238,2)</f>
        <v>0</v>
      </c>
      <c r="BL238" s="17" t="s">
        <v>113</v>
      </c>
      <c r="BM238" s="257" t="s">
        <v>3612</v>
      </c>
    </row>
    <row r="239" spans="1:47" s="2" customFormat="1" ht="12">
      <c r="A239" s="38"/>
      <c r="B239" s="39"/>
      <c r="C239" s="40"/>
      <c r="D239" s="259" t="s">
        <v>175</v>
      </c>
      <c r="E239" s="40"/>
      <c r="F239" s="260" t="s">
        <v>462</v>
      </c>
      <c r="G239" s="40"/>
      <c r="H239" s="40"/>
      <c r="I239" s="155"/>
      <c r="J239" s="40"/>
      <c r="K239" s="40"/>
      <c r="L239" s="44"/>
      <c r="M239" s="261"/>
      <c r="N239" s="262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175</v>
      </c>
      <c r="AU239" s="17" t="s">
        <v>90</v>
      </c>
    </row>
    <row r="240" spans="1:51" s="13" customFormat="1" ht="12">
      <c r="A240" s="13"/>
      <c r="B240" s="267"/>
      <c r="C240" s="268"/>
      <c r="D240" s="259" t="s">
        <v>267</v>
      </c>
      <c r="E240" s="269" t="s">
        <v>1</v>
      </c>
      <c r="F240" s="270" t="s">
        <v>3613</v>
      </c>
      <c r="G240" s="268"/>
      <c r="H240" s="271">
        <v>0.6</v>
      </c>
      <c r="I240" s="272"/>
      <c r="J240" s="268"/>
      <c r="K240" s="268"/>
      <c r="L240" s="273"/>
      <c r="M240" s="274"/>
      <c r="N240" s="275"/>
      <c r="O240" s="275"/>
      <c r="P240" s="275"/>
      <c r="Q240" s="275"/>
      <c r="R240" s="275"/>
      <c r="S240" s="275"/>
      <c r="T240" s="27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77" t="s">
        <v>267</v>
      </c>
      <c r="AU240" s="277" t="s">
        <v>90</v>
      </c>
      <c r="AV240" s="13" t="s">
        <v>90</v>
      </c>
      <c r="AW240" s="13" t="s">
        <v>35</v>
      </c>
      <c r="AX240" s="13" t="s">
        <v>80</v>
      </c>
      <c r="AY240" s="277" t="s">
        <v>166</v>
      </c>
    </row>
    <row r="241" spans="1:51" s="14" customFormat="1" ht="12">
      <c r="A241" s="14"/>
      <c r="B241" s="278"/>
      <c r="C241" s="279"/>
      <c r="D241" s="259" t="s">
        <v>267</v>
      </c>
      <c r="E241" s="280" t="s">
        <v>1</v>
      </c>
      <c r="F241" s="281" t="s">
        <v>3614</v>
      </c>
      <c r="G241" s="279"/>
      <c r="H241" s="282">
        <v>0.6</v>
      </c>
      <c r="I241" s="283"/>
      <c r="J241" s="279"/>
      <c r="K241" s="279"/>
      <c r="L241" s="284"/>
      <c r="M241" s="285"/>
      <c r="N241" s="286"/>
      <c r="O241" s="286"/>
      <c r="P241" s="286"/>
      <c r="Q241" s="286"/>
      <c r="R241" s="286"/>
      <c r="S241" s="286"/>
      <c r="T241" s="287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88" t="s">
        <v>267</v>
      </c>
      <c r="AU241" s="288" t="s">
        <v>90</v>
      </c>
      <c r="AV241" s="14" t="s">
        <v>103</v>
      </c>
      <c r="AW241" s="14" t="s">
        <v>35</v>
      </c>
      <c r="AX241" s="14" t="s">
        <v>88</v>
      </c>
      <c r="AY241" s="288" t="s">
        <v>166</v>
      </c>
    </row>
    <row r="242" spans="1:65" s="2" customFormat="1" ht="16.5" customHeight="1">
      <c r="A242" s="38"/>
      <c r="B242" s="39"/>
      <c r="C242" s="245" t="s">
        <v>529</v>
      </c>
      <c r="D242" s="245" t="s">
        <v>169</v>
      </c>
      <c r="E242" s="246" t="s">
        <v>466</v>
      </c>
      <c r="F242" s="247" t="s">
        <v>467</v>
      </c>
      <c r="G242" s="248" t="s">
        <v>339</v>
      </c>
      <c r="H242" s="249">
        <v>0.6</v>
      </c>
      <c r="I242" s="250"/>
      <c r="J242" s="251">
        <f>ROUND(I242*H242,2)</f>
        <v>0</v>
      </c>
      <c r="K242" s="252"/>
      <c r="L242" s="44"/>
      <c r="M242" s="253" t="s">
        <v>1</v>
      </c>
      <c r="N242" s="254" t="s">
        <v>45</v>
      </c>
      <c r="O242" s="91"/>
      <c r="P242" s="255">
        <f>O242*H242</f>
        <v>0</v>
      </c>
      <c r="Q242" s="255">
        <v>0</v>
      </c>
      <c r="R242" s="255">
        <f>Q242*H242</f>
        <v>0</v>
      </c>
      <c r="S242" s="255">
        <v>0</v>
      </c>
      <c r="T242" s="25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57" t="s">
        <v>113</v>
      </c>
      <c r="AT242" s="257" t="s">
        <v>169</v>
      </c>
      <c r="AU242" s="257" t="s">
        <v>90</v>
      </c>
      <c r="AY242" s="17" t="s">
        <v>166</v>
      </c>
      <c r="BE242" s="258">
        <f>IF(N242="základní",J242,0)</f>
        <v>0</v>
      </c>
      <c r="BF242" s="258">
        <f>IF(N242="snížená",J242,0)</f>
        <v>0</v>
      </c>
      <c r="BG242" s="258">
        <f>IF(N242="zákl. přenesená",J242,0)</f>
        <v>0</v>
      </c>
      <c r="BH242" s="258">
        <f>IF(N242="sníž. přenesená",J242,0)</f>
        <v>0</v>
      </c>
      <c r="BI242" s="258">
        <f>IF(N242="nulová",J242,0)</f>
        <v>0</v>
      </c>
      <c r="BJ242" s="17" t="s">
        <v>88</v>
      </c>
      <c r="BK242" s="258">
        <f>ROUND(I242*H242,2)</f>
        <v>0</v>
      </c>
      <c r="BL242" s="17" t="s">
        <v>113</v>
      </c>
      <c r="BM242" s="257" t="s">
        <v>3615</v>
      </c>
    </row>
    <row r="243" spans="1:47" s="2" customFormat="1" ht="12">
      <c r="A243" s="38"/>
      <c r="B243" s="39"/>
      <c r="C243" s="40"/>
      <c r="D243" s="259" t="s">
        <v>175</v>
      </c>
      <c r="E243" s="40"/>
      <c r="F243" s="260" t="s">
        <v>469</v>
      </c>
      <c r="G243" s="40"/>
      <c r="H243" s="40"/>
      <c r="I243" s="155"/>
      <c r="J243" s="40"/>
      <c r="K243" s="40"/>
      <c r="L243" s="44"/>
      <c r="M243" s="261"/>
      <c r="N243" s="262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175</v>
      </c>
      <c r="AU243" s="17" t="s">
        <v>90</v>
      </c>
    </row>
    <row r="244" spans="1:51" s="13" customFormat="1" ht="12">
      <c r="A244" s="13"/>
      <c r="B244" s="267"/>
      <c r="C244" s="268"/>
      <c r="D244" s="259" t="s">
        <v>267</v>
      </c>
      <c r="E244" s="269" t="s">
        <v>1</v>
      </c>
      <c r="F244" s="270" t="s">
        <v>3613</v>
      </c>
      <c r="G244" s="268"/>
      <c r="H244" s="271">
        <v>0.6</v>
      </c>
      <c r="I244" s="272"/>
      <c r="J244" s="268"/>
      <c r="K244" s="268"/>
      <c r="L244" s="273"/>
      <c r="M244" s="274"/>
      <c r="N244" s="275"/>
      <c r="O244" s="275"/>
      <c r="P244" s="275"/>
      <c r="Q244" s="275"/>
      <c r="R244" s="275"/>
      <c r="S244" s="275"/>
      <c r="T244" s="27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77" t="s">
        <v>267</v>
      </c>
      <c r="AU244" s="277" t="s">
        <v>90</v>
      </c>
      <c r="AV244" s="13" t="s">
        <v>90</v>
      </c>
      <c r="AW244" s="13" t="s">
        <v>35</v>
      </c>
      <c r="AX244" s="13" t="s">
        <v>80</v>
      </c>
      <c r="AY244" s="277" t="s">
        <v>166</v>
      </c>
    </row>
    <row r="245" spans="1:51" s="14" customFormat="1" ht="12">
      <c r="A245" s="14"/>
      <c r="B245" s="278"/>
      <c r="C245" s="279"/>
      <c r="D245" s="259" t="s">
        <v>267</v>
      </c>
      <c r="E245" s="280" t="s">
        <v>1</v>
      </c>
      <c r="F245" s="281" t="s">
        <v>3614</v>
      </c>
      <c r="G245" s="279"/>
      <c r="H245" s="282">
        <v>0.6</v>
      </c>
      <c r="I245" s="283"/>
      <c r="J245" s="279"/>
      <c r="K245" s="279"/>
      <c r="L245" s="284"/>
      <c r="M245" s="285"/>
      <c r="N245" s="286"/>
      <c r="O245" s="286"/>
      <c r="P245" s="286"/>
      <c r="Q245" s="286"/>
      <c r="R245" s="286"/>
      <c r="S245" s="286"/>
      <c r="T245" s="287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88" t="s">
        <v>267</v>
      </c>
      <c r="AU245" s="288" t="s">
        <v>90</v>
      </c>
      <c r="AV245" s="14" t="s">
        <v>103</v>
      </c>
      <c r="AW245" s="14" t="s">
        <v>35</v>
      </c>
      <c r="AX245" s="14" t="s">
        <v>88</v>
      </c>
      <c r="AY245" s="288" t="s">
        <v>166</v>
      </c>
    </row>
    <row r="246" spans="1:65" s="2" customFormat="1" ht="21.75" customHeight="1">
      <c r="A246" s="38"/>
      <c r="B246" s="39"/>
      <c r="C246" s="245" t="s">
        <v>744</v>
      </c>
      <c r="D246" s="245" t="s">
        <v>169</v>
      </c>
      <c r="E246" s="246" t="s">
        <v>3616</v>
      </c>
      <c r="F246" s="247" t="s">
        <v>3617</v>
      </c>
      <c r="G246" s="248" t="s">
        <v>2517</v>
      </c>
      <c r="H246" s="249">
        <v>1</v>
      </c>
      <c r="I246" s="250"/>
      <c r="J246" s="251">
        <f>ROUND(I246*H246,2)</f>
        <v>0</v>
      </c>
      <c r="K246" s="252"/>
      <c r="L246" s="44"/>
      <c r="M246" s="253" t="s">
        <v>1</v>
      </c>
      <c r="N246" s="254" t="s">
        <v>45</v>
      </c>
      <c r="O246" s="91"/>
      <c r="P246" s="255">
        <f>O246*H246</f>
        <v>0</v>
      </c>
      <c r="Q246" s="255">
        <v>0</v>
      </c>
      <c r="R246" s="255">
        <f>Q246*H246</f>
        <v>0</v>
      </c>
      <c r="S246" s="255">
        <v>0</v>
      </c>
      <c r="T246" s="256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57" t="s">
        <v>113</v>
      </c>
      <c r="AT246" s="257" t="s">
        <v>169</v>
      </c>
      <c r="AU246" s="257" t="s">
        <v>90</v>
      </c>
      <c r="AY246" s="17" t="s">
        <v>166</v>
      </c>
      <c r="BE246" s="258">
        <f>IF(N246="základní",J246,0)</f>
        <v>0</v>
      </c>
      <c r="BF246" s="258">
        <f>IF(N246="snížená",J246,0)</f>
        <v>0</v>
      </c>
      <c r="BG246" s="258">
        <f>IF(N246="zákl. přenesená",J246,0)</f>
        <v>0</v>
      </c>
      <c r="BH246" s="258">
        <f>IF(N246="sníž. přenesená",J246,0)</f>
        <v>0</v>
      </c>
      <c r="BI246" s="258">
        <f>IF(N246="nulová",J246,0)</f>
        <v>0</v>
      </c>
      <c r="BJ246" s="17" t="s">
        <v>88</v>
      </c>
      <c r="BK246" s="258">
        <f>ROUND(I246*H246,2)</f>
        <v>0</v>
      </c>
      <c r="BL246" s="17" t="s">
        <v>113</v>
      </c>
      <c r="BM246" s="257" t="s">
        <v>3618</v>
      </c>
    </row>
    <row r="247" spans="1:47" s="2" customFormat="1" ht="12">
      <c r="A247" s="38"/>
      <c r="B247" s="39"/>
      <c r="C247" s="40"/>
      <c r="D247" s="259" t="s">
        <v>175</v>
      </c>
      <c r="E247" s="40"/>
      <c r="F247" s="260" t="s">
        <v>3617</v>
      </c>
      <c r="G247" s="40"/>
      <c r="H247" s="40"/>
      <c r="I247" s="155"/>
      <c r="J247" s="40"/>
      <c r="K247" s="40"/>
      <c r="L247" s="44"/>
      <c r="M247" s="261"/>
      <c r="N247" s="262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175</v>
      </c>
      <c r="AU247" s="17" t="s">
        <v>90</v>
      </c>
    </row>
    <row r="248" spans="1:63" s="12" customFormat="1" ht="22.8" customHeight="1">
      <c r="A248" s="12"/>
      <c r="B248" s="229"/>
      <c r="C248" s="230"/>
      <c r="D248" s="231" t="s">
        <v>79</v>
      </c>
      <c r="E248" s="243" t="s">
        <v>103</v>
      </c>
      <c r="F248" s="243" t="s">
        <v>489</v>
      </c>
      <c r="G248" s="230"/>
      <c r="H248" s="230"/>
      <c r="I248" s="233"/>
      <c r="J248" s="244">
        <f>BK248</f>
        <v>0</v>
      </c>
      <c r="K248" s="230"/>
      <c r="L248" s="235"/>
      <c r="M248" s="236"/>
      <c r="N248" s="237"/>
      <c r="O248" s="237"/>
      <c r="P248" s="238">
        <f>SUM(P249:P270)</f>
        <v>0</v>
      </c>
      <c r="Q248" s="237"/>
      <c r="R248" s="238">
        <f>SUM(R249:R270)</f>
        <v>5.833095800000001</v>
      </c>
      <c r="S248" s="237"/>
      <c r="T248" s="239">
        <f>SUM(T249:T270)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40" t="s">
        <v>88</v>
      </c>
      <c r="AT248" s="241" t="s">
        <v>79</v>
      </c>
      <c r="AU248" s="241" t="s">
        <v>88</v>
      </c>
      <c r="AY248" s="240" t="s">
        <v>166</v>
      </c>
      <c r="BK248" s="242">
        <f>SUM(BK249:BK270)</f>
        <v>0</v>
      </c>
    </row>
    <row r="249" spans="1:65" s="2" customFormat="1" ht="16.5" customHeight="1">
      <c r="A249" s="38"/>
      <c r="B249" s="39"/>
      <c r="C249" s="300" t="s">
        <v>547</v>
      </c>
      <c r="D249" s="300" t="s">
        <v>331</v>
      </c>
      <c r="E249" s="301" t="s">
        <v>3619</v>
      </c>
      <c r="F249" s="302" t="s">
        <v>3620</v>
      </c>
      <c r="G249" s="303" t="s">
        <v>563</v>
      </c>
      <c r="H249" s="304">
        <v>8.85</v>
      </c>
      <c r="I249" s="305"/>
      <c r="J249" s="306">
        <f>ROUND(I249*H249,2)</f>
        <v>0</v>
      </c>
      <c r="K249" s="307"/>
      <c r="L249" s="308"/>
      <c r="M249" s="309" t="s">
        <v>1</v>
      </c>
      <c r="N249" s="310" t="s">
        <v>45</v>
      </c>
      <c r="O249" s="91"/>
      <c r="P249" s="255">
        <f>O249*H249</f>
        <v>0</v>
      </c>
      <c r="Q249" s="255">
        <v>0.0325</v>
      </c>
      <c r="R249" s="255">
        <f>Q249*H249</f>
        <v>0.287625</v>
      </c>
      <c r="S249" s="255">
        <v>0</v>
      </c>
      <c r="T249" s="256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57" t="s">
        <v>202</v>
      </c>
      <c r="AT249" s="257" t="s">
        <v>331</v>
      </c>
      <c r="AU249" s="257" t="s">
        <v>90</v>
      </c>
      <c r="AY249" s="17" t="s">
        <v>166</v>
      </c>
      <c r="BE249" s="258">
        <f>IF(N249="základní",J249,0)</f>
        <v>0</v>
      </c>
      <c r="BF249" s="258">
        <f>IF(N249="snížená",J249,0)</f>
        <v>0</v>
      </c>
      <c r="BG249" s="258">
        <f>IF(N249="zákl. přenesená",J249,0)</f>
        <v>0</v>
      </c>
      <c r="BH249" s="258">
        <f>IF(N249="sníž. přenesená",J249,0)</f>
        <v>0</v>
      </c>
      <c r="BI249" s="258">
        <f>IF(N249="nulová",J249,0)</f>
        <v>0</v>
      </c>
      <c r="BJ249" s="17" t="s">
        <v>88</v>
      </c>
      <c r="BK249" s="258">
        <f>ROUND(I249*H249,2)</f>
        <v>0</v>
      </c>
      <c r="BL249" s="17" t="s">
        <v>113</v>
      </c>
      <c r="BM249" s="257" t="s">
        <v>3621</v>
      </c>
    </row>
    <row r="250" spans="1:47" s="2" customFormat="1" ht="12">
      <c r="A250" s="38"/>
      <c r="B250" s="39"/>
      <c r="C250" s="40"/>
      <c r="D250" s="259" t="s">
        <v>175</v>
      </c>
      <c r="E250" s="40"/>
      <c r="F250" s="260" t="s">
        <v>3622</v>
      </c>
      <c r="G250" s="40"/>
      <c r="H250" s="40"/>
      <c r="I250" s="155"/>
      <c r="J250" s="40"/>
      <c r="K250" s="40"/>
      <c r="L250" s="44"/>
      <c r="M250" s="261"/>
      <c r="N250" s="262"/>
      <c r="O250" s="91"/>
      <c r="P250" s="91"/>
      <c r="Q250" s="91"/>
      <c r="R250" s="91"/>
      <c r="S250" s="91"/>
      <c r="T250" s="92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175</v>
      </c>
      <c r="AU250" s="17" t="s">
        <v>90</v>
      </c>
    </row>
    <row r="251" spans="1:51" s="13" customFormat="1" ht="12">
      <c r="A251" s="13"/>
      <c r="B251" s="267"/>
      <c r="C251" s="268"/>
      <c r="D251" s="259" t="s">
        <v>267</v>
      </c>
      <c r="E251" s="269" t="s">
        <v>1</v>
      </c>
      <c r="F251" s="270" t="s">
        <v>3623</v>
      </c>
      <c r="G251" s="268"/>
      <c r="H251" s="271">
        <v>1.5</v>
      </c>
      <c r="I251" s="272"/>
      <c r="J251" s="268"/>
      <c r="K251" s="268"/>
      <c r="L251" s="273"/>
      <c r="M251" s="274"/>
      <c r="N251" s="275"/>
      <c r="O251" s="275"/>
      <c r="P251" s="275"/>
      <c r="Q251" s="275"/>
      <c r="R251" s="275"/>
      <c r="S251" s="275"/>
      <c r="T251" s="27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77" t="s">
        <v>267</v>
      </c>
      <c r="AU251" s="277" t="s">
        <v>90</v>
      </c>
      <c r="AV251" s="13" t="s">
        <v>90</v>
      </c>
      <c r="AW251" s="13" t="s">
        <v>35</v>
      </c>
      <c r="AX251" s="13" t="s">
        <v>80</v>
      </c>
      <c r="AY251" s="277" t="s">
        <v>166</v>
      </c>
    </row>
    <row r="252" spans="1:51" s="14" customFormat="1" ht="12">
      <c r="A252" s="14"/>
      <c r="B252" s="278"/>
      <c r="C252" s="279"/>
      <c r="D252" s="259" t="s">
        <v>267</v>
      </c>
      <c r="E252" s="280" t="s">
        <v>1</v>
      </c>
      <c r="F252" s="281" t="s">
        <v>269</v>
      </c>
      <c r="G252" s="279"/>
      <c r="H252" s="282">
        <v>1.5</v>
      </c>
      <c r="I252" s="283"/>
      <c r="J252" s="279"/>
      <c r="K252" s="279"/>
      <c r="L252" s="284"/>
      <c r="M252" s="285"/>
      <c r="N252" s="286"/>
      <c r="O252" s="286"/>
      <c r="P252" s="286"/>
      <c r="Q252" s="286"/>
      <c r="R252" s="286"/>
      <c r="S252" s="286"/>
      <c r="T252" s="287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88" t="s">
        <v>267</v>
      </c>
      <c r="AU252" s="288" t="s">
        <v>90</v>
      </c>
      <c r="AV252" s="14" t="s">
        <v>103</v>
      </c>
      <c r="AW252" s="14" t="s">
        <v>35</v>
      </c>
      <c r="AX252" s="14" t="s">
        <v>88</v>
      </c>
      <c r="AY252" s="288" t="s">
        <v>166</v>
      </c>
    </row>
    <row r="253" spans="1:51" s="13" customFormat="1" ht="12">
      <c r="A253" s="13"/>
      <c r="B253" s="267"/>
      <c r="C253" s="268"/>
      <c r="D253" s="259" t="s">
        <v>267</v>
      </c>
      <c r="E253" s="268"/>
      <c r="F253" s="270" t="s">
        <v>3624</v>
      </c>
      <c r="G253" s="268"/>
      <c r="H253" s="271">
        <v>8.85</v>
      </c>
      <c r="I253" s="272"/>
      <c r="J253" s="268"/>
      <c r="K253" s="268"/>
      <c r="L253" s="273"/>
      <c r="M253" s="274"/>
      <c r="N253" s="275"/>
      <c r="O253" s="275"/>
      <c r="P253" s="275"/>
      <c r="Q253" s="275"/>
      <c r="R253" s="275"/>
      <c r="S253" s="275"/>
      <c r="T253" s="27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77" t="s">
        <v>267</v>
      </c>
      <c r="AU253" s="277" t="s">
        <v>90</v>
      </c>
      <c r="AV253" s="13" t="s">
        <v>90</v>
      </c>
      <c r="AW253" s="13" t="s">
        <v>4</v>
      </c>
      <c r="AX253" s="13" t="s">
        <v>88</v>
      </c>
      <c r="AY253" s="277" t="s">
        <v>166</v>
      </c>
    </row>
    <row r="254" spans="1:65" s="2" customFormat="1" ht="16.5" customHeight="1">
      <c r="A254" s="38"/>
      <c r="B254" s="39"/>
      <c r="C254" s="300" t="s">
        <v>554</v>
      </c>
      <c r="D254" s="300" t="s">
        <v>331</v>
      </c>
      <c r="E254" s="301" t="s">
        <v>3625</v>
      </c>
      <c r="F254" s="302" t="s">
        <v>3626</v>
      </c>
      <c r="G254" s="303" t="s">
        <v>563</v>
      </c>
      <c r="H254" s="304">
        <v>11.8</v>
      </c>
      <c r="I254" s="305"/>
      <c r="J254" s="306">
        <f>ROUND(I254*H254,2)</f>
        <v>0</v>
      </c>
      <c r="K254" s="307"/>
      <c r="L254" s="308"/>
      <c r="M254" s="309" t="s">
        <v>1</v>
      </c>
      <c r="N254" s="310" t="s">
        <v>45</v>
      </c>
      <c r="O254" s="91"/>
      <c r="P254" s="255">
        <f>O254*H254</f>
        <v>0</v>
      </c>
      <c r="Q254" s="255">
        <v>0.05</v>
      </c>
      <c r="R254" s="255">
        <f>Q254*H254</f>
        <v>0.5900000000000001</v>
      </c>
      <c r="S254" s="255">
        <v>0</v>
      </c>
      <c r="T254" s="256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57" t="s">
        <v>202</v>
      </c>
      <c r="AT254" s="257" t="s">
        <v>331</v>
      </c>
      <c r="AU254" s="257" t="s">
        <v>90</v>
      </c>
      <c r="AY254" s="17" t="s">
        <v>166</v>
      </c>
      <c r="BE254" s="258">
        <f>IF(N254="základní",J254,0)</f>
        <v>0</v>
      </c>
      <c r="BF254" s="258">
        <f>IF(N254="snížená",J254,0)</f>
        <v>0</v>
      </c>
      <c r="BG254" s="258">
        <f>IF(N254="zákl. přenesená",J254,0)</f>
        <v>0</v>
      </c>
      <c r="BH254" s="258">
        <f>IF(N254="sníž. přenesená",J254,0)</f>
        <v>0</v>
      </c>
      <c r="BI254" s="258">
        <f>IF(N254="nulová",J254,0)</f>
        <v>0</v>
      </c>
      <c r="BJ254" s="17" t="s">
        <v>88</v>
      </c>
      <c r="BK254" s="258">
        <f>ROUND(I254*H254,2)</f>
        <v>0</v>
      </c>
      <c r="BL254" s="17" t="s">
        <v>113</v>
      </c>
      <c r="BM254" s="257" t="s">
        <v>3627</v>
      </c>
    </row>
    <row r="255" spans="1:47" s="2" customFormat="1" ht="12">
      <c r="A255" s="38"/>
      <c r="B255" s="39"/>
      <c r="C255" s="40"/>
      <c r="D255" s="259" t="s">
        <v>175</v>
      </c>
      <c r="E255" s="40"/>
      <c r="F255" s="260" t="s">
        <v>3626</v>
      </c>
      <c r="G255" s="40"/>
      <c r="H255" s="40"/>
      <c r="I255" s="155"/>
      <c r="J255" s="40"/>
      <c r="K255" s="40"/>
      <c r="L255" s="44"/>
      <c r="M255" s="261"/>
      <c r="N255" s="262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175</v>
      </c>
      <c r="AU255" s="17" t="s">
        <v>90</v>
      </c>
    </row>
    <row r="256" spans="1:51" s="13" customFormat="1" ht="12">
      <c r="A256" s="13"/>
      <c r="B256" s="267"/>
      <c r="C256" s="268"/>
      <c r="D256" s="259" t="s">
        <v>267</v>
      </c>
      <c r="E256" s="269" t="s">
        <v>1</v>
      </c>
      <c r="F256" s="270" t="s">
        <v>90</v>
      </c>
      <c r="G256" s="268"/>
      <c r="H256" s="271">
        <v>2</v>
      </c>
      <c r="I256" s="272"/>
      <c r="J256" s="268"/>
      <c r="K256" s="268"/>
      <c r="L256" s="273"/>
      <c r="M256" s="274"/>
      <c r="N256" s="275"/>
      <c r="O256" s="275"/>
      <c r="P256" s="275"/>
      <c r="Q256" s="275"/>
      <c r="R256" s="275"/>
      <c r="S256" s="275"/>
      <c r="T256" s="27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77" t="s">
        <v>267</v>
      </c>
      <c r="AU256" s="277" t="s">
        <v>90</v>
      </c>
      <c r="AV256" s="13" t="s">
        <v>90</v>
      </c>
      <c r="AW256" s="13" t="s">
        <v>35</v>
      </c>
      <c r="AX256" s="13" t="s">
        <v>80</v>
      </c>
      <c r="AY256" s="277" t="s">
        <v>166</v>
      </c>
    </row>
    <row r="257" spans="1:51" s="14" customFormat="1" ht="12">
      <c r="A257" s="14"/>
      <c r="B257" s="278"/>
      <c r="C257" s="279"/>
      <c r="D257" s="259" t="s">
        <v>267</v>
      </c>
      <c r="E257" s="280" t="s">
        <v>1</v>
      </c>
      <c r="F257" s="281" t="s">
        <v>269</v>
      </c>
      <c r="G257" s="279"/>
      <c r="H257" s="282">
        <v>2</v>
      </c>
      <c r="I257" s="283"/>
      <c r="J257" s="279"/>
      <c r="K257" s="279"/>
      <c r="L257" s="284"/>
      <c r="M257" s="285"/>
      <c r="N257" s="286"/>
      <c r="O257" s="286"/>
      <c r="P257" s="286"/>
      <c r="Q257" s="286"/>
      <c r="R257" s="286"/>
      <c r="S257" s="286"/>
      <c r="T257" s="287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88" t="s">
        <v>267</v>
      </c>
      <c r="AU257" s="288" t="s">
        <v>90</v>
      </c>
      <c r="AV257" s="14" t="s">
        <v>103</v>
      </c>
      <c r="AW257" s="14" t="s">
        <v>35</v>
      </c>
      <c r="AX257" s="14" t="s">
        <v>88</v>
      </c>
      <c r="AY257" s="288" t="s">
        <v>166</v>
      </c>
    </row>
    <row r="258" spans="1:51" s="13" customFormat="1" ht="12">
      <c r="A258" s="13"/>
      <c r="B258" s="267"/>
      <c r="C258" s="268"/>
      <c r="D258" s="259" t="s">
        <v>267</v>
      </c>
      <c r="E258" s="268"/>
      <c r="F258" s="270" t="s">
        <v>3628</v>
      </c>
      <c r="G258" s="268"/>
      <c r="H258" s="271">
        <v>11.8</v>
      </c>
      <c r="I258" s="272"/>
      <c r="J258" s="268"/>
      <c r="K258" s="268"/>
      <c r="L258" s="273"/>
      <c r="M258" s="274"/>
      <c r="N258" s="275"/>
      <c r="O258" s="275"/>
      <c r="P258" s="275"/>
      <c r="Q258" s="275"/>
      <c r="R258" s="275"/>
      <c r="S258" s="275"/>
      <c r="T258" s="27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77" t="s">
        <v>267</v>
      </c>
      <c r="AU258" s="277" t="s">
        <v>90</v>
      </c>
      <c r="AV258" s="13" t="s">
        <v>90</v>
      </c>
      <c r="AW258" s="13" t="s">
        <v>4</v>
      </c>
      <c r="AX258" s="13" t="s">
        <v>88</v>
      </c>
      <c r="AY258" s="277" t="s">
        <v>166</v>
      </c>
    </row>
    <row r="259" spans="1:65" s="2" customFormat="1" ht="16.5" customHeight="1">
      <c r="A259" s="38"/>
      <c r="B259" s="39"/>
      <c r="C259" s="300" t="s">
        <v>560</v>
      </c>
      <c r="D259" s="300" t="s">
        <v>331</v>
      </c>
      <c r="E259" s="301" t="s">
        <v>3629</v>
      </c>
      <c r="F259" s="302" t="s">
        <v>3630</v>
      </c>
      <c r="G259" s="303" t="s">
        <v>563</v>
      </c>
      <c r="H259" s="304">
        <v>11.8</v>
      </c>
      <c r="I259" s="305"/>
      <c r="J259" s="306">
        <f>ROUND(I259*H259,2)</f>
        <v>0</v>
      </c>
      <c r="K259" s="307"/>
      <c r="L259" s="308"/>
      <c r="M259" s="309" t="s">
        <v>1</v>
      </c>
      <c r="N259" s="310" t="s">
        <v>45</v>
      </c>
      <c r="O259" s="91"/>
      <c r="P259" s="255">
        <f>O259*H259</f>
        <v>0</v>
      </c>
      <c r="Q259" s="255">
        <v>0.05</v>
      </c>
      <c r="R259" s="255">
        <f>Q259*H259</f>
        <v>0.5900000000000001</v>
      </c>
      <c r="S259" s="255">
        <v>0</v>
      </c>
      <c r="T259" s="256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57" t="s">
        <v>202</v>
      </c>
      <c r="AT259" s="257" t="s">
        <v>331</v>
      </c>
      <c r="AU259" s="257" t="s">
        <v>90</v>
      </c>
      <c r="AY259" s="17" t="s">
        <v>166</v>
      </c>
      <c r="BE259" s="258">
        <f>IF(N259="základní",J259,0)</f>
        <v>0</v>
      </c>
      <c r="BF259" s="258">
        <f>IF(N259="snížená",J259,0)</f>
        <v>0</v>
      </c>
      <c r="BG259" s="258">
        <f>IF(N259="zákl. přenesená",J259,0)</f>
        <v>0</v>
      </c>
      <c r="BH259" s="258">
        <f>IF(N259="sníž. přenesená",J259,0)</f>
        <v>0</v>
      </c>
      <c r="BI259" s="258">
        <f>IF(N259="nulová",J259,0)</f>
        <v>0</v>
      </c>
      <c r="BJ259" s="17" t="s">
        <v>88</v>
      </c>
      <c r="BK259" s="258">
        <f>ROUND(I259*H259,2)</f>
        <v>0</v>
      </c>
      <c r="BL259" s="17" t="s">
        <v>113</v>
      </c>
      <c r="BM259" s="257" t="s">
        <v>3631</v>
      </c>
    </row>
    <row r="260" spans="1:47" s="2" customFormat="1" ht="12">
      <c r="A260" s="38"/>
      <c r="B260" s="39"/>
      <c r="C260" s="40"/>
      <c r="D260" s="259" t="s">
        <v>175</v>
      </c>
      <c r="E260" s="40"/>
      <c r="F260" s="260" t="s">
        <v>3632</v>
      </c>
      <c r="G260" s="40"/>
      <c r="H260" s="40"/>
      <c r="I260" s="155"/>
      <c r="J260" s="40"/>
      <c r="K260" s="40"/>
      <c r="L260" s="44"/>
      <c r="M260" s="261"/>
      <c r="N260" s="262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175</v>
      </c>
      <c r="AU260" s="17" t="s">
        <v>90</v>
      </c>
    </row>
    <row r="261" spans="1:51" s="13" customFormat="1" ht="12">
      <c r="A261" s="13"/>
      <c r="B261" s="267"/>
      <c r="C261" s="268"/>
      <c r="D261" s="259" t="s">
        <v>267</v>
      </c>
      <c r="E261" s="268"/>
      <c r="F261" s="270" t="s">
        <v>3628</v>
      </c>
      <c r="G261" s="268"/>
      <c r="H261" s="271">
        <v>11.8</v>
      </c>
      <c r="I261" s="272"/>
      <c r="J261" s="268"/>
      <c r="K261" s="268"/>
      <c r="L261" s="273"/>
      <c r="M261" s="274"/>
      <c r="N261" s="275"/>
      <c r="O261" s="275"/>
      <c r="P261" s="275"/>
      <c r="Q261" s="275"/>
      <c r="R261" s="275"/>
      <c r="S261" s="275"/>
      <c r="T261" s="27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77" t="s">
        <v>267</v>
      </c>
      <c r="AU261" s="277" t="s">
        <v>90</v>
      </c>
      <c r="AV261" s="13" t="s">
        <v>90</v>
      </c>
      <c r="AW261" s="13" t="s">
        <v>4</v>
      </c>
      <c r="AX261" s="13" t="s">
        <v>88</v>
      </c>
      <c r="AY261" s="277" t="s">
        <v>166</v>
      </c>
    </row>
    <row r="262" spans="1:65" s="2" customFormat="1" ht="21.75" customHeight="1">
      <c r="A262" s="38"/>
      <c r="B262" s="39"/>
      <c r="C262" s="245" t="s">
        <v>567</v>
      </c>
      <c r="D262" s="245" t="s">
        <v>169</v>
      </c>
      <c r="E262" s="246" t="s">
        <v>3633</v>
      </c>
      <c r="F262" s="247" t="s">
        <v>3634</v>
      </c>
      <c r="G262" s="248" t="s">
        <v>264</v>
      </c>
      <c r="H262" s="249">
        <v>5.5</v>
      </c>
      <c r="I262" s="250"/>
      <c r="J262" s="251">
        <f>ROUND(I262*H262,2)</f>
        <v>0</v>
      </c>
      <c r="K262" s="252"/>
      <c r="L262" s="44"/>
      <c r="M262" s="253" t="s">
        <v>1</v>
      </c>
      <c r="N262" s="254" t="s">
        <v>45</v>
      </c>
      <c r="O262" s="91"/>
      <c r="P262" s="255">
        <f>O262*H262</f>
        <v>0</v>
      </c>
      <c r="Q262" s="255">
        <v>0.24127</v>
      </c>
      <c r="R262" s="255">
        <f>Q262*H262</f>
        <v>1.326985</v>
      </c>
      <c r="S262" s="255">
        <v>0</v>
      </c>
      <c r="T262" s="256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57" t="s">
        <v>113</v>
      </c>
      <c r="AT262" s="257" t="s">
        <v>169</v>
      </c>
      <c r="AU262" s="257" t="s">
        <v>90</v>
      </c>
      <c r="AY262" s="17" t="s">
        <v>166</v>
      </c>
      <c r="BE262" s="258">
        <f>IF(N262="základní",J262,0)</f>
        <v>0</v>
      </c>
      <c r="BF262" s="258">
        <f>IF(N262="snížená",J262,0)</f>
        <v>0</v>
      </c>
      <c r="BG262" s="258">
        <f>IF(N262="zákl. přenesená",J262,0)</f>
        <v>0</v>
      </c>
      <c r="BH262" s="258">
        <f>IF(N262="sníž. přenesená",J262,0)</f>
        <v>0</v>
      </c>
      <c r="BI262" s="258">
        <f>IF(N262="nulová",J262,0)</f>
        <v>0</v>
      </c>
      <c r="BJ262" s="17" t="s">
        <v>88</v>
      </c>
      <c r="BK262" s="258">
        <f>ROUND(I262*H262,2)</f>
        <v>0</v>
      </c>
      <c r="BL262" s="17" t="s">
        <v>113</v>
      </c>
      <c r="BM262" s="257" t="s">
        <v>3635</v>
      </c>
    </row>
    <row r="263" spans="1:47" s="2" customFormat="1" ht="12">
      <c r="A263" s="38"/>
      <c r="B263" s="39"/>
      <c r="C263" s="40"/>
      <c r="D263" s="259" t="s">
        <v>175</v>
      </c>
      <c r="E263" s="40"/>
      <c r="F263" s="260" t="s">
        <v>3636</v>
      </c>
      <c r="G263" s="40"/>
      <c r="H263" s="40"/>
      <c r="I263" s="155"/>
      <c r="J263" s="40"/>
      <c r="K263" s="40"/>
      <c r="L263" s="44"/>
      <c r="M263" s="261"/>
      <c r="N263" s="262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175</v>
      </c>
      <c r="AU263" s="17" t="s">
        <v>90</v>
      </c>
    </row>
    <row r="264" spans="1:51" s="13" customFormat="1" ht="12">
      <c r="A264" s="13"/>
      <c r="B264" s="267"/>
      <c r="C264" s="268"/>
      <c r="D264" s="259" t="s">
        <v>267</v>
      </c>
      <c r="E264" s="269" t="s">
        <v>1</v>
      </c>
      <c r="F264" s="270" t="s">
        <v>3637</v>
      </c>
      <c r="G264" s="268"/>
      <c r="H264" s="271">
        <v>5.5</v>
      </c>
      <c r="I264" s="272"/>
      <c r="J264" s="268"/>
      <c r="K264" s="268"/>
      <c r="L264" s="273"/>
      <c r="M264" s="274"/>
      <c r="N264" s="275"/>
      <c r="O264" s="275"/>
      <c r="P264" s="275"/>
      <c r="Q264" s="275"/>
      <c r="R264" s="275"/>
      <c r="S264" s="275"/>
      <c r="T264" s="27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77" t="s">
        <v>267</v>
      </c>
      <c r="AU264" s="277" t="s">
        <v>90</v>
      </c>
      <c r="AV264" s="13" t="s">
        <v>90</v>
      </c>
      <c r="AW264" s="13" t="s">
        <v>35</v>
      </c>
      <c r="AX264" s="13" t="s">
        <v>80</v>
      </c>
      <c r="AY264" s="277" t="s">
        <v>166</v>
      </c>
    </row>
    <row r="265" spans="1:51" s="14" customFormat="1" ht="12">
      <c r="A265" s="14"/>
      <c r="B265" s="278"/>
      <c r="C265" s="279"/>
      <c r="D265" s="259" t="s">
        <v>267</v>
      </c>
      <c r="E265" s="280" t="s">
        <v>1</v>
      </c>
      <c r="F265" s="281" t="s">
        <v>269</v>
      </c>
      <c r="G265" s="279"/>
      <c r="H265" s="282">
        <v>5.5</v>
      </c>
      <c r="I265" s="283"/>
      <c r="J265" s="279"/>
      <c r="K265" s="279"/>
      <c r="L265" s="284"/>
      <c r="M265" s="285"/>
      <c r="N265" s="286"/>
      <c r="O265" s="286"/>
      <c r="P265" s="286"/>
      <c r="Q265" s="286"/>
      <c r="R265" s="286"/>
      <c r="S265" s="286"/>
      <c r="T265" s="287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88" t="s">
        <v>267</v>
      </c>
      <c r="AU265" s="288" t="s">
        <v>90</v>
      </c>
      <c r="AV265" s="14" t="s">
        <v>103</v>
      </c>
      <c r="AW265" s="14" t="s">
        <v>35</v>
      </c>
      <c r="AX265" s="14" t="s">
        <v>88</v>
      </c>
      <c r="AY265" s="288" t="s">
        <v>166</v>
      </c>
    </row>
    <row r="266" spans="1:65" s="2" customFormat="1" ht="21.75" customHeight="1">
      <c r="A266" s="38"/>
      <c r="B266" s="39"/>
      <c r="C266" s="245" t="s">
        <v>573</v>
      </c>
      <c r="D266" s="245" t="s">
        <v>169</v>
      </c>
      <c r="E266" s="246" t="s">
        <v>3638</v>
      </c>
      <c r="F266" s="247" t="s">
        <v>3639</v>
      </c>
      <c r="G266" s="248" t="s">
        <v>264</v>
      </c>
      <c r="H266" s="249">
        <v>4.54</v>
      </c>
      <c r="I266" s="250"/>
      <c r="J266" s="251">
        <f>ROUND(I266*H266,2)</f>
        <v>0</v>
      </c>
      <c r="K266" s="252"/>
      <c r="L266" s="44"/>
      <c r="M266" s="253" t="s">
        <v>1</v>
      </c>
      <c r="N266" s="254" t="s">
        <v>45</v>
      </c>
      <c r="O266" s="91"/>
      <c r="P266" s="255">
        <f>O266*H266</f>
        <v>0</v>
      </c>
      <c r="Q266" s="255">
        <v>0.29757</v>
      </c>
      <c r="R266" s="255">
        <f>Q266*H266</f>
        <v>1.3509678</v>
      </c>
      <c r="S266" s="255">
        <v>0</v>
      </c>
      <c r="T266" s="256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57" t="s">
        <v>113</v>
      </c>
      <c r="AT266" s="257" t="s">
        <v>169</v>
      </c>
      <c r="AU266" s="257" t="s">
        <v>90</v>
      </c>
      <c r="AY266" s="17" t="s">
        <v>166</v>
      </c>
      <c r="BE266" s="258">
        <f>IF(N266="základní",J266,0)</f>
        <v>0</v>
      </c>
      <c r="BF266" s="258">
        <f>IF(N266="snížená",J266,0)</f>
        <v>0</v>
      </c>
      <c r="BG266" s="258">
        <f>IF(N266="zákl. přenesená",J266,0)</f>
        <v>0</v>
      </c>
      <c r="BH266" s="258">
        <f>IF(N266="sníž. přenesená",J266,0)</f>
        <v>0</v>
      </c>
      <c r="BI266" s="258">
        <f>IF(N266="nulová",J266,0)</f>
        <v>0</v>
      </c>
      <c r="BJ266" s="17" t="s">
        <v>88</v>
      </c>
      <c r="BK266" s="258">
        <f>ROUND(I266*H266,2)</f>
        <v>0</v>
      </c>
      <c r="BL266" s="17" t="s">
        <v>113</v>
      </c>
      <c r="BM266" s="257" t="s">
        <v>3640</v>
      </c>
    </row>
    <row r="267" spans="1:47" s="2" customFormat="1" ht="12">
      <c r="A267" s="38"/>
      <c r="B267" s="39"/>
      <c r="C267" s="40"/>
      <c r="D267" s="259" t="s">
        <v>175</v>
      </c>
      <c r="E267" s="40"/>
      <c r="F267" s="260" t="s">
        <v>3641</v>
      </c>
      <c r="G267" s="40"/>
      <c r="H267" s="40"/>
      <c r="I267" s="155"/>
      <c r="J267" s="40"/>
      <c r="K267" s="40"/>
      <c r="L267" s="44"/>
      <c r="M267" s="261"/>
      <c r="N267" s="262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175</v>
      </c>
      <c r="AU267" s="17" t="s">
        <v>90</v>
      </c>
    </row>
    <row r="268" spans="1:65" s="2" customFormat="1" ht="16.5" customHeight="1">
      <c r="A268" s="38"/>
      <c r="B268" s="39"/>
      <c r="C268" s="300" t="s">
        <v>579</v>
      </c>
      <c r="D268" s="300" t="s">
        <v>331</v>
      </c>
      <c r="E268" s="301" t="s">
        <v>3642</v>
      </c>
      <c r="F268" s="302" t="s">
        <v>3643</v>
      </c>
      <c r="G268" s="303" t="s">
        <v>563</v>
      </c>
      <c r="H268" s="304">
        <v>26.786</v>
      </c>
      <c r="I268" s="305"/>
      <c r="J268" s="306">
        <f>ROUND(I268*H268,2)</f>
        <v>0</v>
      </c>
      <c r="K268" s="307"/>
      <c r="L268" s="308"/>
      <c r="M268" s="309" t="s">
        <v>1</v>
      </c>
      <c r="N268" s="310" t="s">
        <v>45</v>
      </c>
      <c r="O268" s="91"/>
      <c r="P268" s="255">
        <f>O268*H268</f>
        <v>0</v>
      </c>
      <c r="Q268" s="255">
        <v>0.063</v>
      </c>
      <c r="R268" s="255">
        <f>Q268*H268</f>
        <v>1.687518</v>
      </c>
      <c r="S268" s="255">
        <v>0</v>
      </c>
      <c r="T268" s="256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57" t="s">
        <v>202</v>
      </c>
      <c r="AT268" s="257" t="s">
        <v>331</v>
      </c>
      <c r="AU268" s="257" t="s">
        <v>90</v>
      </c>
      <c r="AY268" s="17" t="s">
        <v>166</v>
      </c>
      <c r="BE268" s="258">
        <f>IF(N268="základní",J268,0)</f>
        <v>0</v>
      </c>
      <c r="BF268" s="258">
        <f>IF(N268="snížená",J268,0)</f>
        <v>0</v>
      </c>
      <c r="BG268" s="258">
        <f>IF(N268="zákl. přenesená",J268,0)</f>
        <v>0</v>
      </c>
      <c r="BH268" s="258">
        <f>IF(N268="sníž. přenesená",J268,0)</f>
        <v>0</v>
      </c>
      <c r="BI268" s="258">
        <f>IF(N268="nulová",J268,0)</f>
        <v>0</v>
      </c>
      <c r="BJ268" s="17" t="s">
        <v>88</v>
      </c>
      <c r="BK268" s="258">
        <f>ROUND(I268*H268,2)</f>
        <v>0</v>
      </c>
      <c r="BL268" s="17" t="s">
        <v>113</v>
      </c>
      <c r="BM268" s="257" t="s">
        <v>3644</v>
      </c>
    </row>
    <row r="269" spans="1:47" s="2" customFormat="1" ht="12">
      <c r="A269" s="38"/>
      <c r="B269" s="39"/>
      <c r="C269" s="40"/>
      <c r="D269" s="259" t="s">
        <v>175</v>
      </c>
      <c r="E269" s="40"/>
      <c r="F269" s="260" t="s">
        <v>3643</v>
      </c>
      <c r="G269" s="40"/>
      <c r="H269" s="40"/>
      <c r="I269" s="155"/>
      <c r="J269" s="40"/>
      <c r="K269" s="40"/>
      <c r="L269" s="44"/>
      <c r="M269" s="261"/>
      <c r="N269" s="262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175</v>
      </c>
      <c r="AU269" s="17" t="s">
        <v>90</v>
      </c>
    </row>
    <row r="270" spans="1:51" s="13" customFormat="1" ht="12">
      <c r="A270" s="13"/>
      <c r="B270" s="267"/>
      <c r="C270" s="268"/>
      <c r="D270" s="259" t="s">
        <v>267</v>
      </c>
      <c r="E270" s="268"/>
      <c r="F270" s="270" t="s">
        <v>3645</v>
      </c>
      <c r="G270" s="268"/>
      <c r="H270" s="271">
        <v>26.786</v>
      </c>
      <c r="I270" s="272"/>
      <c r="J270" s="268"/>
      <c r="K270" s="268"/>
      <c r="L270" s="273"/>
      <c r="M270" s="274"/>
      <c r="N270" s="275"/>
      <c r="O270" s="275"/>
      <c r="P270" s="275"/>
      <c r="Q270" s="275"/>
      <c r="R270" s="275"/>
      <c r="S270" s="275"/>
      <c r="T270" s="27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77" t="s">
        <v>267</v>
      </c>
      <c r="AU270" s="277" t="s">
        <v>90</v>
      </c>
      <c r="AV270" s="13" t="s">
        <v>90</v>
      </c>
      <c r="AW270" s="13" t="s">
        <v>4</v>
      </c>
      <c r="AX270" s="13" t="s">
        <v>88</v>
      </c>
      <c r="AY270" s="277" t="s">
        <v>166</v>
      </c>
    </row>
    <row r="271" spans="1:63" s="12" customFormat="1" ht="22.8" customHeight="1">
      <c r="A271" s="12"/>
      <c r="B271" s="229"/>
      <c r="C271" s="230"/>
      <c r="D271" s="231" t="s">
        <v>79</v>
      </c>
      <c r="E271" s="243" t="s">
        <v>181</v>
      </c>
      <c r="F271" s="243" t="s">
        <v>3646</v>
      </c>
      <c r="G271" s="230"/>
      <c r="H271" s="230"/>
      <c r="I271" s="233"/>
      <c r="J271" s="244">
        <f>BK271</f>
        <v>0</v>
      </c>
      <c r="K271" s="230"/>
      <c r="L271" s="235"/>
      <c r="M271" s="236"/>
      <c r="N271" s="237"/>
      <c r="O271" s="237"/>
      <c r="P271" s="238">
        <f>SUM(P272:P283)</f>
        <v>0</v>
      </c>
      <c r="Q271" s="237"/>
      <c r="R271" s="238">
        <f>SUM(R272:R283)</f>
        <v>94.39172500000001</v>
      </c>
      <c r="S271" s="237"/>
      <c r="T271" s="239">
        <f>SUM(T272:T283)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40" t="s">
        <v>88</v>
      </c>
      <c r="AT271" s="241" t="s">
        <v>79</v>
      </c>
      <c r="AU271" s="241" t="s">
        <v>88</v>
      </c>
      <c r="AY271" s="240" t="s">
        <v>166</v>
      </c>
      <c r="BK271" s="242">
        <f>SUM(BK272:BK283)</f>
        <v>0</v>
      </c>
    </row>
    <row r="272" spans="1:65" s="2" customFormat="1" ht="16.5" customHeight="1">
      <c r="A272" s="38"/>
      <c r="B272" s="39"/>
      <c r="C272" s="245" t="s">
        <v>585</v>
      </c>
      <c r="D272" s="245" t="s">
        <v>169</v>
      </c>
      <c r="E272" s="246" t="s">
        <v>3647</v>
      </c>
      <c r="F272" s="247" t="s">
        <v>3648</v>
      </c>
      <c r="G272" s="248" t="s">
        <v>339</v>
      </c>
      <c r="H272" s="249">
        <v>29.123</v>
      </c>
      <c r="I272" s="250"/>
      <c r="J272" s="251">
        <f>ROUND(I272*H272,2)</f>
        <v>0</v>
      </c>
      <c r="K272" s="252"/>
      <c r="L272" s="44"/>
      <c r="M272" s="253" t="s">
        <v>1</v>
      </c>
      <c r="N272" s="254" t="s">
        <v>45</v>
      </c>
      <c r="O272" s="91"/>
      <c r="P272" s="255">
        <f>O272*H272</f>
        <v>0</v>
      </c>
      <c r="Q272" s="255">
        <v>0</v>
      </c>
      <c r="R272" s="255">
        <f>Q272*H272</f>
        <v>0</v>
      </c>
      <c r="S272" s="255">
        <v>0</v>
      </c>
      <c r="T272" s="256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57" t="s">
        <v>113</v>
      </c>
      <c r="AT272" s="257" t="s">
        <v>169</v>
      </c>
      <c r="AU272" s="257" t="s">
        <v>90</v>
      </c>
      <c r="AY272" s="17" t="s">
        <v>166</v>
      </c>
      <c r="BE272" s="258">
        <f>IF(N272="základní",J272,0)</f>
        <v>0</v>
      </c>
      <c r="BF272" s="258">
        <f>IF(N272="snížená",J272,0)</f>
        <v>0</v>
      </c>
      <c r="BG272" s="258">
        <f>IF(N272="zákl. přenesená",J272,0)</f>
        <v>0</v>
      </c>
      <c r="BH272" s="258">
        <f>IF(N272="sníž. přenesená",J272,0)</f>
        <v>0</v>
      </c>
      <c r="BI272" s="258">
        <f>IF(N272="nulová",J272,0)</f>
        <v>0</v>
      </c>
      <c r="BJ272" s="17" t="s">
        <v>88</v>
      </c>
      <c r="BK272" s="258">
        <f>ROUND(I272*H272,2)</f>
        <v>0</v>
      </c>
      <c r="BL272" s="17" t="s">
        <v>113</v>
      </c>
      <c r="BM272" s="257" t="s">
        <v>3649</v>
      </c>
    </row>
    <row r="273" spans="1:47" s="2" customFormat="1" ht="12">
      <c r="A273" s="38"/>
      <c r="B273" s="39"/>
      <c r="C273" s="40"/>
      <c r="D273" s="259" t="s">
        <v>175</v>
      </c>
      <c r="E273" s="40"/>
      <c r="F273" s="260" t="s">
        <v>3650</v>
      </c>
      <c r="G273" s="40"/>
      <c r="H273" s="40"/>
      <c r="I273" s="155"/>
      <c r="J273" s="40"/>
      <c r="K273" s="40"/>
      <c r="L273" s="44"/>
      <c r="M273" s="261"/>
      <c r="N273" s="262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175</v>
      </c>
      <c r="AU273" s="17" t="s">
        <v>90</v>
      </c>
    </row>
    <row r="274" spans="1:51" s="13" customFormat="1" ht="12">
      <c r="A274" s="13"/>
      <c r="B274" s="267"/>
      <c r="C274" s="268"/>
      <c r="D274" s="259" t="s">
        <v>267</v>
      </c>
      <c r="E274" s="269" t="s">
        <v>1</v>
      </c>
      <c r="F274" s="270" t="s">
        <v>3489</v>
      </c>
      <c r="G274" s="268"/>
      <c r="H274" s="271">
        <v>29.123</v>
      </c>
      <c r="I274" s="272"/>
      <c r="J274" s="268"/>
      <c r="K274" s="268"/>
      <c r="L274" s="273"/>
      <c r="M274" s="274"/>
      <c r="N274" s="275"/>
      <c r="O274" s="275"/>
      <c r="P274" s="275"/>
      <c r="Q274" s="275"/>
      <c r="R274" s="275"/>
      <c r="S274" s="275"/>
      <c r="T274" s="27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77" t="s">
        <v>267</v>
      </c>
      <c r="AU274" s="277" t="s">
        <v>90</v>
      </c>
      <c r="AV274" s="13" t="s">
        <v>90</v>
      </c>
      <c r="AW274" s="13" t="s">
        <v>35</v>
      </c>
      <c r="AX274" s="13" t="s">
        <v>80</v>
      </c>
      <c r="AY274" s="277" t="s">
        <v>166</v>
      </c>
    </row>
    <row r="275" spans="1:51" s="14" customFormat="1" ht="12">
      <c r="A275" s="14"/>
      <c r="B275" s="278"/>
      <c r="C275" s="279"/>
      <c r="D275" s="259" t="s">
        <v>267</v>
      </c>
      <c r="E275" s="280" t="s">
        <v>1</v>
      </c>
      <c r="F275" s="281" t="s">
        <v>269</v>
      </c>
      <c r="G275" s="279"/>
      <c r="H275" s="282">
        <v>29.123</v>
      </c>
      <c r="I275" s="283"/>
      <c r="J275" s="279"/>
      <c r="K275" s="279"/>
      <c r="L275" s="284"/>
      <c r="M275" s="285"/>
      <c r="N275" s="286"/>
      <c r="O275" s="286"/>
      <c r="P275" s="286"/>
      <c r="Q275" s="286"/>
      <c r="R275" s="286"/>
      <c r="S275" s="286"/>
      <c r="T275" s="287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88" t="s">
        <v>267</v>
      </c>
      <c r="AU275" s="288" t="s">
        <v>90</v>
      </c>
      <c r="AV275" s="14" t="s">
        <v>103</v>
      </c>
      <c r="AW275" s="14" t="s">
        <v>35</v>
      </c>
      <c r="AX275" s="14" t="s">
        <v>88</v>
      </c>
      <c r="AY275" s="288" t="s">
        <v>166</v>
      </c>
    </row>
    <row r="276" spans="1:65" s="2" customFormat="1" ht="33" customHeight="1">
      <c r="A276" s="38"/>
      <c r="B276" s="39"/>
      <c r="C276" s="245" t="s">
        <v>591</v>
      </c>
      <c r="D276" s="245" t="s">
        <v>169</v>
      </c>
      <c r="E276" s="246" t="s">
        <v>3651</v>
      </c>
      <c r="F276" s="247" t="s">
        <v>3652</v>
      </c>
      <c r="G276" s="248" t="s">
        <v>339</v>
      </c>
      <c r="H276" s="249">
        <v>19.5</v>
      </c>
      <c r="I276" s="250"/>
      <c r="J276" s="251">
        <f>ROUND(I276*H276,2)</f>
        <v>0</v>
      </c>
      <c r="K276" s="252"/>
      <c r="L276" s="44"/>
      <c r="M276" s="253" t="s">
        <v>1</v>
      </c>
      <c r="N276" s="254" t="s">
        <v>45</v>
      </c>
      <c r="O276" s="91"/>
      <c r="P276" s="255">
        <f>O276*H276</f>
        <v>0</v>
      </c>
      <c r="Q276" s="255">
        <v>0.56315</v>
      </c>
      <c r="R276" s="255">
        <f>Q276*H276</f>
        <v>10.981425000000002</v>
      </c>
      <c r="S276" s="255">
        <v>0</v>
      </c>
      <c r="T276" s="256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57" t="s">
        <v>113</v>
      </c>
      <c r="AT276" s="257" t="s">
        <v>169</v>
      </c>
      <c r="AU276" s="257" t="s">
        <v>90</v>
      </c>
      <c r="AY276" s="17" t="s">
        <v>166</v>
      </c>
      <c r="BE276" s="258">
        <f>IF(N276="základní",J276,0)</f>
        <v>0</v>
      </c>
      <c r="BF276" s="258">
        <f>IF(N276="snížená",J276,0)</f>
        <v>0</v>
      </c>
      <c r="BG276" s="258">
        <f>IF(N276="zákl. přenesená",J276,0)</f>
        <v>0</v>
      </c>
      <c r="BH276" s="258">
        <f>IF(N276="sníž. přenesená",J276,0)</f>
        <v>0</v>
      </c>
      <c r="BI276" s="258">
        <f>IF(N276="nulová",J276,0)</f>
        <v>0</v>
      </c>
      <c r="BJ276" s="17" t="s">
        <v>88</v>
      </c>
      <c r="BK276" s="258">
        <f>ROUND(I276*H276,2)</f>
        <v>0</v>
      </c>
      <c r="BL276" s="17" t="s">
        <v>113</v>
      </c>
      <c r="BM276" s="257" t="s">
        <v>3653</v>
      </c>
    </row>
    <row r="277" spans="1:47" s="2" customFormat="1" ht="12">
      <c r="A277" s="38"/>
      <c r="B277" s="39"/>
      <c r="C277" s="40"/>
      <c r="D277" s="259" t="s">
        <v>175</v>
      </c>
      <c r="E277" s="40"/>
      <c r="F277" s="260" t="s">
        <v>3654</v>
      </c>
      <c r="G277" s="40"/>
      <c r="H277" s="40"/>
      <c r="I277" s="155"/>
      <c r="J277" s="40"/>
      <c r="K277" s="40"/>
      <c r="L277" s="44"/>
      <c r="M277" s="261"/>
      <c r="N277" s="262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175</v>
      </c>
      <c r="AU277" s="17" t="s">
        <v>90</v>
      </c>
    </row>
    <row r="278" spans="1:51" s="13" customFormat="1" ht="12">
      <c r="A278" s="13"/>
      <c r="B278" s="267"/>
      <c r="C278" s="268"/>
      <c r="D278" s="259" t="s">
        <v>267</v>
      </c>
      <c r="E278" s="269" t="s">
        <v>1</v>
      </c>
      <c r="F278" s="270" t="s">
        <v>3655</v>
      </c>
      <c r="G278" s="268"/>
      <c r="H278" s="271">
        <v>19.5</v>
      </c>
      <c r="I278" s="272"/>
      <c r="J278" s="268"/>
      <c r="K278" s="268"/>
      <c r="L278" s="273"/>
      <c r="M278" s="274"/>
      <c r="N278" s="275"/>
      <c r="O278" s="275"/>
      <c r="P278" s="275"/>
      <c r="Q278" s="275"/>
      <c r="R278" s="275"/>
      <c r="S278" s="275"/>
      <c r="T278" s="27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77" t="s">
        <v>267</v>
      </c>
      <c r="AU278" s="277" t="s">
        <v>90</v>
      </c>
      <c r="AV278" s="13" t="s">
        <v>90</v>
      </c>
      <c r="AW278" s="13" t="s">
        <v>35</v>
      </c>
      <c r="AX278" s="13" t="s">
        <v>80</v>
      </c>
      <c r="AY278" s="277" t="s">
        <v>166</v>
      </c>
    </row>
    <row r="279" spans="1:51" s="14" customFormat="1" ht="12">
      <c r="A279" s="14"/>
      <c r="B279" s="278"/>
      <c r="C279" s="279"/>
      <c r="D279" s="259" t="s">
        <v>267</v>
      </c>
      <c r="E279" s="280" t="s">
        <v>1</v>
      </c>
      <c r="F279" s="281" t="s">
        <v>269</v>
      </c>
      <c r="G279" s="279"/>
      <c r="H279" s="282">
        <v>19.5</v>
      </c>
      <c r="I279" s="283"/>
      <c r="J279" s="279"/>
      <c r="K279" s="279"/>
      <c r="L279" s="284"/>
      <c r="M279" s="285"/>
      <c r="N279" s="286"/>
      <c r="O279" s="286"/>
      <c r="P279" s="286"/>
      <c r="Q279" s="286"/>
      <c r="R279" s="286"/>
      <c r="S279" s="286"/>
      <c r="T279" s="287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88" t="s">
        <v>267</v>
      </c>
      <c r="AU279" s="288" t="s">
        <v>90</v>
      </c>
      <c r="AV279" s="14" t="s">
        <v>103</v>
      </c>
      <c r="AW279" s="14" t="s">
        <v>35</v>
      </c>
      <c r="AX279" s="14" t="s">
        <v>88</v>
      </c>
      <c r="AY279" s="288" t="s">
        <v>166</v>
      </c>
    </row>
    <row r="280" spans="1:65" s="2" customFormat="1" ht="33" customHeight="1">
      <c r="A280" s="38"/>
      <c r="B280" s="39"/>
      <c r="C280" s="245" t="s">
        <v>597</v>
      </c>
      <c r="D280" s="245" t="s">
        <v>169</v>
      </c>
      <c r="E280" s="246" t="s">
        <v>3656</v>
      </c>
      <c r="F280" s="247" t="s">
        <v>3657</v>
      </c>
      <c r="G280" s="248" t="s">
        <v>339</v>
      </c>
      <c r="H280" s="249">
        <v>47</v>
      </c>
      <c r="I280" s="250"/>
      <c r="J280" s="251">
        <f>ROUND(I280*H280,2)</f>
        <v>0</v>
      </c>
      <c r="K280" s="252"/>
      <c r="L280" s="44"/>
      <c r="M280" s="253" t="s">
        <v>1</v>
      </c>
      <c r="N280" s="254" t="s">
        <v>45</v>
      </c>
      <c r="O280" s="91"/>
      <c r="P280" s="255">
        <f>O280*H280</f>
        <v>0</v>
      </c>
      <c r="Q280" s="255">
        <v>0.8599</v>
      </c>
      <c r="R280" s="255">
        <f>Q280*H280</f>
        <v>40.4153</v>
      </c>
      <c r="S280" s="255">
        <v>0</v>
      </c>
      <c r="T280" s="256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57" t="s">
        <v>113</v>
      </c>
      <c r="AT280" s="257" t="s">
        <v>169</v>
      </c>
      <c r="AU280" s="257" t="s">
        <v>90</v>
      </c>
      <c r="AY280" s="17" t="s">
        <v>166</v>
      </c>
      <c r="BE280" s="258">
        <f>IF(N280="základní",J280,0)</f>
        <v>0</v>
      </c>
      <c r="BF280" s="258">
        <f>IF(N280="snížená",J280,0)</f>
        <v>0</v>
      </c>
      <c r="BG280" s="258">
        <f>IF(N280="zákl. přenesená",J280,0)</f>
        <v>0</v>
      </c>
      <c r="BH280" s="258">
        <f>IF(N280="sníž. přenesená",J280,0)</f>
        <v>0</v>
      </c>
      <c r="BI280" s="258">
        <f>IF(N280="nulová",J280,0)</f>
        <v>0</v>
      </c>
      <c r="BJ280" s="17" t="s">
        <v>88</v>
      </c>
      <c r="BK280" s="258">
        <f>ROUND(I280*H280,2)</f>
        <v>0</v>
      </c>
      <c r="BL280" s="17" t="s">
        <v>113</v>
      </c>
      <c r="BM280" s="257" t="s">
        <v>3658</v>
      </c>
    </row>
    <row r="281" spans="1:47" s="2" customFormat="1" ht="12">
      <c r="A281" s="38"/>
      <c r="B281" s="39"/>
      <c r="C281" s="40"/>
      <c r="D281" s="259" t="s">
        <v>175</v>
      </c>
      <c r="E281" s="40"/>
      <c r="F281" s="260" t="s">
        <v>3659</v>
      </c>
      <c r="G281" s="40"/>
      <c r="H281" s="40"/>
      <c r="I281" s="155"/>
      <c r="J281" s="40"/>
      <c r="K281" s="40"/>
      <c r="L281" s="44"/>
      <c r="M281" s="261"/>
      <c r="N281" s="262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175</v>
      </c>
      <c r="AU281" s="17" t="s">
        <v>90</v>
      </c>
    </row>
    <row r="282" spans="1:65" s="2" customFormat="1" ht="21.75" customHeight="1">
      <c r="A282" s="38"/>
      <c r="B282" s="39"/>
      <c r="C282" s="245" t="s">
        <v>608</v>
      </c>
      <c r="D282" s="245" t="s">
        <v>169</v>
      </c>
      <c r="E282" s="246" t="s">
        <v>3660</v>
      </c>
      <c r="F282" s="247" t="s">
        <v>3661</v>
      </c>
      <c r="G282" s="248" t="s">
        <v>339</v>
      </c>
      <c r="H282" s="249">
        <v>50</v>
      </c>
      <c r="I282" s="250"/>
      <c r="J282" s="251">
        <f>ROUND(I282*H282,2)</f>
        <v>0</v>
      </c>
      <c r="K282" s="252"/>
      <c r="L282" s="44"/>
      <c r="M282" s="253" t="s">
        <v>1</v>
      </c>
      <c r="N282" s="254" t="s">
        <v>45</v>
      </c>
      <c r="O282" s="91"/>
      <c r="P282" s="255">
        <f>O282*H282</f>
        <v>0</v>
      </c>
      <c r="Q282" s="255">
        <v>0.8599</v>
      </c>
      <c r="R282" s="255">
        <f>Q282*H282</f>
        <v>42.995</v>
      </c>
      <c r="S282" s="255">
        <v>0</v>
      </c>
      <c r="T282" s="256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57" t="s">
        <v>113</v>
      </c>
      <c r="AT282" s="257" t="s">
        <v>169</v>
      </c>
      <c r="AU282" s="257" t="s">
        <v>90</v>
      </c>
      <c r="AY282" s="17" t="s">
        <v>166</v>
      </c>
      <c r="BE282" s="258">
        <f>IF(N282="základní",J282,0)</f>
        <v>0</v>
      </c>
      <c r="BF282" s="258">
        <f>IF(N282="snížená",J282,0)</f>
        <v>0</v>
      </c>
      <c r="BG282" s="258">
        <f>IF(N282="zákl. přenesená",J282,0)</f>
        <v>0</v>
      </c>
      <c r="BH282" s="258">
        <f>IF(N282="sníž. přenesená",J282,0)</f>
        <v>0</v>
      </c>
      <c r="BI282" s="258">
        <f>IF(N282="nulová",J282,0)</f>
        <v>0</v>
      </c>
      <c r="BJ282" s="17" t="s">
        <v>88</v>
      </c>
      <c r="BK282" s="258">
        <f>ROUND(I282*H282,2)</f>
        <v>0</v>
      </c>
      <c r="BL282" s="17" t="s">
        <v>113</v>
      </c>
      <c r="BM282" s="257" t="s">
        <v>3662</v>
      </c>
    </row>
    <row r="283" spans="1:47" s="2" customFormat="1" ht="12">
      <c r="A283" s="38"/>
      <c r="B283" s="39"/>
      <c r="C283" s="40"/>
      <c r="D283" s="259" t="s">
        <v>175</v>
      </c>
      <c r="E283" s="40"/>
      <c r="F283" s="260" t="s">
        <v>3663</v>
      </c>
      <c r="G283" s="40"/>
      <c r="H283" s="40"/>
      <c r="I283" s="155"/>
      <c r="J283" s="40"/>
      <c r="K283" s="40"/>
      <c r="L283" s="44"/>
      <c r="M283" s="261"/>
      <c r="N283" s="262"/>
      <c r="O283" s="91"/>
      <c r="P283" s="91"/>
      <c r="Q283" s="91"/>
      <c r="R283" s="91"/>
      <c r="S283" s="91"/>
      <c r="T283" s="92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175</v>
      </c>
      <c r="AU283" s="17" t="s">
        <v>90</v>
      </c>
    </row>
    <row r="284" spans="1:63" s="12" customFormat="1" ht="22.8" customHeight="1">
      <c r="A284" s="12"/>
      <c r="B284" s="229"/>
      <c r="C284" s="230"/>
      <c r="D284" s="231" t="s">
        <v>79</v>
      </c>
      <c r="E284" s="243" t="s">
        <v>195</v>
      </c>
      <c r="F284" s="243" t="s">
        <v>763</v>
      </c>
      <c r="G284" s="230"/>
      <c r="H284" s="230"/>
      <c r="I284" s="233"/>
      <c r="J284" s="244">
        <f>BK284</f>
        <v>0</v>
      </c>
      <c r="K284" s="230"/>
      <c r="L284" s="235"/>
      <c r="M284" s="236"/>
      <c r="N284" s="237"/>
      <c r="O284" s="237"/>
      <c r="P284" s="238">
        <f>SUM(P285:P286)</f>
        <v>0</v>
      </c>
      <c r="Q284" s="237"/>
      <c r="R284" s="238">
        <f>SUM(R285:R286)</f>
        <v>1.5158</v>
      </c>
      <c r="S284" s="237"/>
      <c r="T284" s="239">
        <f>SUM(T285:T286)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40" t="s">
        <v>88</v>
      </c>
      <c r="AT284" s="241" t="s">
        <v>79</v>
      </c>
      <c r="AU284" s="241" t="s">
        <v>88</v>
      </c>
      <c r="AY284" s="240" t="s">
        <v>166</v>
      </c>
      <c r="BK284" s="242">
        <f>SUM(BK285:BK286)</f>
        <v>0</v>
      </c>
    </row>
    <row r="285" spans="1:65" s="2" customFormat="1" ht="16.5" customHeight="1">
      <c r="A285" s="38"/>
      <c r="B285" s="39"/>
      <c r="C285" s="245" t="s">
        <v>616</v>
      </c>
      <c r="D285" s="245" t="s">
        <v>169</v>
      </c>
      <c r="E285" s="246" t="s">
        <v>3664</v>
      </c>
      <c r="F285" s="247" t="s">
        <v>3665</v>
      </c>
      <c r="G285" s="248" t="s">
        <v>339</v>
      </c>
      <c r="H285" s="249">
        <v>5.5</v>
      </c>
      <c r="I285" s="250"/>
      <c r="J285" s="251">
        <f>ROUND(I285*H285,2)</f>
        <v>0</v>
      </c>
      <c r="K285" s="252"/>
      <c r="L285" s="44"/>
      <c r="M285" s="253" t="s">
        <v>1</v>
      </c>
      <c r="N285" s="254" t="s">
        <v>45</v>
      </c>
      <c r="O285" s="91"/>
      <c r="P285" s="255">
        <f>O285*H285</f>
        <v>0</v>
      </c>
      <c r="Q285" s="255">
        <v>0.2756</v>
      </c>
      <c r="R285" s="255">
        <f>Q285*H285</f>
        <v>1.5158</v>
      </c>
      <c r="S285" s="255">
        <v>0</v>
      </c>
      <c r="T285" s="256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57" t="s">
        <v>113</v>
      </c>
      <c r="AT285" s="257" t="s">
        <v>169</v>
      </c>
      <c r="AU285" s="257" t="s">
        <v>90</v>
      </c>
      <c r="AY285" s="17" t="s">
        <v>166</v>
      </c>
      <c r="BE285" s="258">
        <f>IF(N285="základní",J285,0)</f>
        <v>0</v>
      </c>
      <c r="BF285" s="258">
        <f>IF(N285="snížená",J285,0)</f>
        <v>0</v>
      </c>
      <c r="BG285" s="258">
        <f>IF(N285="zákl. přenesená",J285,0)</f>
        <v>0</v>
      </c>
      <c r="BH285" s="258">
        <f>IF(N285="sníž. přenesená",J285,0)</f>
        <v>0</v>
      </c>
      <c r="BI285" s="258">
        <f>IF(N285="nulová",J285,0)</f>
        <v>0</v>
      </c>
      <c r="BJ285" s="17" t="s">
        <v>88</v>
      </c>
      <c r="BK285" s="258">
        <f>ROUND(I285*H285,2)</f>
        <v>0</v>
      </c>
      <c r="BL285" s="17" t="s">
        <v>113</v>
      </c>
      <c r="BM285" s="257" t="s">
        <v>3666</v>
      </c>
    </row>
    <row r="286" spans="1:47" s="2" customFormat="1" ht="12">
      <c r="A286" s="38"/>
      <c r="B286" s="39"/>
      <c r="C286" s="40"/>
      <c r="D286" s="259" t="s">
        <v>175</v>
      </c>
      <c r="E286" s="40"/>
      <c r="F286" s="260" t="s">
        <v>3667</v>
      </c>
      <c r="G286" s="40"/>
      <c r="H286" s="40"/>
      <c r="I286" s="155"/>
      <c r="J286" s="40"/>
      <c r="K286" s="40"/>
      <c r="L286" s="44"/>
      <c r="M286" s="261"/>
      <c r="N286" s="262"/>
      <c r="O286" s="91"/>
      <c r="P286" s="91"/>
      <c r="Q286" s="91"/>
      <c r="R286" s="91"/>
      <c r="S286" s="91"/>
      <c r="T286" s="92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175</v>
      </c>
      <c r="AU286" s="17" t="s">
        <v>90</v>
      </c>
    </row>
    <row r="287" spans="1:63" s="12" customFormat="1" ht="22.8" customHeight="1">
      <c r="A287" s="12"/>
      <c r="B287" s="229"/>
      <c r="C287" s="230"/>
      <c r="D287" s="231" t="s">
        <v>79</v>
      </c>
      <c r="E287" s="243" t="s">
        <v>202</v>
      </c>
      <c r="F287" s="243" t="s">
        <v>3112</v>
      </c>
      <c r="G287" s="230"/>
      <c r="H287" s="230"/>
      <c r="I287" s="233"/>
      <c r="J287" s="244">
        <f>BK287</f>
        <v>0</v>
      </c>
      <c r="K287" s="230"/>
      <c r="L287" s="235"/>
      <c r="M287" s="236"/>
      <c r="N287" s="237"/>
      <c r="O287" s="237"/>
      <c r="P287" s="238">
        <f>SUM(P288:P293)</f>
        <v>0</v>
      </c>
      <c r="Q287" s="237"/>
      <c r="R287" s="238">
        <f>SUM(R288:R293)</f>
        <v>0</v>
      </c>
      <c r="S287" s="237"/>
      <c r="T287" s="239">
        <f>SUM(T288:T293)</f>
        <v>0.09215999999999999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40" t="s">
        <v>88</v>
      </c>
      <c r="AT287" s="241" t="s">
        <v>79</v>
      </c>
      <c r="AU287" s="241" t="s">
        <v>88</v>
      </c>
      <c r="AY287" s="240" t="s">
        <v>166</v>
      </c>
      <c r="BK287" s="242">
        <f>SUM(BK288:BK293)</f>
        <v>0</v>
      </c>
    </row>
    <row r="288" spans="1:65" s="2" customFormat="1" ht="21.75" customHeight="1">
      <c r="A288" s="38"/>
      <c r="B288" s="39"/>
      <c r="C288" s="245" t="s">
        <v>735</v>
      </c>
      <c r="D288" s="245" t="s">
        <v>169</v>
      </c>
      <c r="E288" s="246" t="s">
        <v>3668</v>
      </c>
      <c r="F288" s="247" t="s">
        <v>3669</v>
      </c>
      <c r="G288" s="248" t="s">
        <v>272</v>
      </c>
      <c r="H288" s="249">
        <v>0.048</v>
      </c>
      <c r="I288" s="250"/>
      <c r="J288" s="251">
        <f>ROUND(I288*H288,2)</f>
        <v>0</v>
      </c>
      <c r="K288" s="252"/>
      <c r="L288" s="44"/>
      <c r="M288" s="253" t="s">
        <v>1</v>
      </c>
      <c r="N288" s="254" t="s">
        <v>45</v>
      </c>
      <c r="O288" s="91"/>
      <c r="P288" s="255">
        <f>O288*H288</f>
        <v>0</v>
      </c>
      <c r="Q288" s="255">
        <v>0</v>
      </c>
      <c r="R288" s="255">
        <f>Q288*H288</f>
        <v>0</v>
      </c>
      <c r="S288" s="255">
        <v>1.92</v>
      </c>
      <c r="T288" s="256">
        <f>S288*H288</f>
        <v>0.09215999999999999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57" t="s">
        <v>113</v>
      </c>
      <c r="AT288" s="257" t="s">
        <v>169</v>
      </c>
      <c r="AU288" s="257" t="s">
        <v>90</v>
      </c>
      <c r="AY288" s="17" t="s">
        <v>166</v>
      </c>
      <c r="BE288" s="258">
        <f>IF(N288="základní",J288,0)</f>
        <v>0</v>
      </c>
      <c r="BF288" s="258">
        <f>IF(N288="snížená",J288,0)</f>
        <v>0</v>
      </c>
      <c r="BG288" s="258">
        <f>IF(N288="zákl. přenesená",J288,0)</f>
        <v>0</v>
      </c>
      <c r="BH288" s="258">
        <f>IF(N288="sníž. přenesená",J288,0)</f>
        <v>0</v>
      </c>
      <c r="BI288" s="258">
        <f>IF(N288="nulová",J288,0)</f>
        <v>0</v>
      </c>
      <c r="BJ288" s="17" t="s">
        <v>88</v>
      </c>
      <c r="BK288" s="258">
        <f>ROUND(I288*H288,2)</f>
        <v>0</v>
      </c>
      <c r="BL288" s="17" t="s">
        <v>113</v>
      </c>
      <c r="BM288" s="257" t="s">
        <v>3670</v>
      </c>
    </row>
    <row r="289" spans="1:47" s="2" customFormat="1" ht="12">
      <c r="A289" s="38"/>
      <c r="B289" s="39"/>
      <c r="C289" s="40"/>
      <c r="D289" s="259" t="s">
        <v>175</v>
      </c>
      <c r="E289" s="40"/>
      <c r="F289" s="260" t="s">
        <v>3671</v>
      </c>
      <c r="G289" s="40"/>
      <c r="H289" s="40"/>
      <c r="I289" s="155"/>
      <c r="J289" s="40"/>
      <c r="K289" s="40"/>
      <c r="L289" s="44"/>
      <c r="M289" s="261"/>
      <c r="N289" s="262"/>
      <c r="O289" s="91"/>
      <c r="P289" s="91"/>
      <c r="Q289" s="91"/>
      <c r="R289" s="91"/>
      <c r="S289" s="91"/>
      <c r="T289" s="92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175</v>
      </c>
      <c r="AU289" s="17" t="s">
        <v>90</v>
      </c>
    </row>
    <row r="290" spans="1:51" s="13" customFormat="1" ht="12">
      <c r="A290" s="13"/>
      <c r="B290" s="267"/>
      <c r="C290" s="268"/>
      <c r="D290" s="259" t="s">
        <v>267</v>
      </c>
      <c r="E290" s="269" t="s">
        <v>1</v>
      </c>
      <c r="F290" s="270" t="s">
        <v>3672</v>
      </c>
      <c r="G290" s="268"/>
      <c r="H290" s="271">
        <v>0.048</v>
      </c>
      <c r="I290" s="272"/>
      <c r="J290" s="268"/>
      <c r="K290" s="268"/>
      <c r="L290" s="273"/>
      <c r="M290" s="274"/>
      <c r="N290" s="275"/>
      <c r="O290" s="275"/>
      <c r="P290" s="275"/>
      <c r="Q290" s="275"/>
      <c r="R290" s="275"/>
      <c r="S290" s="275"/>
      <c r="T290" s="27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77" t="s">
        <v>267</v>
      </c>
      <c r="AU290" s="277" t="s">
        <v>90</v>
      </c>
      <c r="AV290" s="13" t="s">
        <v>90</v>
      </c>
      <c r="AW290" s="13" t="s">
        <v>35</v>
      </c>
      <c r="AX290" s="13" t="s">
        <v>80</v>
      </c>
      <c r="AY290" s="277" t="s">
        <v>166</v>
      </c>
    </row>
    <row r="291" spans="1:51" s="14" customFormat="1" ht="12">
      <c r="A291" s="14"/>
      <c r="B291" s="278"/>
      <c r="C291" s="279"/>
      <c r="D291" s="259" t="s">
        <v>267</v>
      </c>
      <c r="E291" s="280" t="s">
        <v>1</v>
      </c>
      <c r="F291" s="281" t="s">
        <v>269</v>
      </c>
      <c r="G291" s="279"/>
      <c r="H291" s="282">
        <v>0.048</v>
      </c>
      <c r="I291" s="283"/>
      <c r="J291" s="279"/>
      <c r="K291" s="279"/>
      <c r="L291" s="284"/>
      <c r="M291" s="285"/>
      <c r="N291" s="286"/>
      <c r="O291" s="286"/>
      <c r="P291" s="286"/>
      <c r="Q291" s="286"/>
      <c r="R291" s="286"/>
      <c r="S291" s="286"/>
      <c r="T291" s="287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88" t="s">
        <v>267</v>
      </c>
      <c r="AU291" s="288" t="s">
        <v>90</v>
      </c>
      <c r="AV291" s="14" t="s">
        <v>103</v>
      </c>
      <c r="AW291" s="14" t="s">
        <v>35</v>
      </c>
      <c r="AX291" s="14" t="s">
        <v>88</v>
      </c>
      <c r="AY291" s="288" t="s">
        <v>166</v>
      </c>
    </row>
    <row r="292" spans="1:65" s="2" customFormat="1" ht="21.75" customHeight="1">
      <c r="A292" s="38"/>
      <c r="B292" s="39"/>
      <c r="C292" s="245" t="s">
        <v>630</v>
      </c>
      <c r="D292" s="245" t="s">
        <v>169</v>
      </c>
      <c r="E292" s="246" t="s">
        <v>3673</v>
      </c>
      <c r="F292" s="247" t="s">
        <v>3674</v>
      </c>
      <c r="G292" s="248" t="s">
        <v>2033</v>
      </c>
      <c r="H292" s="249">
        <v>1</v>
      </c>
      <c r="I292" s="250"/>
      <c r="J292" s="251">
        <f>ROUND(I292*H292,2)</f>
        <v>0</v>
      </c>
      <c r="K292" s="252"/>
      <c r="L292" s="44"/>
      <c r="M292" s="253" t="s">
        <v>1</v>
      </c>
      <c r="N292" s="254" t="s">
        <v>45</v>
      </c>
      <c r="O292" s="91"/>
      <c r="P292" s="255">
        <f>O292*H292</f>
        <v>0</v>
      </c>
      <c r="Q292" s="255">
        <v>0</v>
      </c>
      <c r="R292" s="255">
        <f>Q292*H292</f>
        <v>0</v>
      </c>
      <c r="S292" s="255">
        <v>0</v>
      </c>
      <c r="T292" s="256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57" t="s">
        <v>113</v>
      </c>
      <c r="AT292" s="257" t="s">
        <v>169</v>
      </c>
      <c r="AU292" s="257" t="s">
        <v>90</v>
      </c>
      <c r="AY292" s="17" t="s">
        <v>166</v>
      </c>
      <c r="BE292" s="258">
        <f>IF(N292="základní",J292,0)</f>
        <v>0</v>
      </c>
      <c r="BF292" s="258">
        <f>IF(N292="snížená",J292,0)</f>
        <v>0</v>
      </c>
      <c r="BG292" s="258">
        <f>IF(N292="zákl. přenesená",J292,0)</f>
        <v>0</v>
      </c>
      <c r="BH292" s="258">
        <f>IF(N292="sníž. přenesená",J292,0)</f>
        <v>0</v>
      </c>
      <c r="BI292" s="258">
        <f>IF(N292="nulová",J292,0)</f>
        <v>0</v>
      </c>
      <c r="BJ292" s="17" t="s">
        <v>88</v>
      </c>
      <c r="BK292" s="258">
        <f>ROUND(I292*H292,2)</f>
        <v>0</v>
      </c>
      <c r="BL292" s="17" t="s">
        <v>113</v>
      </c>
      <c r="BM292" s="257" t="s">
        <v>3675</v>
      </c>
    </row>
    <row r="293" spans="1:47" s="2" customFormat="1" ht="12">
      <c r="A293" s="38"/>
      <c r="B293" s="39"/>
      <c r="C293" s="40"/>
      <c r="D293" s="259" t="s">
        <v>175</v>
      </c>
      <c r="E293" s="40"/>
      <c r="F293" s="260" t="s">
        <v>3674</v>
      </c>
      <c r="G293" s="40"/>
      <c r="H293" s="40"/>
      <c r="I293" s="155"/>
      <c r="J293" s="40"/>
      <c r="K293" s="40"/>
      <c r="L293" s="44"/>
      <c r="M293" s="261"/>
      <c r="N293" s="262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175</v>
      </c>
      <c r="AU293" s="17" t="s">
        <v>90</v>
      </c>
    </row>
    <row r="294" spans="1:63" s="12" customFormat="1" ht="22.8" customHeight="1">
      <c r="A294" s="12"/>
      <c r="B294" s="229"/>
      <c r="C294" s="230"/>
      <c r="D294" s="231" t="s">
        <v>79</v>
      </c>
      <c r="E294" s="243" t="s">
        <v>206</v>
      </c>
      <c r="F294" s="243" t="s">
        <v>1001</v>
      </c>
      <c r="G294" s="230"/>
      <c r="H294" s="230"/>
      <c r="I294" s="233"/>
      <c r="J294" s="244">
        <f>BK294</f>
        <v>0</v>
      </c>
      <c r="K294" s="230"/>
      <c r="L294" s="235"/>
      <c r="M294" s="236"/>
      <c r="N294" s="237"/>
      <c r="O294" s="237"/>
      <c r="P294" s="238">
        <f>SUM(P295:P325)</f>
        <v>0</v>
      </c>
      <c r="Q294" s="237"/>
      <c r="R294" s="238">
        <f>SUM(R295:R325)</f>
        <v>9.554902000000002</v>
      </c>
      <c r="S294" s="237"/>
      <c r="T294" s="239">
        <f>SUM(T295:T325)</f>
        <v>6.3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40" t="s">
        <v>88</v>
      </c>
      <c r="AT294" s="241" t="s">
        <v>79</v>
      </c>
      <c r="AU294" s="241" t="s">
        <v>88</v>
      </c>
      <c r="AY294" s="240" t="s">
        <v>166</v>
      </c>
      <c r="BK294" s="242">
        <f>SUM(BK295:BK325)</f>
        <v>0</v>
      </c>
    </row>
    <row r="295" spans="1:65" s="2" customFormat="1" ht="21.75" customHeight="1">
      <c r="A295" s="38"/>
      <c r="B295" s="39"/>
      <c r="C295" s="245" t="s">
        <v>636</v>
      </c>
      <c r="D295" s="245" t="s">
        <v>169</v>
      </c>
      <c r="E295" s="246" t="s">
        <v>3676</v>
      </c>
      <c r="F295" s="247" t="s">
        <v>3677</v>
      </c>
      <c r="G295" s="248" t="s">
        <v>264</v>
      </c>
      <c r="H295" s="249">
        <v>21.5</v>
      </c>
      <c r="I295" s="250"/>
      <c r="J295" s="251">
        <f>ROUND(I295*H295,2)</f>
        <v>0</v>
      </c>
      <c r="K295" s="252"/>
      <c r="L295" s="44"/>
      <c r="M295" s="253" t="s">
        <v>1</v>
      </c>
      <c r="N295" s="254" t="s">
        <v>45</v>
      </c>
      <c r="O295" s="91"/>
      <c r="P295" s="255">
        <f>O295*H295</f>
        <v>0</v>
      </c>
      <c r="Q295" s="255">
        <v>0.1554</v>
      </c>
      <c r="R295" s="255">
        <f>Q295*H295</f>
        <v>3.3411000000000004</v>
      </c>
      <c r="S295" s="255">
        <v>0</v>
      </c>
      <c r="T295" s="256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57" t="s">
        <v>113</v>
      </c>
      <c r="AT295" s="257" t="s">
        <v>169</v>
      </c>
      <c r="AU295" s="257" t="s">
        <v>90</v>
      </c>
      <c r="AY295" s="17" t="s">
        <v>166</v>
      </c>
      <c r="BE295" s="258">
        <f>IF(N295="základní",J295,0)</f>
        <v>0</v>
      </c>
      <c r="BF295" s="258">
        <f>IF(N295="snížená",J295,0)</f>
        <v>0</v>
      </c>
      <c r="BG295" s="258">
        <f>IF(N295="zákl. přenesená",J295,0)</f>
        <v>0</v>
      </c>
      <c r="BH295" s="258">
        <f>IF(N295="sníž. přenesená",J295,0)</f>
        <v>0</v>
      </c>
      <c r="BI295" s="258">
        <f>IF(N295="nulová",J295,0)</f>
        <v>0</v>
      </c>
      <c r="BJ295" s="17" t="s">
        <v>88</v>
      </c>
      <c r="BK295" s="258">
        <f>ROUND(I295*H295,2)</f>
        <v>0</v>
      </c>
      <c r="BL295" s="17" t="s">
        <v>113</v>
      </c>
      <c r="BM295" s="257" t="s">
        <v>3678</v>
      </c>
    </row>
    <row r="296" spans="1:47" s="2" customFormat="1" ht="12">
      <c r="A296" s="38"/>
      <c r="B296" s="39"/>
      <c r="C296" s="40"/>
      <c r="D296" s="259" t="s">
        <v>175</v>
      </c>
      <c r="E296" s="40"/>
      <c r="F296" s="260" t="s">
        <v>3679</v>
      </c>
      <c r="G296" s="40"/>
      <c r="H296" s="40"/>
      <c r="I296" s="155"/>
      <c r="J296" s="40"/>
      <c r="K296" s="40"/>
      <c r="L296" s="44"/>
      <c r="M296" s="261"/>
      <c r="N296" s="262"/>
      <c r="O296" s="91"/>
      <c r="P296" s="91"/>
      <c r="Q296" s="91"/>
      <c r="R296" s="91"/>
      <c r="S296" s="91"/>
      <c r="T296" s="92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175</v>
      </c>
      <c r="AU296" s="17" t="s">
        <v>90</v>
      </c>
    </row>
    <row r="297" spans="1:51" s="13" customFormat="1" ht="12">
      <c r="A297" s="13"/>
      <c r="B297" s="267"/>
      <c r="C297" s="268"/>
      <c r="D297" s="259" t="s">
        <v>267</v>
      </c>
      <c r="E297" s="269" t="s">
        <v>1</v>
      </c>
      <c r="F297" s="270" t="s">
        <v>195</v>
      </c>
      <c r="G297" s="268"/>
      <c r="H297" s="271">
        <v>6</v>
      </c>
      <c r="I297" s="272"/>
      <c r="J297" s="268"/>
      <c r="K297" s="268"/>
      <c r="L297" s="273"/>
      <c r="M297" s="274"/>
      <c r="N297" s="275"/>
      <c r="O297" s="275"/>
      <c r="P297" s="275"/>
      <c r="Q297" s="275"/>
      <c r="R297" s="275"/>
      <c r="S297" s="275"/>
      <c r="T297" s="27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77" t="s">
        <v>267</v>
      </c>
      <c r="AU297" s="277" t="s">
        <v>90</v>
      </c>
      <c r="AV297" s="13" t="s">
        <v>90</v>
      </c>
      <c r="AW297" s="13" t="s">
        <v>35</v>
      </c>
      <c r="AX297" s="13" t="s">
        <v>80</v>
      </c>
      <c r="AY297" s="277" t="s">
        <v>166</v>
      </c>
    </row>
    <row r="298" spans="1:51" s="14" customFormat="1" ht="12">
      <c r="A298" s="14"/>
      <c r="B298" s="278"/>
      <c r="C298" s="279"/>
      <c r="D298" s="259" t="s">
        <v>267</v>
      </c>
      <c r="E298" s="280" t="s">
        <v>1</v>
      </c>
      <c r="F298" s="281" t="s">
        <v>269</v>
      </c>
      <c r="G298" s="279"/>
      <c r="H298" s="282">
        <v>6</v>
      </c>
      <c r="I298" s="283"/>
      <c r="J298" s="279"/>
      <c r="K298" s="279"/>
      <c r="L298" s="284"/>
      <c r="M298" s="285"/>
      <c r="N298" s="286"/>
      <c r="O298" s="286"/>
      <c r="P298" s="286"/>
      <c r="Q298" s="286"/>
      <c r="R298" s="286"/>
      <c r="S298" s="286"/>
      <c r="T298" s="287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88" t="s">
        <v>267</v>
      </c>
      <c r="AU298" s="288" t="s">
        <v>90</v>
      </c>
      <c r="AV298" s="14" t="s">
        <v>103</v>
      </c>
      <c r="AW298" s="14" t="s">
        <v>35</v>
      </c>
      <c r="AX298" s="14" t="s">
        <v>80</v>
      </c>
      <c r="AY298" s="288" t="s">
        <v>166</v>
      </c>
    </row>
    <row r="299" spans="1:51" s="13" customFormat="1" ht="12">
      <c r="A299" s="13"/>
      <c r="B299" s="267"/>
      <c r="C299" s="268"/>
      <c r="D299" s="259" t="s">
        <v>267</v>
      </c>
      <c r="E299" s="269" t="s">
        <v>1</v>
      </c>
      <c r="F299" s="270" t="s">
        <v>3680</v>
      </c>
      <c r="G299" s="268"/>
      <c r="H299" s="271">
        <v>7.5</v>
      </c>
      <c r="I299" s="272"/>
      <c r="J299" s="268"/>
      <c r="K299" s="268"/>
      <c r="L299" s="273"/>
      <c r="M299" s="274"/>
      <c r="N299" s="275"/>
      <c r="O299" s="275"/>
      <c r="P299" s="275"/>
      <c r="Q299" s="275"/>
      <c r="R299" s="275"/>
      <c r="S299" s="275"/>
      <c r="T299" s="27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77" t="s">
        <v>267</v>
      </c>
      <c r="AU299" s="277" t="s">
        <v>90</v>
      </c>
      <c r="AV299" s="13" t="s">
        <v>90</v>
      </c>
      <c r="AW299" s="13" t="s">
        <v>35</v>
      </c>
      <c r="AX299" s="13" t="s">
        <v>80</v>
      </c>
      <c r="AY299" s="277" t="s">
        <v>166</v>
      </c>
    </row>
    <row r="300" spans="1:51" s="14" customFormat="1" ht="12">
      <c r="A300" s="14"/>
      <c r="B300" s="278"/>
      <c r="C300" s="279"/>
      <c r="D300" s="259" t="s">
        <v>267</v>
      </c>
      <c r="E300" s="280" t="s">
        <v>1</v>
      </c>
      <c r="F300" s="281" t="s">
        <v>269</v>
      </c>
      <c r="G300" s="279"/>
      <c r="H300" s="282">
        <v>7.5</v>
      </c>
      <c r="I300" s="283"/>
      <c r="J300" s="279"/>
      <c r="K300" s="279"/>
      <c r="L300" s="284"/>
      <c r="M300" s="285"/>
      <c r="N300" s="286"/>
      <c r="O300" s="286"/>
      <c r="P300" s="286"/>
      <c r="Q300" s="286"/>
      <c r="R300" s="286"/>
      <c r="S300" s="286"/>
      <c r="T300" s="287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88" t="s">
        <v>267</v>
      </c>
      <c r="AU300" s="288" t="s">
        <v>90</v>
      </c>
      <c r="AV300" s="14" t="s">
        <v>103</v>
      </c>
      <c r="AW300" s="14" t="s">
        <v>35</v>
      </c>
      <c r="AX300" s="14" t="s">
        <v>80</v>
      </c>
      <c r="AY300" s="288" t="s">
        <v>166</v>
      </c>
    </row>
    <row r="301" spans="1:51" s="13" customFormat="1" ht="12">
      <c r="A301" s="13"/>
      <c r="B301" s="267"/>
      <c r="C301" s="268"/>
      <c r="D301" s="259" t="s">
        <v>267</v>
      </c>
      <c r="E301" s="269" t="s">
        <v>1</v>
      </c>
      <c r="F301" s="270" t="s">
        <v>202</v>
      </c>
      <c r="G301" s="268"/>
      <c r="H301" s="271">
        <v>8</v>
      </c>
      <c r="I301" s="272"/>
      <c r="J301" s="268"/>
      <c r="K301" s="268"/>
      <c r="L301" s="273"/>
      <c r="M301" s="274"/>
      <c r="N301" s="275"/>
      <c r="O301" s="275"/>
      <c r="P301" s="275"/>
      <c r="Q301" s="275"/>
      <c r="R301" s="275"/>
      <c r="S301" s="275"/>
      <c r="T301" s="27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77" t="s">
        <v>267</v>
      </c>
      <c r="AU301" s="277" t="s">
        <v>90</v>
      </c>
      <c r="AV301" s="13" t="s">
        <v>90</v>
      </c>
      <c r="AW301" s="13" t="s">
        <v>35</v>
      </c>
      <c r="AX301" s="13" t="s">
        <v>80</v>
      </c>
      <c r="AY301" s="277" t="s">
        <v>166</v>
      </c>
    </row>
    <row r="302" spans="1:51" s="14" customFormat="1" ht="12">
      <c r="A302" s="14"/>
      <c r="B302" s="278"/>
      <c r="C302" s="279"/>
      <c r="D302" s="259" t="s">
        <v>267</v>
      </c>
      <c r="E302" s="280" t="s">
        <v>1</v>
      </c>
      <c r="F302" s="281" t="s">
        <v>269</v>
      </c>
      <c r="G302" s="279"/>
      <c r="H302" s="282">
        <v>8</v>
      </c>
      <c r="I302" s="283"/>
      <c r="J302" s="279"/>
      <c r="K302" s="279"/>
      <c r="L302" s="284"/>
      <c r="M302" s="285"/>
      <c r="N302" s="286"/>
      <c r="O302" s="286"/>
      <c r="P302" s="286"/>
      <c r="Q302" s="286"/>
      <c r="R302" s="286"/>
      <c r="S302" s="286"/>
      <c r="T302" s="287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88" t="s">
        <v>267</v>
      </c>
      <c r="AU302" s="288" t="s">
        <v>90</v>
      </c>
      <c r="AV302" s="14" t="s">
        <v>103</v>
      </c>
      <c r="AW302" s="14" t="s">
        <v>35</v>
      </c>
      <c r="AX302" s="14" t="s">
        <v>80</v>
      </c>
      <c r="AY302" s="288" t="s">
        <v>166</v>
      </c>
    </row>
    <row r="303" spans="1:51" s="15" customFormat="1" ht="12">
      <c r="A303" s="15"/>
      <c r="B303" s="289"/>
      <c r="C303" s="290"/>
      <c r="D303" s="259" t="s">
        <v>267</v>
      </c>
      <c r="E303" s="291" t="s">
        <v>1</v>
      </c>
      <c r="F303" s="292" t="s">
        <v>285</v>
      </c>
      <c r="G303" s="290"/>
      <c r="H303" s="293">
        <v>21.5</v>
      </c>
      <c r="I303" s="294"/>
      <c r="J303" s="290"/>
      <c r="K303" s="290"/>
      <c r="L303" s="295"/>
      <c r="M303" s="296"/>
      <c r="N303" s="297"/>
      <c r="O303" s="297"/>
      <c r="P303" s="297"/>
      <c r="Q303" s="297"/>
      <c r="R303" s="297"/>
      <c r="S303" s="297"/>
      <c r="T303" s="298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99" t="s">
        <v>267</v>
      </c>
      <c r="AU303" s="299" t="s">
        <v>90</v>
      </c>
      <c r="AV303" s="15" t="s">
        <v>113</v>
      </c>
      <c r="AW303" s="15" t="s">
        <v>35</v>
      </c>
      <c r="AX303" s="15" t="s">
        <v>88</v>
      </c>
      <c r="AY303" s="299" t="s">
        <v>166</v>
      </c>
    </row>
    <row r="304" spans="1:65" s="2" customFormat="1" ht="21.75" customHeight="1">
      <c r="A304" s="38"/>
      <c r="B304" s="39"/>
      <c r="C304" s="300" t="s">
        <v>641</v>
      </c>
      <c r="D304" s="300" t="s">
        <v>331</v>
      </c>
      <c r="E304" s="301" t="s">
        <v>3681</v>
      </c>
      <c r="F304" s="302" t="s">
        <v>3682</v>
      </c>
      <c r="G304" s="303" t="s">
        <v>563</v>
      </c>
      <c r="H304" s="304">
        <v>21.5</v>
      </c>
      <c r="I304" s="305"/>
      <c r="J304" s="306">
        <f>ROUND(I304*H304,2)</f>
        <v>0</v>
      </c>
      <c r="K304" s="307"/>
      <c r="L304" s="308"/>
      <c r="M304" s="309" t="s">
        <v>1</v>
      </c>
      <c r="N304" s="310" t="s">
        <v>45</v>
      </c>
      <c r="O304" s="91"/>
      <c r="P304" s="255">
        <f>O304*H304</f>
        <v>0</v>
      </c>
      <c r="Q304" s="255">
        <v>0.085</v>
      </c>
      <c r="R304" s="255">
        <f>Q304*H304</f>
        <v>1.8275000000000001</v>
      </c>
      <c r="S304" s="255">
        <v>0</v>
      </c>
      <c r="T304" s="256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57" t="s">
        <v>202</v>
      </c>
      <c r="AT304" s="257" t="s">
        <v>331</v>
      </c>
      <c r="AU304" s="257" t="s">
        <v>90</v>
      </c>
      <c r="AY304" s="17" t="s">
        <v>166</v>
      </c>
      <c r="BE304" s="258">
        <f>IF(N304="základní",J304,0)</f>
        <v>0</v>
      </c>
      <c r="BF304" s="258">
        <f>IF(N304="snížená",J304,0)</f>
        <v>0</v>
      </c>
      <c r="BG304" s="258">
        <f>IF(N304="zákl. přenesená",J304,0)</f>
        <v>0</v>
      </c>
      <c r="BH304" s="258">
        <f>IF(N304="sníž. přenesená",J304,0)</f>
        <v>0</v>
      </c>
      <c r="BI304" s="258">
        <f>IF(N304="nulová",J304,0)</f>
        <v>0</v>
      </c>
      <c r="BJ304" s="17" t="s">
        <v>88</v>
      </c>
      <c r="BK304" s="258">
        <f>ROUND(I304*H304,2)</f>
        <v>0</v>
      </c>
      <c r="BL304" s="17" t="s">
        <v>113</v>
      </c>
      <c r="BM304" s="257" t="s">
        <v>3683</v>
      </c>
    </row>
    <row r="305" spans="1:47" s="2" customFormat="1" ht="12">
      <c r="A305" s="38"/>
      <c r="B305" s="39"/>
      <c r="C305" s="40"/>
      <c r="D305" s="259" t="s">
        <v>175</v>
      </c>
      <c r="E305" s="40"/>
      <c r="F305" s="260" t="s">
        <v>3684</v>
      </c>
      <c r="G305" s="40"/>
      <c r="H305" s="40"/>
      <c r="I305" s="155"/>
      <c r="J305" s="40"/>
      <c r="K305" s="40"/>
      <c r="L305" s="44"/>
      <c r="M305" s="261"/>
      <c r="N305" s="262"/>
      <c r="O305" s="91"/>
      <c r="P305" s="91"/>
      <c r="Q305" s="91"/>
      <c r="R305" s="91"/>
      <c r="S305" s="91"/>
      <c r="T305" s="92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175</v>
      </c>
      <c r="AU305" s="17" t="s">
        <v>90</v>
      </c>
    </row>
    <row r="306" spans="1:47" s="2" customFormat="1" ht="12">
      <c r="A306" s="38"/>
      <c r="B306" s="39"/>
      <c r="C306" s="40"/>
      <c r="D306" s="259" t="s">
        <v>612</v>
      </c>
      <c r="E306" s="40"/>
      <c r="F306" s="311" t="s">
        <v>3685</v>
      </c>
      <c r="G306" s="40"/>
      <c r="H306" s="40"/>
      <c r="I306" s="155"/>
      <c r="J306" s="40"/>
      <c r="K306" s="40"/>
      <c r="L306" s="44"/>
      <c r="M306" s="261"/>
      <c r="N306" s="262"/>
      <c r="O306" s="91"/>
      <c r="P306" s="91"/>
      <c r="Q306" s="91"/>
      <c r="R306" s="91"/>
      <c r="S306" s="91"/>
      <c r="T306" s="92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612</v>
      </c>
      <c r="AU306" s="17" t="s">
        <v>90</v>
      </c>
    </row>
    <row r="307" spans="1:65" s="2" customFormat="1" ht="21.75" customHeight="1">
      <c r="A307" s="38"/>
      <c r="B307" s="39"/>
      <c r="C307" s="245" t="s">
        <v>650</v>
      </c>
      <c r="D307" s="245" t="s">
        <v>169</v>
      </c>
      <c r="E307" s="246" t="s">
        <v>3686</v>
      </c>
      <c r="F307" s="247" t="s">
        <v>3687</v>
      </c>
      <c r="G307" s="248" t="s">
        <v>264</v>
      </c>
      <c r="H307" s="249">
        <v>12</v>
      </c>
      <c r="I307" s="250"/>
      <c r="J307" s="251">
        <f>ROUND(I307*H307,2)</f>
        <v>0</v>
      </c>
      <c r="K307" s="252"/>
      <c r="L307" s="44"/>
      <c r="M307" s="253" t="s">
        <v>1</v>
      </c>
      <c r="N307" s="254" t="s">
        <v>45</v>
      </c>
      <c r="O307" s="91"/>
      <c r="P307" s="255">
        <f>O307*H307</f>
        <v>0</v>
      </c>
      <c r="Q307" s="255">
        <v>0.10095</v>
      </c>
      <c r="R307" s="255">
        <f>Q307*H307</f>
        <v>1.2114</v>
      </c>
      <c r="S307" s="255">
        <v>0</v>
      </c>
      <c r="T307" s="256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57" t="s">
        <v>113</v>
      </c>
      <c r="AT307" s="257" t="s">
        <v>169</v>
      </c>
      <c r="AU307" s="257" t="s">
        <v>90</v>
      </c>
      <c r="AY307" s="17" t="s">
        <v>166</v>
      </c>
      <c r="BE307" s="258">
        <f>IF(N307="základní",J307,0)</f>
        <v>0</v>
      </c>
      <c r="BF307" s="258">
        <f>IF(N307="snížená",J307,0)</f>
        <v>0</v>
      </c>
      <c r="BG307" s="258">
        <f>IF(N307="zákl. přenesená",J307,0)</f>
        <v>0</v>
      </c>
      <c r="BH307" s="258">
        <f>IF(N307="sníž. přenesená",J307,0)</f>
        <v>0</v>
      </c>
      <c r="BI307" s="258">
        <f>IF(N307="nulová",J307,0)</f>
        <v>0</v>
      </c>
      <c r="BJ307" s="17" t="s">
        <v>88</v>
      </c>
      <c r="BK307" s="258">
        <f>ROUND(I307*H307,2)</f>
        <v>0</v>
      </c>
      <c r="BL307" s="17" t="s">
        <v>113</v>
      </c>
      <c r="BM307" s="257" t="s">
        <v>3688</v>
      </c>
    </row>
    <row r="308" spans="1:47" s="2" customFormat="1" ht="12">
      <c r="A308" s="38"/>
      <c r="B308" s="39"/>
      <c r="C308" s="40"/>
      <c r="D308" s="259" t="s">
        <v>175</v>
      </c>
      <c r="E308" s="40"/>
      <c r="F308" s="260" t="s">
        <v>3689</v>
      </c>
      <c r="G308" s="40"/>
      <c r="H308" s="40"/>
      <c r="I308" s="155"/>
      <c r="J308" s="40"/>
      <c r="K308" s="40"/>
      <c r="L308" s="44"/>
      <c r="M308" s="261"/>
      <c r="N308" s="262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175</v>
      </c>
      <c r="AU308" s="17" t="s">
        <v>90</v>
      </c>
    </row>
    <row r="309" spans="1:65" s="2" customFormat="1" ht="16.5" customHeight="1">
      <c r="A309" s="38"/>
      <c r="B309" s="39"/>
      <c r="C309" s="300" t="s">
        <v>654</v>
      </c>
      <c r="D309" s="300" t="s">
        <v>331</v>
      </c>
      <c r="E309" s="301" t="s">
        <v>3690</v>
      </c>
      <c r="F309" s="302" t="s">
        <v>3691</v>
      </c>
      <c r="G309" s="303" t="s">
        <v>264</v>
      </c>
      <c r="H309" s="304">
        <v>12</v>
      </c>
      <c r="I309" s="305"/>
      <c r="J309" s="306">
        <f>ROUND(I309*H309,2)</f>
        <v>0</v>
      </c>
      <c r="K309" s="307"/>
      <c r="L309" s="308"/>
      <c r="M309" s="309" t="s">
        <v>1</v>
      </c>
      <c r="N309" s="310" t="s">
        <v>45</v>
      </c>
      <c r="O309" s="91"/>
      <c r="P309" s="255">
        <f>O309*H309</f>
        <v>0</v>
      </c>
      <c r="Q309" s="255">
        <v>0.028</v>
      </c>
      <c r="R309" s="255">
        <f>Q309*H309</f>
        <v>0.336</v>
      </c>
      <c r="S309" s="255">
        <v>0</v>
      </c>
      <c r="T309" s="256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57" t="s">
        <v>202</v>
      </c>
      <c r="AT309" s="257" t="s">
        <v>331</v>
      </c>
      <c r="AU309" s="257" t="s">
        <v>90</v>
      </c>
      <c r="AY309" s="17" t="s">
        <v>166</v>
      </c>
      <c r="BE309" s="258">
        <f>IF(N309="základní",J309,0)</f>
        <v>0</v>
      </c>
      <c r="BF309" s="258">
        <f>IF(N309="snížená",J309,0)</f>
        <v>0</v>
      </c>
      <c r="BG309" s="258">
        <f>IF(N309="zákl. přenesená",J309,0)</f>
        <v>0</v>
      </c>
      <c r="BH309" s="258">
        <f>IF(N309="sníž. přenesená",J309,0)</f>
        <v>0</v>
      </c>
      <c r="BI309" s="258">
        <f>IF(N309="nulová",J309,0)</f>
        <v>0</v>
      </c>
      <c r="BJ309" s="17" t="s">
        <v>88</v>
      </c>
      <c r="BK309" s="258">
        <f>ROUND(I309*H309,2)</f>
        <v>0</v>
      </c>
      <c r="BL309" s="17" t="s">
        <v>113</v>
      </c>
      <c r="BM309" s="257" t="s">
        <v>3692</v>
      </c>
    </row>
    <row r="310" spans="1:47" s="2" customFormat="1" ht="12">
      <c r="A310" s="38"/>
      <c r="B310" s="39"/>
      <c r="C310" s="40"/>
      <c r="D310" s="259" t="s">
        <v>175</v>
      </c>
      <c r="E310" s="40"/>
      <c r="F310" s="260" t="s">
        <v>3691</v>
      </c>
      <c r="G310" s="40"/>
      <c r="H310" s="40"/>
      <c r="I310" s="155"/>
      <c r="J310" s="40"/>
      <c r="K310" s="40"/>
      <c r="L310" s="44"/>
      <c r="M310" s="261"/>
      <c r="N310" s="262"/>
      <c r="O310" s="91"/>
      <c r="P310" s="91"/>
      <c r="Q310" s="91"/>
      <c r="R310" s="91"/>
      <c r="S310" s="91"/>
      <c r="T310" s="92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175</v>
      </c>
      <c r="AU310" s="17" t="s">
        <v>90</v>
      </c>
    </row>
    <row r="311" spans="1:65" s="2" customFormat="1" ht="21.75" customHeight="1">
      <c r="A311" s="38"/>
      <c r="B311" s="39"/>
      <c r="C311" s="245" t="s">
        <v>658</v>
      </c>
      <c r="D311" s="245" t="s">
        <v>169</v>
      </c>
      <c r="E311" s="246" t="s">
        <v>1007</v>
      </c>
      <c r="F311" s="247" t="s">
        <v>1008</v>
      </c>
      <c r="G311" s="248" t="s">
        <v>339</v>
      </c>
      <c r="H311" s="249">
        <v>15</v>
      </c>
      <c r="I311" s="250"/>
      <c r="J311" s="251">
        <f>ROUND(I311*H311,2)</f>
        <v>0</v>
      </c>
      <c r="K311" s="252"/>
      <c r="L311" s="44"/>
      <c r="M311" s="253" t="s">
        <v>1</v>
      </c>
      <c r="N311" s="254" t="s">
        <v>45</v>
      </c>
      <c r="O311" s="91"/>
      <c r="P311" s="255">
        <f>O311*H311</f>
        <v>0</v>
      </c>
      <c r="Q311" s="255">
        <v>0.00047</v>
      </c>
      <c r="R311" s="255">
        <f>Q311*H311</f>
        <v>0.00705</v>
      </c>
      <c r="S311" s="255">
        <v>0</v>
      </c>
      <c r="T311" s="256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57" t="s">
        <v>113</v>
      </c>
      <c r="AT311" s="257" t="s">
        <v>169</v>
      </c>
      <c r="AU311" s="257" t="s">
        <v>90</v>
      </c>
      <c r="AY311" s="17" t="s">
        <v>166</v>
      </c>
      <c r="BE311" s="258">
        <f>IF(N311="základní",J311,0)</f>
        <v>0</v>
      </c>
      <c r="BF311" s="258">
        <f>IF(N311="snížená",J311,0)</f>
        <v>0</v>
      </c>
      <c r="BG311" s="258">
        <f>IF(N311="zákl. přenesená",J311,0)</f>
        <v>0</v>
      </c>
      <c r="BH311" s="258">
        <f>IF(N311="sníž. přenesená",J311,0)</f>
        <v>0</v>
      </c>
      <c r="BI311" s="258">
        <f>IF(N311="nulová",J311,0)</f>
        <v>0</v>
      </c>
      <c r="BJ311" s="17" t="s">
        <v>88</v>
      </c>
      <c r="BK311" s="258">
        <f>ROUND(I311*H311,2)</f>
        <v>0</v>
      </c>
      <c r="BL311" s="17" t="s">
        <v>113</v>
      </c>
      <c r="BM311" s="257" t="s">
        <v>3693</v>
      </c>
    </row>
    <row r="312" spans="1:47" s="2" customFormat="1" ht="12">
      <c r="A312" s="38"/>
      <c r="B312" s="39"/>
      <c r="C312" s="40"/>
      <c r="D312" s="259" t="s">
        <v>175</v>
      </c>
      <c r="E312" s="40"/>
      <c r="F312" s="260" t="s">
        <v>1010</v>
      </c>
      <c r="G312" s="40"/>
      <c r="H312" s="40"/>
      <c r="I312" s="155"/>
      <c r="J312" s="40"/>
      <c r="K312" s="40"/>
      <c r="L312" s="44"/>
      <c r="M312" s="261"/>
      <c r="N312" s="262"/>
      <c r="O312" s="91"/>
      <c r="P312" s="91"/>
      <c r="Q312" s="91"/>
      <c r="R312" s="91"/>
      <c r="S312" s="91"/>
      <c r="T312" s="92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175</v>
      </c>
      <c r="AU312" s="17" t="s">
        <v>90</v>
      </c>
    </row>
    <row r="313" spans="1:65" s="2" customFormat="1" ht="21.75" customHeight="1">
      <c r="A313" s="38"/>
      <c r="B313" s="39"/>
      <c r="C313" s="245" t="s">
        <v>665</v>
      </c>
      <c r="D313" s="245" t="s">
        <v>169</v>
      </c>
      <c r="E313" s="246" t="s">
        <v>3694</v>
      </c>
      <c r="F313" s="247" t="s">
        <v>3695</v>
      </c>
      <c r="G313" s="248" t="s">
        <v>264</v>
      </c>
      <c r="H313" s="249">
        <v>9.2</v>
      </c>
      <c r="I313" s="250"/>
      <c r="J313" s="251">
        <f>ROUND(I313*H313,2)</f>
        <v>0</v>
      </c>
      <c r="K313" s="252"/>
      <c r="L313" s="44"/>
      <c r="M313" s="253" t="s">
        <v>1</v>
      </c>
      <c r="N313" s="254" t="s">
        <v>45</v>
      </c>
      <c r="O313" s="91"/>
      <c r="P313" s="255">
        <f>O313*H313</f>
        <v>0</v>
      </c>
      <c r="Q313" s="255">
        <v>0.29221</v>
      </c>
      <c r="R313" s="255">
        <f>Q313*H313</f>
        <v>2.688332</v>
      </c>
      <c r="S313" s="255">
        <v>0</v>
      </c>
      <c r="T313" s="256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57" t="s">
        <v>113</v>
      </c>
      <c r="AT313" s="257" t="s">
        <v>169</v>
      </c>
      <c r="AU313" s="257" t="s">
        <v>90</v>
      </c>
      <c r="AY313" s="17" t="s">
        <v>166</v>
      </c>
      <c r="BE313" s="258">
        <f>IF(N313="základní",J313,0)</f>
        <v>0</v>
      </c>
      <c r="BF313" s="258">
        <f>IF(N313="snížená",J313,0)</f>
        <v>0</v>
      </c>
      <c r="BG313" s="258">
        <f>IF(N313="zákl. přenesená",J313,0)</f>
        <v>0</v>
      </c>
      <c r="BH313" s="258">
        <f>IF(N313="sníž. přenesená",J313,0)</f>
        <v>0</v>
      </c>
      <c r="BI313" s="258">
        <f>IF(N313="nulová",J313,0)</f>
        <v>0</v>
      </c>
      <c r="BJ313" s="17" t="s">
        <v>88</v>
      </c>
      <c r="BK313" s="258">
        <f>ROUND(I313*H313,2)</f>
        <v>0</v>
      </c>
      <c r="BL313" s="17" t="s">
        <v>113</v>
      </c>
      <c r="BM313" s="257" t="s">
        <v>3696</v>
      </c>
    </row>
    <row r="314" spans="1:47" s="2" customFormat="1" ht="12">
      <c r="A314" s="38"/>
      <c r="B314" s="39"/>
      <c r="C314" s="40"/>
      <c r="D314" s="259" t="s">
        <v>175</v>
      </c>
      <c r="E314" s="40"/>
      <c r="F314" s="260" t="s">
        <v>3697</v>
      </c>
      <c r="G314" s="40"/>
      <c r="H314" s="40"/>
      <c r="I314" s="155"/>
      <c r="J314" s="40"/>
      <c r="K314" s="40"/>
      <c r="L314" s="44"/>
      <c r="M314" s="261"/>
      <c r="N314" s="262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175</v>
      </c>
      <c r="AU314" s="17" t="s">
        <v>90</v>
      </c>
    </row>
    <row r="315" spans="1:51" s="13" customFormat="1" ht="12">
      <c r="A315" s="13"/>
      <c r="B315" s="267"/>
      <c r="C315" s="268"/>
      <c r="D315" s="259" t="s">
        <v>267</v>
      </c>
      <c r="E315" s="269" t="s">
        <v>1</v>
      </c>
      <c r="F315" s="270" t="s">
        <v>3698</v>
      </c>
      <c r="G315" s="268"/>
      <c r="H315" s="271">
        <v>5.7</v>
      </c>
      <c r="I315" s="272"/>
      <c r="J315" s="268"/>
      <c r="K315" s="268"/>
      <c r="L315" s="273"/>
      <c r="M315" s="274"/>
      <c r="N315" s="275"/>
      <c r="O315" s="275"/>
      <c r="P315" s="275"/>
      <c r="Q315" s="275"/>
      <c r="R315" s="275"/>
      <c r="S315" s="275"/>
      <c r="T315" s="27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77" t="s">
        <v>267</v>
      </c>
      <c r="AU315" s="277" t="s">
        <v>90</v>
      </c>
      <c r="AV315" s="13" t="s">
        <v>90</v>
      </c>
      <c r="AW315" s="13" t="s">
        <v>35</v>
      </c>
      <c r="AX315" s="13" t="s">
        <v>80</v>
      </c>
      <c r="AY315" s="277" t="s">
        <v>166</v>
      </c>
    </row>
    <row r="316" spans="1:51" s="14" customFormat="1" ht="12">
      <c r="A316" s="14"/>
      <c r="B316" s="278"/>
      <c r="C316" s="279"/>
      <c r="D316" s="259" t="s">
        <v>267</v>
      </c>
      <c r="E316" s="280" t="s">
        <v>1</v>
      </c>
      <c r="F316" s="281" t="s">
        <v>269</v>
      </c>
      <c r="G316" s="279"/>
      <c r="H316" s="282">
        <v>5.7</v>
      </c>
      <c r="I316" s="283"/>
      <c r="J316" s="279"/>
      <c r="K316" s="279"/>
      <c r="L316" s="284"/>
      <c r="M316" s="285"/>
      <c r="N316" s="286"/>
      <c r="O316" s="286"/>
      <c r="P316" s="286"/>
      <c r="Q316" s="286"/>
      <c r="R316" s="286"/>
      <c r="S316" s="286"/>
      <c r="T316" s="287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88" t="s">
        <v>267</v>
      </c>
      <c r="AU316" s="288" t="s">
        <v>90</v>
      </c>
      <c r="AV316" s="14" t="s">
        <v>103</v>
      </c>
      <c r="AW316" s="14" t="s">
        <v>35</v>
      </c>
      <c r="AX316" s="14" t="s">
        <v>80</v>
      </c>
      <c r="AY316" s="288" t="s">
        <v>166</v>
      </c>
    </row>
    <row r="317" spans="1:51" s="13" customFormat="1" ht="12">
      <c r="A317" s="13"/>
      <c r="B317" s="267"/>
      <c r="C317" s="268"/>
      <c r="D317" s="259" t="s">
        <v>267</v>
      </c>
      <c r="E317" s="269" t="s">
        <v>1</v>
      </c>
      <c r="F317" s="270" t="s">
        <v>3699</v>
      </c>
      <c r="G317" s="268"/>
      <c r="H317" s="271">
        <v>3.5</v>
      </c>
      <c r="I317" s="272"/>
      <c r="J317" s="268"/>
      <c r="K317" s="268"/>
      <c r="L317" s="273"/>
      <c r="M317" s="274"/>
      <c r="N317" s="275"/>
      <c r="O317" s="275"/>
      <c r="P317" s="275"/>
      <c r="Q317" s="275"/>
      <c r="R317" s="275"/>
      <c r="S317" s="275"/>
      <c r="T317" s="27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77" t="s">
        <v>267</v>
      </c>
      <c r="AU317" s="277" t="s">
        <v>90</v>
      </c>
      <c r="AV317" s="13" t="s">
        <v>90</v>
      </c>
      <c r="AW317" s="13" t="s">
        <v>35</v>
      </c>
      <c r="AX317" s="13" t="s">
        <v>80</v>
      </c>
      <c r="AY317" s="277" t="s">
        <v>166</v>
      </c>
    </row>
    <row r="318" spans="1:51" s="14" customFormat="1" ht="12">
      <c r="A318" s="14"/>
      <c r="B318" s="278"/>
      <c r="C318" s="279"/>
      <c r="D318" s="259" t="s">
        <v>267</v>
      </c>
      <c r="E318" s="280" t="s">
        <v>1</v>
      </c>
      <c r="F318" s="281" t="s">
        <v>269</v>
      </c>
      <c r="G318" s="279"/>
      <c r="H318" s="282">
        <v>3.5</v>
      </c>
      <c r="I318" s="283"/>
      <c r="J318" s="279"/>
      <c r="K318" s="279"/>
      <c r="L318" s="284"/>
      <c r="M318" s="285"/>
      <c r="N318" s="286"/>
      <c r="O318" s="286"/>
      <c r="P318" s="286"/>
      <c r="Q318" s="286"/>
      <c r="R318" s="286"/>
      <c r="S318" s="286"/>
      <c r="T318" s="287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88" t="s">
        <v>267</v>
      </c>
      <c r="AU318" s="288" t="s">
        <v>90</v>
      </c>
      <c r="AV318" s="14" t="s">
        <v>103</v>
      </c>
      <c r="AW318" s="14" t="s">
        <v>35</v>
      </c>
      <c r="AX318" s="14" t="s">
        <v>80</v>
      </c>
      <c r="AY318" s="288" t="s">
        <v>166</v>
      </c>
    </row>
    <row r="319" spans="1:51" s="15" customFormat="1" ht="12">
      <c r="A319" s="15"/>
      <c r="B319" s="289"/>
      <c r="C319" s="290"/>
      <c r="D319" s="259" t="s">
        <v>267</v>
      </c>
      <c r="E319" s="291" t="s">
        <v>1</v>
      </c>
      <c r="F319" s="292" t="s">
        <v>285</v>
      </c>
      <c r="G319" s="290"/>
      <c r="H319" s="293">
        <v>9.2</v>
      </c>
      <c r="I319" s="294"/>
      <c r="J319" s="290"/>
      <c r="K319" s="290"/>
      <c r="L319" s="295"/>
      <c r="M319" s="296"/>
      <c r="N319" s="297"/>
      <c r="O319" s="297"/>
      <c r="P319" s="297"/>
      <c r="Q319" s="297"/>
      <c r="R319" s="297"/>
      <c r="S319" s="297"/>
      <c r="T319" s="298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99" t="s">
        <v>267</v>
      </c>
      <c r="AU319" s="299" t="s">
        <v>90</v>
      </c>
      <c r="AV319" s="15" t="s">
        <v>113</v>
      </c>
      <c r="AW319" s="15" t="s">
        <v>35</v>
      </c>
      <c r="AX319" s="15" t="s">
        <v>88</v>
      </c>
      <c r="AY319" s="299" t="s">
        <v>166</v>
      </c>
    </row>
    <row r="320" spans="1:65" s="2" customFormat="1" ht="33" customHeight="1">
      <c r="A320" s="38"/>
      <c r="B320" s="39"/>
      <c r="C320" s="300" t="s">
        <v>672</v>
      </c>
      <c r="D320" s="300" t="s">
        <v>331</v>
      </c>
      <c r="E320" s="301" t="s">
        <v>3700</v>
      </c>
      <c r="F320" s="302" t="s">
        <v>3701</v>
      </c>
      <c r="G320" s="303" t="s">
        <v>264</v>
      </c>
      <c r="H320" s="304">
        <v>5.7</v>
      </c>
      <c r="I320" s="305"/>
      <c r="J320" s="306">
        <f>ROUND(I320*H320,2)</f>
        <v>0</v>
      </c>
      <c r="K320" s="307"/>
      <c r="L320" s="308"/>
      <c r="M320" s="309" t="s">
        <v>1</v>
      </c>
      <c r="N320" s="310" t="s">
        <v>45</v>
      </c>
      <c r="O320" s="91"/>
      <c r="P320" s="255">
        <f>O320*H320</f>
        <v>0</v>
      </c>
      <c r="Q320" s="255">
        <v>0.0156</v>
      </c>
      <c r="R320" s="255">
        <f>Q320*H320</f>
        <v>0.08892</v>
      </c>
      <c r="S320" s="255">
        <v>0</v>
      </c>
      <c r="T320" s="256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57" t="s">
        <v>202</v>
      </c>
      <c r="AT320" s="257" t="s">
        <v>331</v>
      </c>
      <c r="AU320" s="257" t="s">
        <v>90</v>
      </c>
      <c r="AY320" s="17" t="s">
        <v>166</v>
      </c>
      <c r="BE320" s="258">
        <f>IF(N320="základní",J320,0)</f>
        <v>0</v>
      </c>
      <c r="BF320" s="258">
        <f>IF(N320="snížená",J320,0)</f>
        <v>0</v>
      </c>
      <c r="BG320" s="258">
        <f>IF(N320="zákl. přenesená",J320,0)</f>
        <v>0</v>
      </c>
      <c r="BH320" s="258">
        <f>IF(N320="sníž. přenesená",J320,0)</f>
        <v>0</v>
      </c>
      <c r="BI320" s="258">
        <f>IF(N320="nulová",J320,0)</f>
        <v>0</v>
      </c>
      <c r="BJ320" s="17" t="s">
        <v>88</v>
      </c>
      <c r="BK320" s="258">
        <f>ROUND(I320*H320,2)</f>
        <v>0</v>
      </c>
      <c r="BL320" s="17" t="s">
        <v>113</v>
      </c>
      <c r="BM320" s="257" t="s">
        <v>3702</v>
      </c>
    </row>
    <row r="321" spans="1:47" s="2" customFormat="1" ht="12">
      <c r="A321" s="38"/>
      <c r="B321" s="39"/>
      <c r="C321" s="40"/>
      <c r="D321" s="259" t="s">
        <v>175</v>
      </c>
      <c r="E321" s="40"/>
      <c r="F321" s="260" t="s">
        <v>3701</v>
      </c>
      <c r="G321" s="40"/>
      <c r="H321" s="40"/>
      <c r="I321" s="155"/>
      <c r="J321" s="40"/>
      <c r="K321" s="40"/>
      <c r="L321" s="44"/>
      <c r="M321" s="261"/>
      <c r="N321" s="262"/>
      <c r="O321" s="91"/>
      <c r="P321" s="91"/>
      <c r="Q321" s="91"/>
      <c r="R321" s="91"/>
      <c r="S321" s="91"/>
      <c r="T321" s="92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175</v>
      </c>
      <c r="AU321" s="17" t="s">
        <v>90</v>
      </c>
    </row>
    <row r="322" spans="1:65" s="2" customFormat="1" ht="33" customHeight="1">
      <c r="A322" s="38"/>
      <c r="B322" s="39"/>
      <c r="C322" s="300" t="s">
        <v>677</v>
      </c>
      <c r="D322" s="300" t="s">
        <v>331</v>
      </c>
      <c r="E322" s="301" t="s">
        <v>3703</v>
      </c>
      <c r="F322" s="302" t="s">
        <v>3701</v>
      </c>
      <c r="G322" s="303" t="s">
        <v>264</v>
      </c>
      <c r="H322" s="304">
        <v>3.5</v>
      </c>
      <c r="I322" s="305"/>
      <c r="J322" s="306">
        <f>ROUND(I322*H322,2)</f>
        <v>0</v>
      </c>
      <c r="K322" s="307"/>
      <c r="L322" s="308"/>
      <c r="M322" s="309" t="s">
        <v>1</v>
      </c>
      <c r="N322" s="310" t="s">
        <v>45</v>
      </c>
      <c r="O322" s="91"/>
      <c r="P322" s="255">
        <f>O322*H322</f>
        <v>0</v>
      </c>
      <c r="Q322" s="255">
        <v>0.0156</v>
      </c>
      <c r="R322" s="255">
        <f>Q322*H322</f>
        <v>0.054599999999999996</v>
      </c>
      <c r="S322" s="255">
        <v>0</v>
      </c>
      <c r="T322" s="256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57" t="s">
        <v>202</v>
      </c>
      <c r="AT322" s="257" t="s">
        <v>331</v>
      </c>
      <c r="AU322" s="257" t="s">
        <v>90</v>
      </c>
      <c r="AY322" s="17" t="s">
        <v>166</v>
      </c>
      <c r="BE322" s="258">
        <f>IF(N322="základní",J322,0)</f>
        <v>0</v>
      </c>
      <c r="BF322" s="258">
        <f>IF(N322="snížená",J322,0)</f>
        <v>0</v>
      </c>
      <c r="BG322" s="258">
        <f>IF(N322="zákl. přenesená",J322,0)</f>
        <v>0</v>
      </c>
      <c r="BH322" s="258">
        <f>IF(N322="sníž. přenesená",J322,0)</f>
        <v>0</v>
      </c>
      <c r="BI322" s="258">
        <f>IF(N322="nulová",J322,0)</f>
        <v>0</v>
      </c>
      <c r="BJ322" s="17" t="s">
        <v>88</v>
      </c>
      <c r="BK322" s="258">
        <f>ROUND(I322*H322,2)</f>
        <v>0</v>
      </c>
      <c r="BL322" s="17" t="s">
        <v>113</v>
      </c>
      <c r="BM322" s="257" t="s">
        <v>3704</v>
      </c>
    </row>
    <row r="323" spans="1:47" s="2" customFormat="1" ht="12">
      <c r="A323" s="38"/>
      <c r="B323" s="39"/>
      <c r="C323" s="40"/>
      <c r="D323" s="259" t="s">
        <v>175</v>
      </c>
      <c r="E323" s="40"/>
      <c r="F323" s="260" t="s">
        <v>3701</v>
      </c>
      <c r="G323" s="40"/>
      <c r="H323" s="40"/>
      <c r="I323" s="155"/>
      <c r="J323" s="40"/>
      <c r="K323" s="40"/>
      <c r="L323" s="44"/>
      <c r="M323" s="261"/>
      <c r="N323" s="262"/>
      <c r="O323" s="91"/>
      <c r="P323" s="91"/>
      <c r="Q323" s="91"/>
      <c r="R323" s="91"/>
      <c r="S323" s="91"/>
      <c r="T323" s="92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175</v>
      </c>
      <c r="AU323" s="17" t="s">
        <v>90</v>
      </c>
    </row>
    <row r="324" spans="1:65" s="2" customFormat="1" ht="21.75" customHeight="1">
      <c r="A324" s="38"/>
      <c r="B324" s="39"/>
      <c r="C324" s="245" t="s">
        <v>681</v>
      </c>
      <c r="D324" s="245" t="s">
        <v>169</v>
      </c>
      <c r="E324" s="246" t="s">
        <v>3705</v>
      </c>
      <c r="F324" s="247" t="s">
        <v>3706</v>
      </c>
      <c r="G324" s="248" t="s">
        <v>264</v>
      </c>
      <c r="H324" s="249">
        <v>7</v>
      </c>
      <c r="I324" s="250"/>
      <c r="J324" s="251">
        <f>ROUND(I324*H324,2)</f>
        <v>0</v>
      </c>
      <c r="K324" s="252"/>
      <c r="L324" s="44"/>
      <c r="M324" s="253" t="s">
        <v>1</v>
      </c>
      <c r="N324" s="254" t="s">
        <v>45</v>
      </c>
      <c r="O324" s="91"/>
      <c r="P324" s="255">
        <f>O324*H324</f>
        <v>0</v>
      </c>
      <c r="Q324" s="255">
        <v>0</v>
      </c>
      <c r="R324" s="255">
        <f>Q324*H324</f>
        <v>0</v>
      </c>
      <c r="S324" s="255">
        <v>0.9</v>
      </c>
      <c r="T324" s="256">
        <f>S324*H324</f>
        <v>6.3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57" t="s">
        <v>113</v>
      </c>
      <c r="AT324" s="257" t="s">
        <v>169</v>
      </c>
      <c r="AU324" s="257" t="s">
        <v>90</v>
      </c>
      <c r="AY324" s="17" t="s">
        <v>166</v>
      </c>
      <c r="BE324" s="258">
        <f>IF(N324="základní",J324,0)</f>
        <v>0</v>
      </c>
      <c r="BF324" s="258">
        <f>IF(N324="snížená",J324,0)</f>
        <v>0</v>
      </c>
      <c r="BG324" s="258">
        <f>IF(N324="zákl. přenesená",J324,0)</f>
        <v>0</v>
      </c>
      <c r="BH324" s="258">
        <f>IF(N324="sníž. přenesená",J324,0)</f>
        <v>0</v>
      </c>
      <c r="BI324" s="258">
        <f>IF(N324="nulová",J324,0)</f>
        <v>0</v>
      </c>
      <c r="BJ324" s="17" t="s">
        <v>88</v>
      </c>
      <c r="BK324" s="258">
        <f>ROUND(I324*H324,2)</f>
        <v>0</v>
      </c>
      <c r="BL324" s="17" t="s">
        <v>113</v>
      </c>
      <c r="BM324" s="257" t="s">
        <v>3707</v>
      </c>
    </row>
    <row r="325" spans="1:47" s="2" customFormat="1" ht="12">
      <c r="A325" s="38"/>
      <c r="B325" s="39"/>
      <c r="C325" s="40"/>
      <c r="D325" s="259" t="s">
        <v>175</v>
      </c>
      <c r="E325" s="40"/>
      <c r="F325" s="260" t="s">
        <v>3708</v>
      </c>
      <c r="G325" s="40"/>
      <c r="H325" s="40"/>
      <c r="I325" s="155"/>
      <c r="J325" s="40"/>
      <c r="K325" s="40"/>
      <c r="L325" s="44"/>
      <c r="M325" s="261"/>
      <c r="N325" s="262"/>
      <c r="O325" s="91"/>
      <c r="P325" s="91"/>
      <c r="Q325" s="91"/>
      <c r="R325" s="91"/>
      <c r="S325" s="91"/>
      <c r="T325" s="92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175</v>
      </c>
      <c r="AU325" s="17" t="s">
        <v>90</v>
      </c>
    </row>
    <row r="326" spans="1:63" s="12" customFormat="1" ht="22.8" customHeight="1">
      <c r="A326" s="12"/>
      <c r="B326" s="229"/>
      <c r="C326" s="230"/>
      <c r="D326" s="231" t="s">
        <v>79</v>
      </c>
      <c r="E326" s="243" t="s">
        <v>1180</v>
      </c>
      <c r="F326" s="243" t="s">
        <v>1181</v>
      </c>
      <c r="G326" s="230"/>
      <c r="H326" s="230"/>
      <c r="I326" s="233"/>
      <c r="J326" s="244">
        <f>BK326</f>
        <v>0</v>
      </c>
      <c r="K326" s="230"/>
      <c r="L326" s="235"/>
      <c r="M326" s="236"/>
      <c r="N326" s="237"/>
      <c r="O326" s="237"/>
      <c r="P326" s="238">
        <f>SUM(P327:P334)</f>
        <v>0</v>
      </c>
      <c r="Q326" s="237"/>
      <c r="R326" s="238">
        <f>SUM(R327:R334)</f>
        <v>0</v>
      </c>
      <c r="S326" s="237"/>
      <c r="T326" s="239">
        <f>SUM(T327:T334)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40" t="s">
        <v>88</v>
      </c>
      <c r="AT326" s="241" t="s">
        <v>79</v>
      </c>
      <c r="AU326" s="241" t="s">
        <v>88</v>
      </c>
      <c r="AY326" s="240" t="s">
        <v>166</v>
      </c>
      <c r="BK326" s="242">
        <f>SUM(BK327:BK334)</f>
        <v>0</v>
      </c>
    </row>
    <row r="327" spans="1:65" s="2" customFormat="1" ht="21.75" customHeight="1">
      <c r="A327" s="38"/>
      <c r="B327" s="39"/>
      <c r="C327" s="245" t="s">
        <v>701</v>
      </c>
      <c r="D327" s="245" t="s">
        <v>169</v>
      </c>
      <c r="E327" s="246" t="s">
        <v>1183</v>
      </c>
      <c r="F327" s="247" t="s">
        <v>1184</v>
      </c>
      <c r="G327" s="248" t="s">
        <v>307</v>
      </c>
      <c r="H327" s="249">
        <v>30.14</v>
      </c>
      <c r="I327" s="250"/>
      <c r="J327" s="251">
        <f>ROUND(I327*H327,2)</f>
        <v>0</v>
      </c>
      <c r="K327" s="252"/>
      <c r="L327" s="44"/>
      <c r="M327" s="253" t="s">
        <v>1</v>
      </c>
      <c r="N327" s="254" t="s">
        <v>45</v>
      </c>
      <c r="O327" s="91"/>
      <c r="P327" s="255">
        <f>O327*H327</f>
        <v>0</v>
      </c>
      <c r="Q327" s="255">
        <v>0</v>
      </c>
      <c r="R327" s="255">
        <f>Q327*H327</f>
        <v>0</v>
      </c>
      <c r="S327" s="255">
        <v>0</v>
      </c>
      <c r="T327" s="256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57" t="s">
        <v>113</v>
      </c>
      <c r="AT327" s="257" t="s">
        <v>169</v>
      </c>
      <c r="AU327" s="257" t="s">
        <v>90</v>
      </c>
      <c r="AY327" s="17" t="s">
        <v>166</v>
      </c>
      <c r="BE327" s="258">
        <f>IF(N327="základní",J327,0)</f>
        <v>0</v>
      </c>
      <c r="BF327" s="258">
        <f>IF(N327="snížená",J327,0)</f>
        <v>0</v>
      </c>
      <c r="BG327" s="258">
        <f>IF(N327="zákl. přenesená",J327,0)</f>
        <v>0</v>
      </c>
      <c r="BH327" s="258">
        <f>IF(N327="sníž. přenesená",J327,0)</f>
        <v>0</v>
      </c>
      <c r="BI327" s="258">
        <f>IF(N327="nulová",J327,0)</f>
        <v>0</v>
      </c>
      <c r="BJ327" s="17" t="s">
        <v>88</v>
      </c>
      <c r="BK327" s="258">
        <f>ROUND(I327*H327,2)</f>
        <v>0</v>
      </c>
      <c r="BL327" s="17" t="s">
        <v>113</v>
      </c>
      <c r="BM327" s="257" t="s">
        <v>3709</v>
      </c>
    </row>
    <row r="328" spans="1:47" s="2" customFormat="1" ht="12">
      <c r="A328" s="38"/>
      <c r="B328" s="39"/>
      <c r="C328" s="40"/>
      <c r="D328" s="259" t="s">
        <v>175</v>
      </c>
      <c r="E328" s="40"/>
      <c r="F328" s="260" t="s">
        <v>1186</v>
      </c>
      <c r="G328" s="40"/>
      <c r="H328" s="40"/>
      <c r="I328" s="155"/>
      <c r="J328" s="40"/>
      <c r="K328" s="40"/>
      <c r="L328" s="44"/>
      <c r="M328" s="261"/>
      <c r="N328" s="262"/>
      <c r="O328" s="91"/>
      <c r="P328" s="91"/>
      <c r="Q328" s="91"/>
      <c r="R328" s="91"/>
      <c r="S328" s="91"/>
      <c r="T328" s="92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175</v>
      </c>
      <c r="AU328" s="17" t="s">
        <v>90</v>
      </c>
    </row>
    <row r="329" spans="1:65" s="2" customFormat="1" ht="21.75" customHeight="1">
      <c r="A329" s="38"/>
      <c r="B329" s="39"/>
      <c r="C329" s="245" t="s">
        <v>707</v>
      </c>
      <c r="D329" s="245" t="s">
        <v>169</v>
      </c>
      <c r="E329" s="246" t="s">
        <v>1188</v>
      </c>
      <c r="F329" s="247" t="s">
        <v>2606</v>
      </c>
      <c r="G329" s="248" t="s">
        <v>307</v>
      </c>
      <c r="H329" s="249">
        <v>452.1</v>
      </c>
      <c r="I329" s="250"/>
      <c r="J329" s="251">
        <f>ROUND(I329*H329,2)</f>
        <v>0</v>
      </c>
      <c r="K329" s="252"/>
      <c r="L329" s="44"/>
      <c r="M329" s="253" t="s">
        <v>1</v>
      </c>
      <c r="N329" s="254" t="s">
        <v>45</v>
      </c>
      <c r="O329" s="91"/>
      <c r="P329" s="255">
        <f>O329*H329</f>
        <v>0</v>
      </c>
      <c r="Q329" s="255">
        <v>0</v>
      </c>
      <c r="R329" s="255">
        <f>Q329*H329</f>
        <v>0</v>
      </c>
      <c r="S329" s="255">
        <v>0</v>
      </c>
      <c r="T329" s="256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57" t="s">
        <v>113</v>
      </c>
      <c r="AT329" s="257" t="s">
        <v>169</v>
      </c>
      <c r="AU329" s="257" t="s">
        <v>90</v>
      </c>
      <c r="AY329" s="17" t="s">
        <v>166</v>
      </c>
      <c r="BE329" s="258">
        <f>IF(N329="základní",J329,0)</f>
        <v>0</v>
      </c>
      <c r="BF329" s="258">
        <f>IF(N329="snížená",J329,0)</f>
        <v>0</v>
      </c>
      <c r="BG329" s="258">
        <f>IF(N329="zákl. přenesená",J329,0)</f>
        <v>0</v>
      </c>
      <c r="BH329" s="258">
        <f>IF(N329="sníž. přenesená",J329,0)</f>
        <v>0</v>
      </c>
      <c r="BI329" s="258">
        <f>IF(N329="nulová",J329,0)</f>
        <v>0</v>
      </c>
      <c r="BJ329" s="17" t="s">
        <v>88</v>
      </c>
      <c r="BK329" s="258">
        <f>ROUND(I329*H329,2)</f>
        <v>0</v>
      </c>
      <c r="BL329" s="17" t="s">
        <v>113</v>
      </c>
      <c r="BM329" s="257" t="s">
        <v>3710</v>
      </c>
    </row>
    <row r="330" spans="1:47" s="2" customFormat="1" ht="12">
      <c r="A330" s="38"/>
      <c r="B330" s="39"/>
      <c r="C330" s="40"/>
      <c r="D330" s="259" t="s">
        <v>175</v>
      </c>
      <c r="E330" s="40"/>
      <c r="F330" s="260" t="s">
        <v>2608</v>
      </c>
      <c r="G330" s="40"/>
      <c r="H330" s="40"/>
      <c r="I330" s="155"/>
      <c r="J330" s="40"/>
      <c r="K330" s="40"/>
      <c r="L330" s="44"/>
      <c r="M330" s="261"/>
      <c r="N330" s="262"/>
      <c r="O330" s="91"/>
      <c r="P330" s="91"/>
      <c r="Q330" s="91"/>
      <c r="R330" s="91"/>
      <c r="S330" s="91"/>
      <c r="T330" s="92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175</v>
      </c>
      <c r="AU330" s="17" t="s">
        <v>90</v>
      </c>
    </row>
    <row r="331" spans="1:51" s="13" customFormat="1" ht="12">
      <c r="A331" s="13"/>
      <c r="B331" s="267"/>
      <c r="C331" s="268"/>
      <c r="D331" s="259" t="s">
        <v>267</v>
      </c>
      <c r="E331" s="269" t="s">
        <v>1</v>
      </c>
      <c r="F331" s="270" t="s">
        <v>3711</v>
      </c>
      <c r="G331" s="268"/>
      <c r="H331" s="271">
        <v>452.1</v>
      </c>
      <c r="I331" s="272"/>
      <c r="J331" s="268"/>
      <c r="K331" s="268"/>
      <c r="L331" s="273"/>
      <c r="M331" s="274"/>
      <c r="N331" s="275"/>
      <c r="O331" s="275"/>
      <c r="P331" s="275"/>
      <c r="Q331" s="275"/>
      <c r="R331" s="275"/>
      <c r="S331" s="275"/>
      <c r="T331" s="27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77" t="s">
        <v>267</v>
      </c>
      <c r="AU331" s="277" t="s">
        <v>90</v>
      </c>
      <c r="AV331" s="13" t="s">
        <v>90</v>
      </c>
      <c r="AW331" s="13" t="s">
        <v>35</v>
      </c>
      <c r="AX331" s="13" t="s">
        <v>80</v>
      </c>
      <c r="AY331" s="277" t="s">
        <v>166</v>
      </c>
    </row>
    <row r="332" spans="1:51" s="14" customFormat="1" ht="12">
      <c r="A332" s="14"/>
      <c r="B332" s="278"/>
      <c r="C332" s="279"/>
      <c r="D332" s="259" t="s">
        <v>267</v>
      </c>
      <c r="E332" s="280" t="s">
        <v>1</v>
      </c>
      <c r="F332" s="281" t="s">
        <v>269</v>
      </c>
      <c r="G332" s="279"/>
      <c r="H332" s="282">
        <v>452.1</v>
      </c>
      <c r="I332" s="283"/>
      <c r="J332" s="279"/>
      <c r="K332" s="279"/>
      <c r="L332" s="284"/>
      <c r="M332" s="285"/>
      <c r="N332" s="286"/>
      <c r="O332" s="286"/>
      <c r="P332" s="286"/>
      <c r="Q332" s="286"/>
      <c r="R332" s="286"/>
      <c r="S332" s="286"/>
      <c r="T332" s="287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88" t="s">
        <v>267</v>
      </c>
      <c r="AU332" s="288" t="s">
        <v>90</v>
      </c>
      <c r="AV332" s="14" t="s">
        <v>103</v>
      </c>
      <c r="AW332" s="14" t="s">
        <v>35</v>
      </c>
      <c r="AX332" s="14" t="s">
        <v>88</v>
      </c>
      <c r="AY332" s="288" t="s">
        <v>166</v>
      </c>
    </row>
    <row r="333" spans="1:65" s="2" customFormat="1" ht="21.75" customHeight="1">
      <c r="A333" s="38"/>
      <c r="B333" s="39"/>
      <c r="C333" s="245" t="s">
        <v>711</v>
      </c>
      <c r="D333" s="245" t="s">
        <v>169</v>
      </c>
      <c r="E333" s="246" t="s">
        <v>1194</v>
      </c>
      <c r="F333" s="247" t="s">
        <v>1195</v>
      </c>
      <c r="G333" s="248" t="s">
        <v>307</v>
      </c>
      <c r="H333" s="249">
        <v>30.14</v>
      </c>
      <c r="I333" s="250"/>
      <c r="J333" s="251">
        <f>ROUND(I333*H333,2)</f>
        <v>0</v>
      </c>
      <c r="K333" s="252"/>
      <c r="L333" s="44"/>
      <c r="M333" s="253" t="s">
        <v>1</v>
      </c>
      <c r="N333" s="254" t="s">
        <v>45</v>
      </c>
      <c r="O333" s="91"/>
      <c r="P333" s="255">
        <f>O333*H333</f>
        <v>0</v>
      </c>
      <c r="Q333" s="255">
        <v>0</v>
      </c>
      <c r="R333" s="255">
        <f>Q333*H333</f>
        <v>0</v>
      </c>
      <c r="S333" s="255">
        <v>0</v>
      </c>
      <c r="T333" s="256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57" t="s">
        <v>113</v>
      </c>
      <c r="AT333" s="257" t="s">
        <v>169</v>
      </c>
      <c r="AU333" s="257" t="s">
        <v>90</v>
      </c>
      <c r="AY333" s="17" t="s">
        <v>166</v>
      </c>
      <c r="BE333" s="258">
        <f>IF(N333="základní",J333,0)</f>
        <v>0</v>
      </c>
      <c r="BF333" s="258">
        <f>IF(N333="snížená",J333,0)</f>
        <v>0</v>
      </c>
      <c r="BG333" s="258">
        <f>IF(N333="zákl. přenesená",J333,0)</f>
        <v>0</v>
      </c>
      <c r="BH333" s="258">
        <f>IF(N333="sníž. přenesená",J333,0)</f>
        <v>0</v>
      </c>
      <c r="BI333" s="258">
        <f>IF(N333="nulová",J333,0)</f>
        <v>0</v>
      </c>
      <c r="BJ333" s="17" t="s">
        <v>88</v>
      </c>
      <c r="BK333" s="258">
        <f>ROUND(I333*H333,2)</f>
        <v>0</v>
      </c>
      <c r="BL333" s="17" t="s">
        <v>113</v>
      </c>
      <c r="BM333" s="257" t="s">
        <v>3712</v>
      </c>
    </row>
    <row r="334" spans="1:47" s="2" customFormat="1" ht="12">
      <c r="A334" s="38"/>
      <c r="B334" s="39"/>
      <c r="C334" s="40"/>
      <c r="D334" s="259" t="s">
        <v>175</v>
      </c>
      <c r="E334" s="40"/>
      <c r="F334" s="260" t="s">
        <v>1197</v>
      </c>
      <c r="G334" s="40"/>
      <c r="H334" s="40"/>
      <c r="I334" s="155"/>
      <c r="J334" s="40"/>
      <c r="K334" s="40"/>
      <c r="L334" s="44"/>
      <c r="M334" s="261"/>
      <c r="N334" s="262"/>
      <c r="O334" s="91"/>
      <c r="P334" s="91"/>
      <c r="Q334" s="91"/>
      <c r="R334" s="91"/>
      <c r="S334" s="91"/>
      <c r="T334" s="92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175</v>
      </c>
      <c r="AU334" s="17" t="s">
        <v>90</v>
      </c>
    </row>
    <row r="335" spans="1:63" s="12" customFormat="1" ht="25.9" customHeight="1">
      <c r="A335" s="12"/>
      <c r="B335" s="229"/>
      <c r="C335" s="230"/>
      <c r="D335" s="231" t="s">
        <v>79</v>
      </c>
      <c r="E335" s="232" t="s">
        <v>1241</v>
      </c>
      <c r="F335" s="232" t="s">
        <v>1242</v>
      </c>
      <c r="G335" s="230"/>
      <c r="H335" s="230"/>
      <c r="I335" s="233"/>
      <c r="J335" s="234">
        <f>BK335</f>
        <v>0</v>
      </c>
      <c r="K335" s="230"/>
      <c r="L335" s="235"/>
      <c r="M335" s="236"/>
      <c r="N335" s="237"/>
      <c r="O335" s="237"/>
      <c r="P335" s="238">
        <f>P336</f>
        <v>0</v>
      </c>
      <c r="Q335" s="237"/>
      <c r="R335" s="238">
        <f>R336</f>
        <v>0.01284</v>
      </c>
      <c r="S335" s="237"/>
      <c r="T335" s="239">
        <f>T336</f>
        <v>0.08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40" t="s">
        <v>90</v>
      </c>
      <c r="AT335" s="241" t="s">
        <v>79</v>
      </c>
      <c r="AU335" s="241" t="s">
        <v>80</v>
      </c>
      <c r="AY335" s="240" t="s">
        <v>166</v>
      </c>
      <c r="BK335" s="242">
        <f>BK336</f>
        <v>0</v>
      </c>
    </row>
    <row r="336" spans="1:63" s="12" customFormat="1" ht="22.8" customHeight="1">
      <c r="A336" s="12"/>
      <c r="B336" s="229"/>
      <c r="C336" s="230"/>
      <c r="D336" s="231" t="s">
        <v>79</v>
      </c>
      <c r="E336" s="243" t="s">
        <v>2010</v>
      </c>
      <c r="F336" s="243" t="s">
        <v>2011</v>
      </c>
      <c r="G336" s="230"/>
      <c r="H336" s="230"/>
      <c r="I336" s="233"/>
      <c r="J336" s="244">
        <f>BK336</f>
        <v>0</v>
      </c>
      <c r="K336" s="230"/>
      <c r="L336" s="235"/>
      <c r="M336" s="236"/>
      <c r="N336" s="237"/>
      <c r="O336" s="237"/>
      <c r="P336" s="238">
        <f>SUM(P337:P342)</f>
        <v>0</v>
      </c>
      <c r="Q336" s="237"/>
      <c r="R336" s="238">
        <f>SUM(R337:R342)</f>
        <v>0.01284</v>
      </c>
      <c r="S336" s="237"/>
      <c r="T336" s="239">
        <f>SUM(T337:T342)</f>
        <v>0.08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40" t="s">
        <v>90</v>
      </c>
      <c r="AT336" s="241" t="s">
        <v>79</v>
      </c>
      <c r="AU336" s="241" t="s">
        <v>88</v>
      </c>
      <c r="AY336" s="240" t="s">
        <v>166</v>
      </c>
      <c r="BK336" s="242">
        <f>SUM(BK337:BK342)</f>
        <v>0</v>
      </c>
    </row>
    <row r="337" spans="1:65" s="2" customFormat="1" ht="21.75" customHeight="1">
      <c r="A337" s="38"/>
      <c r="B337" s="39"/>
      <c r="C337" s="245" t="s">
        <v>716</v>
      </c>
      <c r="D337" s="245" t="s">
        <v>169</v>
      </c>
      <c r="E337" s="246" t="s">
        <v>3713</v>
      </c>
      <c r="F337" s="247" t="s">
        <v>3714</v>
      </c>
      <c r="G337" s="248" t="s">
        <v>264</v>
      </c>
      <c r="H337" s="249">
        <v>5</v>
      </c>
      <c r="I337" s="250"/>
      <c r="J337" s="251">
        <f>ROUND(I337*H337,2)</f>
        <v>0</v>
      </c>
      <c r="K337" s="252"/>
      <c r="L337" s="44"/>
      <c r="M337" s="253" t="s">
        <v>1</v>
      </c>
      <c r="N337" s="254" t="s">
        <v>45</v>
      </c>
      <c r="O337" s="91"/>
      <c r="P337" s="255">
        <f>O337*H337</f>
        <v>0</v>
      </c>
      <c r="Q337" s="255">
        <v>0</v>
      </c>
      <c r="R337" s="255">
        <f>Q337*H337</f>
        <v>0</v>
      </c>
      <c r="S337" s="255">
        <v>0.016</v>
      </c>
      <c r="T337" s="256">
        <f>S337*H337</f>
        <v>0.08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57" t="s">
        <v>348</v>
      </c>
      <c r="AT337" s="257" t="s">
        <v>169</v>
      </c>
      <c r="AU337" s="257" t="s">
        <v>90</v>
      </c>
      <c r="AY337" s="17" t="s">
        <v>166</v>
      </c>
      <c r="BE337" s="258">
        <f>IF(N337="základní",J337,0)</f>
        <v>0</v>
      </c>
      <c r="BF337" s="258">
        <f>IF(N337="snížená",J337,0)</f>
        <v>0</v>
      </c>
      <c r="BG337" s="258">
        <f>IF(N337="zákl. přenesená",J337,0)</f>
        <v>0</v>
      </c>
      <c r="BH337" s="258">
        <f>IF(N337="sníž. přenesená",J337,0)</f>
        <v>0</v>
      </c>
      <c r="BI337" s="258">
        <f>IF(N337="nulová",J337,0)</f>
        <v>0</v>
      </c>
      <c r="BJ337" s="17" t="s">
        <v>88</v>
      </c>
      <c r="BK337" s="258">
        <f>ROUND(I337*H337,2)</f>
        <v>0</v>
      </c>
      <c r="BL337" s="17" t="s">
        <v>348</v>
      </c>
      <c r="BM337" s="257" t="s">
        <v>3715</v>
      </c>
    </row>
    <row r="338" spans="1:47" s="2" customFormat="1" ht="12">
      <c r="A338" s="38"/>
      <c r="B338" s="39"/>
      <c r="C338" s="40"/>
      <c r="D338" s="259" t="s">
        <v>175</v>
      </c>
      <c r="E338" s="40"/>
      <c r="F338" s="260" t="s">
        <v>3716</v>
      </c>
      <c r="G338" s="40"/>
      <c r="H338" s="40"/>
      <c r="I338" s="155"/>
      <c r="J338" s="40"/>
      <c r="K338" s="40"/>
      <c r="L338" s="44"/>
      <c r="M338" s="261"/>
      <c r="N338" s="262"/>
      <c r="O338" s="91"/>
      <c r="P338" s="91"/>
      <c r="Q338" s="91"/>
      <c r="R338" s="91"/>
      <c r="S338" s="91"/>
      <c r="T338" s="92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175</v>
      </c>
      <c r="AU338" s="17" t="s">
        <v>90</v>
      </c>
    </row>
    <row r="339" spans="1:65" s="2" customFormat="1" ht="21.75" customHeight="1">
      <c r="A339" s="38"/>
      <c r="B339" s="39"/>
      <c r="C339" s="245" t="s">
        <v>726</v>
      </c>
      <c r="D339" s="245" t="s">
        <v>169</v>
      </c>
      <c r="E339" s="246" t="s">
        <v>3717</v>
      </c>
      <c r="F339" s="247" t="s">
        <v>3718</v>
      </c>
      <c r="G339" s="248" t="s">
        <v>1514</v>
      </c>
      <c r="H339" s="249">
        <v>14</v>
      </c>
      <c r="I339" s="250"/>
      <c r="J339" s="251">
        <f>ROUND(I339*H339,2)</f>
        <v>0</v>
      </c>
      <c r="K339" s="252"/>
      <c r="L339" s="44"/>
      <c r="M339" s="253" t="s">
        <v>1</v>
      </c>
      <c r="N339" s="254" t="s">
        <v>45</v>
      </c>
      <c r="O339" s="91"/>
      <c r="P339" s="255">
        <f>O339*H339</f>
        <v>0</v>
      </c>
      <c r="Q339" s="255">
        <v>6E-05</v>
      </c>
      <c r="R339" s="255">
        <f>Q339*H339</f>
        <v>0.00084</v>
      </c>
      <c r="S339" s="255">
        <v>0</v>
      </c>
      <c r="T339" s="256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57" t="s">
        <v>348</v>
      </c>
      <c r="AT339" s="257" t="s">
        <v>169</v>
      </c>
      <c r="AU339" s="257" t="s">
        <v>90</v>
      </c>
      <c r="AY339" s="17" t="s">
        <v>166</v>
      </c>
      <c r="BE339" s="258">
        <f>IF(N339="základní",J339,0)</f>
        <v>0</v>
      </c>
      <c r="BF339" s="258">
        <f>IF(N339="snížená",J339,0)</f>
        <v>0</v>
      </c>
      <c r="BG339" s="258">
        <f>IF(N339="zákl. přenesená",J339,0)</f>
        <v>0</v>
      </c>
      <c r="BH339" s="258">
        <f>IF(N339="sníž. přenesená",J339,0)</f>
        <v>0</v>
      </c>
      <c r="BI339" s="258">
        <f>IF(N339="nulová",J339,0)</f>
        <v>0</v>
      </c>
      <c r="BJ339" s="17" t="s">
        <v>88</v>
      </c>
      <c r="BK339" s="258">
        <f>ROUND(I339*H339,2)</f>
        <v>0</v>
      </c>
      <c r="BL339" s="17" t="s">
        <v>348</v>
      </c>
      <c r="BM339" s="257" t="s">
        <v>3719</v>
      </c>
    </row>
    <row r="340" spans="1:47" s="2" customFormat="1" ht="12">
      <c r="A340" s="38"/>
      <c r="B340" s="39"/>
      <c r="C340" s="40"/>
      <c r="D340" s="259" t="s">
        <v>175</v>
      </c>
      <c r="E340" s="40"/>
      <c r="F340" s="260" t="s">
        <v>3720</v>
      </c>
      <c r="G340" s="40"/>
      <c r="H340" s="40"/>
      <c r="I340" s="155"/>
      <c r="J340" s="40"/>
      <c r="K340" s="40"/>
      <c r="L340" s="44"/>
      <c r="M340" s="261"/>
      <c r="N340" s="262"/>
      <c r="O340" s="91"/>
      <c r="P340" s="91"/>
      <c r="Q340" s="91"/>
      <c r="R340" s="91"/>
      <c r="S340" s="91"/>
      <c r="T340" s="92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175</v>
      </c>
      <c r="AU340" s="17" t="s">
        <v>90</v>
      </c>
    </row>
    <row r="341" spans="1:65" s="2" customFormat="1" ht="21.75" customHeight="1">
      <c r="A341" s="38"/>
      <c r="B341" s="39"/>
      <c r="C341" s="300" t="s">
        <v>732</v>
      </c>
      <c r="D341" s="300" t="s">
        <v>331</v>
      </c>
      <c r="E341" s="301" t="s">
        <v>3721</v>
      </c>
      <c r="F341" s="302" t="s">
        <v>3722</v>
      </c>
      <c r="G341" s="303" t="s">
        <v>563</v>
      </c>
      <c r="H341" s="304">
        <v>2</v>
      </c>
      <c r="I341" s="305"/>
      <c r="J341" s="306">
        <f>ROUND(I341*H341,2)</f>
        <v>0</v>
      </c>
      <c r="K341" s="307"/>
      <c r="L341" s="308"/>
      <c r="M341" s="309" t="s">
        <v>1</v>
      </c>
      <c r="N341" s="310" t="s">
        <v>45</v>
      </c>
      <c r="O341" s="91"/>
      <c r="P341" s="255">
        <f>O341*H341</f>
        <v>0</v>
      </c>
      <c r="Q341" s="255">
        <v>0.006</v>
      </c>
      <c r="R341" s="255">
        <f>Q341*H341</f>
        <v>0.012</v>
      </c>
      <c r="S341" s="255">
        <v>0</v>
      </c>
      <c r="T341" s="256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57" t="s">
        <v>508</v>
      </c>
      <c r="AT341" s="257" t="s">
        <v>331</v>
      </c>
      <c r="AU341" s="257" t="s">
        <v>90</v>
      </c>
      <c r="AY341" s="17" t="s">
        <v>166</v>
      </c>
      <c r="BE341" s="258">
        <f>IF(N341="základní",J341,0)</f>
        <v>0</v>
      </c>
      <c r="BF341" s="258">
        <f>IF(N341="snížená",J341,0)</f>
        <v>0</v>
      </c>
      <c r="BG341" s="258">
        <f>IF(N341="zákl. přenesená",J341,0)</f>
        <v>0</v>
      </c>
      <c r="BH341" s="258">
        <f>IF(N341="sníž. přenesená",J341,0)</f>
        <v>0</v>
      </c>
      <c r="BI341" s="258">
        <f>IF(N341="nulová",J341,0)</f>
        <v>0</v>
      </c>
      <c r="BJ341" s="17" t="s">
        <v>88</v>
      </c>
      <c r="BK341" s="258">
        <f>ROUND(I341*H341,2)</f>
        <v>0</v>
      </c>
      <c r="BL341" s="17" t="s">
        <v>348</v>
      </c>
      <c r="BM341" s="257" t="s">
        <v>3723</v>
      </c>
    </row>
    <row r="342" spans="1:47" s="2" customFormat="1" ht="12">
      <c r="A342" s="38"/>
      <c r="B342" s="39"/>
      <c r="C342" s="40"/>
      <c r="D342" s="259" t="s">
        <v>175</v>
      </c>
      <c r="E342" s="40"/>
      <c r="F342" s="260" t="s">
        <v>3722</v>
      </c>
      <c r="G342" s="40"/>
      <c r="H342" s="40"/>
      <c r="I342" s="155"/>
      <c r="J342" s="40"/>
      <c r="K342" s="40"/>
      <c r="L342" s="44"/>
      <c r="M342" s="263"/>
      <c r="N342" s="264"/>
      <c r="O342" s="265"/>
      <c r="P342" s="265"/>
      <c r="Q342" s="265"/>
      <c r="R342" s="265"/>
      <c r="S342" s="265"/>
      <c r="T342" s="266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175</v>
      </c>
      <c r="AU342" s="17" t="s">
        <v>90</v>
      </c>
    </row>
    <row r="343" spans="1:31" s="2" customFormat="1" ht="6.95" customHeight="1">
      <c r="A343" s="38"/>
      <c r="B343" s="66"/>
      <c r="C343" s="67"/>
      <c r="D343" s="67"/>
      <c r="E343" s="67"/>
      <c r="F343" s="67"/>
      <c r="G343" s="67"/>
      <c r="H343" s="67"/>
      <c r="I343" s="193"/>
      <c r="J343" s="67"/>
      <c r="K343" s="67"/>
      <c r="L343" s="44"/>
      <c r="M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</row>
  </sheetData>
  <sheetProtection password="CC35" sheet="1" objects="1" scenarios="1" formatColumns="0" formatRows="0" autoFilter="0"/>
  <autoFilter ref="C126:K342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90</v>
      </c>
    </row>
    <row r="4" spans="2:46" s="1" customFormat="1" ht="24.95" customHeight="1">
      <c r="B4" s="20"/>
      <c r="D4" s="151" t="s">
        <v>136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 xml:space="preserve">20030 - 3 -  Technická univerzita v Liberci, Laboratoř KEZ</v>
      </c>
      <c r="F7" s="153"/>
      <c r="G7" s="153"/>
      <c r="H7" s="153"/>
      <c r="I7" s="147"/>
      <c r="L7" s="20"/>
    </row>
    <row r="8" spans="1:31" s="2" customFormat="1" ht="12" customHeight="1">
      <c r="A8" s="38"/>
      <c r="B8" s="44"/>
      <c r="C8" s="38"/>
      <c r="D8" s="153" t="s">
        <v>137</v>
      </c>
      <c r="E8" s="38"/>
      <c r="F8" s="38"/>
      <c r="G8" s="38"/>
      <c r="H8" s="38"/>
      <c r="I8" s="155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6" t="s">
        <v>138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3" t="s">
        <v>18</v>
      </c>
      <c r="E11" s="38"/>
      <c r="F11" s="141" t="s">
        <v>1</v>
      </c>
      <c r="G11" s="38"/>
      <c r="H11" s="38"/>
      <c r="I11" s="157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20</v>
      </c>
      <c r="E12" s="38"/>
      <c r="F12" s="141" t="s">
        <v>21</v>
      </c>
      <c r="G12" s="38"/>
      <c r="H12" s="38"/>
      <c r="I12" s="157" t="s">
        <v>22</v>
      </c>
      <c r="J12" s="158" t="str">
        <f>'Rekapitulace stavby'!AN8</f>
        <v>5. 11. 2020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24</v>
      </c>
      <c r="E14" s="38"/>
      <c r="F14" s="38"/>
      <c r="G14" s="38"/>
      <c r="H14" s="38"/>
      <c r="I14" s="157" t="s">
        <v>25</v>
      </c>
      <c r="J14" s="141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7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5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3" t="s">
        <v>29</v>
      </c>
      <c r="E17" s="38"/>
      <c r="F17" s="38"/>
      <c r="G17" s="38"/>
      <c r="H17" s="38"/>
      <c r="I17" s="15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5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3" t="s">
        <v>31</v>
      </c>
      <c r="E20" s="38"/>
      <c r="F20" s="38"/>
      <c r="G20" s="38"/>
      <c r="H20" s="38"/>
      <c r="I20" s="157" t="s">
        <v>25</v>
      </c>
      <c r="J20" s="141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33</v>
      </c>
      <c r="F21" s="38"/>
      <c r="G21" s="38"/>
      <c r="H21" s="38"/>
      <c r="I21" s="157" t="s">
        <v>28</v>
      </c>
      <c r="J21" s="141" t="s">
        <v>34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5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3" t="s">
        <v>36</v>
      </c>
      <c r="E23" s="38"/>
      <c r="F23" s="38"/>
      <c r="G23" s="38"/>
      <c r="H23" s="38"/>
      <c r="I23" s="157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7" t="s">
        <v>28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5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3" t="s">
        <v>38</v>
      </c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9"/>
      <c r="B27" s="160"/>
      <c r="C27" s="159"/>
      <c r="D27" s="159"/>
      <c r="E27" s="161" t="s">
        <v>1</v>
      </c>
      <c r="F27" s="161"/>
      <c r="G27" s="161"/>
      <c r="H27" s="161"/>
      <c r="I27" s="162"/>
      <c r="J27" s="159"/>
      <c r="K27" s="159"/>
      <c r="L27" s="163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4"/>
      <c r="E29" s="164"/>
      <c r="F29" s="164"/>
      <c r="G29" s="164"/>
      <c r="H29" s="164"/>
      <c r="I29" s="165"/>
      <c r="J29" s="164"/>
      <c r="K29" s="16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6" t="s">
        <v>40</v>
      </c>
      <c r="E30" s="38"/>
      <c r="F30" s="38"/>
      <c r="G30" s="38"/>
      <c r="H30" s="38"/>
      <c r="I30" s="155"/>
      <c r="J30" s="167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8" t="s">
        <v>42</v>
      </c>
      <c r="G32" s="38"/>
      <c r="H32" s="38"/>
      <c r="I32" s="169" t="s">
        <v>41</v>
      </c>
      <c r="J32" s="168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70" t="s">
        <v>44</v>
      </c>
      <c r="E33" s="153" t="s">
        <v>45</v>
      </c>
      <c r="F33" s="171">
        <f>ROUND((SUM(BE123:BE152)),2)</f>
        <v>0</v>
      </c>
      <c r="G33" s="38"/>
      <c r="H33" s="38"/>
      <c r="I33" s="172">
        <v>0.21</v>
      </c>
      <c r="J33" s="171">
        <f>ROUND(((SUM(BE123:BE152))*I33),2)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3" t="s">
        <v>46</v>
      </c>
      <c r="F34" s="171">
        <f>ROUND((SUM(BF123:BF152)),2)</f>
        <v>0</v>
      </c>
      <c r="G34" s="38"/>
      <c r="H34" s="38"/>
      <c r="I34" s="172">
        <v>0.15</v>
      </c>
      <c r="J34" s="171">
        <f>ROUND(((SUM(BF123:BF152))*I34),2)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3" t="s">
        <v>47</v>
      </c>
      <c r="F35" s="171">
        <f>ROUND((SUM(BG123:BG152)),2)</f>
        <v>0</v>
      </c>
      <c r="G35" s="38"/>
      <c r="H35" s="38"/>
      <c r="I35" s="172">
        <v>0.21</v>
      </c>
      <c r="J35" s="17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3" t="s">
        <v>48</v>
      </c>
      <c r="F36" s="171">
        <f>ROUND((SUM(BH123:BH152)),2)</f>
        <v>0</v>
      </c>
      <c r="G36" s="38"/>
      <c r="H36" s="38"/>
      <c r="I36" s="172">
        <v>0.15</v>
      </c>
      <c r="J36" s="17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49</v>
      </c>
      <c r="F37" s="171">
        <f>ROUND((SUM(BI123:BI152)),2)</f>
        <v>0</v>
      </c>
      <c r="G37" s="38"/>
      <c r="H37" s="38"/>
      <c r="I37" s="172">
        <v>0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5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3"/>
      <c r="D39" s="174" t="s">
        <v>50</v>
      </c>
      <c r="E39" s="175"/>
      <c r="F39" s="175"/>
      <c r="G39" s="176" t="s">
        <v>51</v>
      </c>
      <c r="H39" s="177" t="s">
        <v>52</v>
      </c>
      <c r="I39" s="178"/>
      <c r="J39" s="179">
        <f>SUM(J30:J37)</f>
        <v>0</v>
      </c>
      <c r="K39" s="18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7"/>
      <c r="L41" s="20"/>
    </row>
    <row r="42" spans="2:12" s="1" customFormat="1" ht="14.4" customHeight="1">
      <c r="B42" s="20"/>
      <c r="I42" s="147"/>
      <c r="L42" s="20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53</v>
      </c>
      <c r="E50" s="182"/>
      <c r="F50" s="182"/>
      <c r="G50" s="181" t="s">
        <v>54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55</v>
      </c>
      <c r="E61" s="185"/>
      <c r="F61" s="186" t="s">
        <v>56</v>
      </c>
      <c r="G61" s="184" t="s">
        <v>55</v>
      </c>
      <c r="H61" s="185"/>
      <c r="I61" s="187"/>
      <c r="J61" s="188" t="s">
        <v>56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57</v>
      </c>
      <c r="E65" s="189"/>
      <c r="F65" s="189"/>
      <c r="G65" s="181" t="s">
        <v>58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55</v>
      </c>
      <c r="E76" s="185"/>
      <c r="F76" s="186" t="s">
        <v>56</v>
      </c>
      <c r="G76" s="184" t="s">
        <v>55</v>
      </c>
      <c r="H76" s="185"/>
      <c r="I76" s="187"/>
      <c r="J76" s="188" t="s">
        <v>56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139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 xml:space="preserve">20030 - 3 -  Technická univerzita v Liberci, Laboratoř KEZ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137</v>
      </c>
      <c r="D86" s="40"/>
      <c r="E86" s="40"/>
      <c r="F86" s="40"/>
      <c r="G86" s="40"/>
      <c r="H86" s="40"/>
      <c r="I86" s="15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20030-VRN - 20030- VRN  Vedlejší rozpočtové náklady</v>
      </c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Liberec</v>
      </c>
      <c r="G89" s="40"/>
      <c r="H89" s="40"/>
      <c r="I89" s="157" t="s">
        <v>22</v>
      </c>
      <c r="J89" s="79" t="str">
        <f>IF(J12="","",J12)</f>
        <v>5. 11. 2020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 xml:space="preserve">Technická univerzita v Liberci,Studentská 1402/2 </v>
      </c>
      <c r="G91" s="40"/>
      <c r="H91" s="40"/>
      <c r="I91" s="157" t="s">
        <v>31</v>
      </c>
      <c r="J91" s="36" t="str">
        <f>E21</f>
        <v>Profes projekt,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57" t="s">
        <v>36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8" t="s">
        <v>140</v>
      </c>
      <c r="D94" s="199"/>
      <c r="E94" s="199"/>
      <c r="F94" s="199"/>
      <c r="G94" s="199"/>
      <c r="H94" s="199"/>
      <c r="I94" s="200"/>
      <c r="J94" s="201" t="s">
        <v>141</v>
      </c>
      <c r="K94" s="19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202" t="s">
        <v>142</v>
      </c>
      <c r="D96" s="40"/>
      <c r="E96" s="40"/>
      <c r="F96" s="40"/>
      <c r="G96" s="40"/>
      <c r="H96" s="40"/>
      <c r="I96" s="155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143</v>
      </c>
    </row>
    <row r="97" spans="1:31" s="9" customFormat="1" ht="24.95" customHeight="1">
      <c r="A97" s="9"/>
      <c r="B97" s="203"/>
      <c r="C97" s="204"/>
      <c r="D97" s="205" t="s">
        <v>144</v>
      </c>
      <c r="E97" s="206"/>
      <c r="F97" s="206"/>
      <c r="G97" s="206"/>
      <c r="H97" s="206"/>
      <c r="I97" s="207"/>
      <c r="J97" s="208">
        <f>J124</f>
        <v>0</v>
      </c>
      <c r="K97" s="204"/>
      <c r="L97" s="20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0"/>
      <c r="C98" s="133"/>
      <c r="D98" s="211" t="s">
        <v>145</v>
      </c>
      <c r="E98" s="212"/>
      <c r="F98" s="212"/>
      <c r="G98" s="212"/>
      <c r="H98" s="212"/>
      <c r="I98" s="213"/>
      <c r="J98" s="214">
        <f>J125</f>
        <v>0</v>
      </c>
      <c r="K98" s="133"/>
      <c r="L98" s="21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203"/>
      <c r="C99" s="204"/>
      <c r="D99" s="205" t="s">
        <v>146</v>
      </c>
      <c r="E99" s="206"/>
      <c r="F99" s="206"/>
      <c r="G99" s="206"/>
      <c r="H99" s="206"/>
      <c r="I99" s="207"/>
      <c r="J99" s="208">
        <f>J130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3"/>
      <c r="D100" s="211" t="s">
        <v>147</v>
      </c>
      <c r="E100" s="212"/>
      <c r="F100" s="212"/>
      <c r="G100" s="212"/>
      <c r="H100" s="212"/>
      <c r="I100" s="213"/>
      <c r="J100" s="214">
        <f>J131</f>
        <v>0</v>
      </c>
      <c r="K100" s="133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3"/>
      <c r="D101" s="211" t="s">
        <v>148</v>
      </c>
      <c r="E101" s="212"/>
      <c r="F101" s="212"/>
      <c r="G101" s="212"/>
      <c r="H101" s="212"/>
      <c r="I101" s="213"/>
      <c r="J101" s="214">
        <f>J138</f>
        <v>0</v>
      </c>
      <c r="K101" s="133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3"/>
      <c r="D102" s="211" t="s">
        <v>149</v>
      </c>
      <c r="E102" s="212"/>
      <c r="F102" s="212"/>
      <c r="G102" s="212"/>
      <c r="H102" s="212"/>
      <c r="I102" s="213"/>
      <c r="J102" s="214">
        <f>J147</f>
        <v>0</v>
      </c>
      <c r="K102" s="133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3"/>
      <c r="D103" s="211" t="s">
        <v>150</v>
      </c>
      <c r="E103" s="212"/>
      <c r="F103" s="212"/>
      <c r="G103" s="212"/>
      <c r="H103" s="212"/>
      <c r="I103" s="213"/>
      <c r="J103" s="214">
        <f>J150</f>
        <v>0</v>
      </c>
      <c r="K103" s="133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155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193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96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151</v>
      </c>
      <c r="D110" s="40"/>
      <c r="E110" s="40"/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97" t="str">
        <f>E7</f>
        <v xml:space="preserve">20030 - 3 -  Technická univerzita v Liberci, Laboratoř KEZ</v>
      </c>
      <c r="F113" s="32"/>
      <c r="G113" s="32"/>
      <c r="H113" s="32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137</v>
      </c>
      <c r="D114" s="40"/>
      <c r="E114" s="40"/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 xml:space="preserve">20030-VRN - 20030- VRN  Vedlejší rozpočtové náklady</v>
      </c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Liberec</v>
      </c>
      <c r="G117" s="40"/>
      <c r="H117" s="40"/>
      <c r="I117" s="157" t="s">
        <v>22</v>
      </c>
      <c r="J117" s="79" t="str">
        <f>IF(J12="","",J12)</f>
        <v>5. 11. 2020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24</v>
      </c>
      <c r="D119" s="40"/>
      <c r="E119" s="40"/>
      <c r="F119" s="27" t="str">
        <f>E15</f>
        <v xml:space="preserve">Technická univerzita v Liberci,Studentská 1402/2 </v>
      </c>
      <c r="G119" s="40"/>
      <c r="H119" s="40"/>
      <c r="I119" s="157" t="s">
        <v>31</v>
      </c>
      <c r="J119" s="36" t="str">
        <f>E21</f>
        <v>Profes projekt, spol. s 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29</v>
      </c>
      <c r="D120" s="40"/>
      <c r="E120" s="40"/>
      <c r="F120" s="27" t="str">
        <f>IF(E18="","",E18)</f>
        <v>Vyplň údaj</v>
      </c>
      <c r="G120" s="40"/>
      <c r="H120" s="40"/>
      <c r="I120" s="157" t="s">
        <v>36</v>
      </c>
      <c r="J120" s="36" t="str">
        <f>E24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216"/>
      <c r="B122" s="217"/>
      <c r="C122" s="218" t="s">
        <v>152</v>
      </c>
      <c r="D122" s="219" t="s">
        <v>65</v>
      </c>
      <c r="E122" s="219" t="s">
        <v>61</v>
      </c>
      <c r="F122" s="219" t="s">
        <v>62</v>
      </c>
      <c r="G122" s="219" t="s">
        <v>153</v>
      </c>
      <c r="H122" s="219" t="s">
        <v>154</v>
      </c>
      <c r="I122" s="220" t="s">
        <v>155</v>
      </c>
      <c r="J122" s="221" t="s">
        <v>141</v>
      </c>
      <c r="K122" s="222" t="s">
        <v>156</v>
      </c>
      <c r="L122" s="223"/>
      <c r="M122" s="100" t="s">
        <v>1</v>
      </c>
      <c r="N122" s="101" t="s">
        <v>44</v>
      </c>
      <c r="O122" s="101" t="s">
        <v>157</v>
      </c>
      <c r="P122" s="101" t="s">
        <v>158</v>
      </c>
      <c r="Q122" s="101" t="s">
        <v>159</v>
      </c>
      <c r="R122" s="101" t="s">
        <v>160</v>
      </c>
      <c r="S122" s="101" t="s">
        <v>161</v>
      </c>
      <c r="T122" s="102" t="s">
        <v>162</v>
      </c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</row>
    <row r="123" spans="1:63" s="2" customFormat="1" ht="22.8" customHeight="1">
      <c r="A123" s="38"/>
      <c r="B123" s="39"/>
      <c r="C123" s="107" t="s">
        <v>163</v>
      </c>
      <c r="D123" s="40"/>
      <c r="E123" s="40"/>
      <c r="F123" s="40"/>
      <c r="G123" s="40"/>
      <c r="H123" s="40"/>
      <c r="I123" s="155"/>
      <c r="J123" s="224">
        <f>BK123</f>
        <v>0</v>
      </c>
      <c r="K123" s="40"/>
      <c r="L123" s="44"/>
      <c r="M123" s="103"/>
      <c r="N123" s="225"/>
      <c r="O123" s="104"/>
      <c r="P123" s="226">
        <f>P124+P130</f>
        <v>0</v>
      </c>
      <c r="Q123" s="104"/>
      <c r="R123" s="226">
        <f>R124+R130</f>
        <v>0</v>
      </c>
      <c r="S123" s="104"/>
      <c r="T123" s="227">
        <f>T124+T130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79</v>
      </c>
      <c r="AU123" s="17" t="s">
        <v>143</v>
      </c>
      <c r="BK123" s="228">
        <f>BK124+BK130</f>
        <v>0</v>
      </c>
    </row>
    <row r="124" spans="1:63" s="12" customFormat="1" ht="25.9" customHeight="1">
      <c r="A124" s="12"/>
      <c r="B124" s="229"/>
      <c r="C124" s="230"/>
      <c r="D124" s="231" t="s">
        <v>79</v>
      </c>
      <c r="E124" s="232" t="s">
        <v>164</v>
      </c>
      <c r="F124" s="232" t="s">
        <v>165</v>
      </c>
      <c r="G124" s="230"/>
      <c r="H124" s="230"/>
      <c r="I124" s="233"/>
      <c r="J124" s="234">
        <f>BK124</f>
        <v>0</v>
      </c>
      <c r="K124" s="230"/>
      <c r="L124" s="235"/>
      <c r="M124" s="236"/>
      <c r="N124" s="237"/>
      <c r="O124" s="237"/>
      <c r="P124" s="238">
        <f>P125</f>
        <v>0</v>
      </c>
      <c r="Q124" s="237"/>
      <c r="R124" s="238">
        <f>R125</f>
        <v>0</v>
      </c>
      <c r="S124" s="237"/>
      <c r="T124" s="239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40" t="s">
        <v>113</v>
      </c>
      <c r="AT124" s="241" t="s">
        <v>79</v>
      </c>
      <c r="AU124" s="241" t="s">
        <v>80</v>
      </c>
      <c r="AY124" s="240" t="s">
        <v>166</v>
      </c>
      <c r="BK124" s="242">
        <f>BK125</f>
        <v>0</v>
      </c>
    </row>
    <row r="125" spans="1:63" s="12" customFormat="1" ht="22.8" customHeight="1">
      <c r="A125" s="12"/>
      <c r="B125" s="229"/>
      <c r="C125" s="230"/>
      <c r="D125" s="231" t="s">
        <v>79</v>
      </c>
      <c r="E125" s="243" t="s">
        <v>167</v>
      </c>
      <c r="F125" s="243" t="s">
        <v>168</v>
      </c>
      <c r="G125" s="230"/>
      <c r="H125" s="230"/>
      <c r="I125" s="233"/>
      <c r="J125" s="244">
        <f>BK125</f>
        <v>0</v>
      </c>
      <c r="K125" s="230"/>
      <c r="L125" s="235"/>
      <c r="M125" s="236"/>
      <c r="N125" s="237"/>
      <c r="O125" s="237"/>
      <c r="P125" s="238">
        <f>SUM(P126:P129)</f>
        <v>0</v>
      </c>
      <c r="Q125" s="237"/>
      <c r="R125" s="238">
        <f>SUM(R126:R129)</f>
        <v>0</v>
      </c>
      <c r="S125" s="237"/>
      <c r="T125" s="239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0" t="s">
        <v>113</v>
      </c>
      <c r="AT125" s="241" t="s">
        <v>79</v>
      </c>
      <c r="AU125" s="241" t="s">
        <v>88</v>
      </c>
      <c r="AY125" s="240" t="s">
        <v>166</v>
      </c>
      <c r="BK125" s="242">
        <f>SUM(BK126:BK129)</f>
        <v>0</v>
      </c>
    </row>
    <row r="126" spans="1:65" s="2" customFormat="1" ht="16.5" customHeight="1">
      <c r="A126" s="38"/>
      <c r="B126" s="39"/>
      <c r="C126" s="245" t="s">
        <v>88</v>
      </c>
      <c r="D126" s="245" t="s">
        <v>169</v>
      </c>
      <c r="E126" s="246" t="s">
        <v>170</v>
      </c>
      <c r="F126" s="247" t="s">
        <v>171</v>
      </c>
      <c r="G126" s="248" t="s">
        <v>172</v>
      </c>
      <c r="H126" s="249">
        <v>1</v>
      </c>
      <c r="I126" s="250"/>
      <c r="J126" s="251">
        <f>ROUND(I126*H126,2)</f>
        <v>0</v>
      </c>
      <c r="K126" s="252"/>
      <c r="L126" s="44"/>
      <c r="M126" s="253" t="s">
        <v>1</v>
      </c>
      <c r="N126" s="254" t="s">
        <v>45</v>
      </c>
      <c r="O126" s="91"/>
      <c r="P126" s="255">
        <f>O126*H126</f>
        <v>0</v>
      </c>
      <c r="Q126" s="255">
        <v>0</v>
      </c>
      <c r="R126" s="255">
        <f>Q126*H126</f>
        <v>0</v>
      </c>
      <c r="S126" s="255">
        <v>0</v>
      </c>
      <c r="T126" s="25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7" t="s">
        <v>173</v>
      </c>
      <c r="AT126" s="257" t="s">
        <v>169</v>
      </c>
      <c r="AU126" s="257" t="s">
        <v>90</v>
      </c>
      <c r="AY126" s="17" t="s">
        <v>166</v>
      </c>
      <c r="BE126" s="258">
        <f>IF(N126="základní",J126,0)</f>
        <v>0</v>
      </c>
      <c r="BF126" s="258">
        <f>IF(N126="snížená",J126,0)</f>
        <v>0</v>
      </c>
      <c r="BG126" s="258">
        <f>IF(N126="zákl. přenesená",J126,0)</f>
        <v>0</v>
      </c>
      <c r="BH126" s="258">
        <f>IF(N126="sníž. přenesená",J126,0)</f>
        <v>0</v>
      </c>
      <c r="BI126" s="258">
        <f>IF(N126="nulová",J126,0)</f>
        <v>0</v>
      </c>
      <c r="BJ126" s="17" t="s">
        <v>88</v>
      </c>
      <c r="BK126" s="258">
        <f>ROUND(I126*H126,2)</f>
        <v>0</v>
      </c>
      <c r="BL126" s="17" t="s">
        <v>173</v>
      </c>
      <c r="BM126" s="257" t="s">
        <v>174</v>
      </c>
    </row>
    <row r="127" spans="1:47" s="2" customFormat="1" ht="12">
      <c r="A127" s="38"/>
      <c r="B127" s="39"/>
      <c r="C127" s="40"/>
      <c r="D127" s="259" t="s">
        <v>175</v>
      </c>
      <c r="E127" s="40"/>
      <c r="F127" s="260" t="s">
        <v>171</v>
      </c>
      <c r="G127" s="40"/>
      <c r="H127" s="40"/>
      <c r="I127" s="155"/>
      <c r="J127" s="40"/>
      <c r="K127" s="40"/>
      <c r="L127" s="44"/>
      <c r="M127" s="261"/>
      <c r="N127" s="262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175</v>
      </c>
      <c r="AU127" s="17" t="s">
        <v>90</v>
      </c>
    </row>
    <row r="128" spans="1:65" s="2" customFormat="1" ht="16.5" customHeight="1">
      <c r="A128" s="38"/>
      <c r="B128" s="39"/>
      <c r="C128" s="245" t="s">
        <v>90</v>
      </c>
      <c r="D128" s="245" t="s">
        <v>169</v>
      </c>
      <c r="E128" s="246" t="s">
        <v>176</v>
      </c>
      <c r="F128" s="247" t="s">
        <v>177</v>
      </c>
      <c r="G128" s="248" t="s">
        <v>172</v>
      </c>
      <c r="H128" s="249">
        <v>1</v>
      </c>
      <c r="I128" s="250"/>
      <c r="J128" s="251">
        <f>ROUND(I128*H128,2)</f>
        <v>0</v>
      </c>
      <c r="K128" s="252"/>
      <c r="L128" s="44"/>
      <c r="M128" s="253" t="s">
        <v>1</v>
      </c>
      <c r="N128" s="254" t="s">
        <v>45</v>
      </c>
      <c r="O128" s="91"/>
      <c r="P128" s="255">
        <f>O128*H128</f>
        <v>0</v>
      </c>
      <c r="Q128" s="255">
        <v>0</v>
      </c>
      <c r="R128" s="255">
        <f>Q128*H128</f>
        <v>0</v>
      </c>
      <c r="S128" s="255">
        <v>0</v>
      </c>
      <c r="T128" s="25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7" t="s">
        <v>173</v>
      </c>
      <c r="AT128" s="257" t="s">
        <v>169</v>
      </c>
      <c r="AU128" s="257" t="s">
        <v>90</v>
      </c>
      <c r="AY128" s="17" t="s">
        <v>166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7" t="s">
        <v>88</v>
      </c>
      <c r="BK128" s="258">
        <f>ROUND(I128*H128,2)</f>
        <v>0</v>
      </c>
      <c r="BL128" s="17" t="s">
        <v>173</v>
      </c>
      <c r="BM128" s="257" t="s">
        <v>178</v>
      </c>
    </row>
    <row r="129" spans="1:47" s="2" customFormat="1" ht="12">
      <c r="A129" s="38"/>
      <c r="B129" s="39"/>
      <c r="C129" s="40"/>
      <c r="D129" s="259" t="s">
        <v>175</v>
      </c>
      <c r="E129" s="40"/>
      <c r="F129" s="260" t="s">
        <v>177</v>
      </c>
      <c r="G129" s="40"/>
      <c r="H129" s="40"/>
      <c r="I129" s="155"/>
      <c r="J129" s="40"/>
      <c r="K129" s="40"/>
      <c r="L129" s="44"/>
      <c r="M129" s="261"/>
      <c r="N129" s="262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175</v>
      </c>
      <c r="AU129" s="17" t="s">
        <v>90</v>
      </c>
    </row>
    <row r="130" spans="1:63" s="12" customFormat="1" ht="25.9" customHeight="1">
      <c r="A130" s="12"/>
      <c r="B130" s="229"/>
      <c r="C130" s="230"/>
      <c r="D130" s="231" t="s">
        <v>79</v>
      </c>
      <c r="E130" s="232" t="s">
        <v>179</v>
      </c>
      <c r="F130" s="232" t="s">
        <v>180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P131+P138+P147+P150</f>
        <v>0</v>
      </c>
      <c r="Q130" s="237"/>
      <c r="R130" s="238">
        <f>R131+R138+R147+R150</f>
        <v>0</v>
      </c>
      <c r="S130" s="237"/>
      <c r="T130" s="239">
        <f>T131+T138+T147+T150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181</v>
      </c>
      <c r="AT130" s="241" t="s">
        <v>79</v>
      </c>
      <c r="AU130" s="241" t="s">
        <v>80</v>
      </c>
      <c r="AY130" s="240" t="s">
        <v>166</v>
      </c>
      <c r="BK130" s="242">
        <f>BK131+BK138+BK147+BK150</f>
        <v>0</v>
      </c>
    </row>
    <row r="131" spans="1:63" s="12" customFormat="1" ht="22.8" customHeight="1">
      <c r="A131" s="12"/>
      <c r="B131" s="229"/>
      <c r="C131" s="230"/>
      <c r="D131" s="231" t="s">
        <v>79</v>
      </c>
      <c r="E131" s="243" t="s">
        <v>182</v>
      </c>
      <c r="F131" s="243" t="s">
        <v>183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SUM(P132:P137)</f>
        <v>0</v>
      </c>
      <c r="Q131" s="237"/>
      <c r="R131" s="238">
        <f>SUM(R132:R137)</f>
        <v>0</v>
      </c>
      <c r="S131" s="237"/>
      <c r="T131" s="239">
        <f>SUM(T132:T137)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181</v>
      </c>
      <c r="AT131" s="241" t="s">
        <v>79</v>
      </c>
      <c r="AU131" s="241" t="s">
        <v>88</v>
      </c>
      <c r="AY131" s="240" t="s">
        <v>166</v>
      </c>
      <c r="BK131" s="242">
        <f>SUM(BK132:BK137)</f>
        <v>0</v>
      </c>
    </row>
    <row r="132" spans="1:65" s="2" customFormat="1" ht="16.5" customHeight="1">
      <c r="A132" s="38"/>
      <c r="B132" s="39"/>
      <c r="C132" s="245" t="s">
        <v>103</v>
      </c>
      <c r="D132" s="245" t="s">
        <v>169</v>
      </c>
      <c r="E132" s="246" t="s">
        <v>184</v>
      </c>
      <c r="F132" s="247" t="s">
        <v>185</v>
      </c>
      <c r="G132" s="248" t="s">
        <v>172</v>
      </c>
      <c r="H132" s="249">
        <v>1</v>
      </c>
      <c r="I132" s="250"/>
      <c r="J132" s="251">
        <f>ROUND(I132*H132,2)</f>
        <v>0</v>
      </c>
      <c r="K132" s="252"/>
      <c r="L132" s="44"/>
      <c r="M132" s="253" t="s">
        <v>1</v>
      </c>
      <c r="N132" s="254" t="s">
        <v>45</v>
      </c>
      <c r="O132" s="91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7" t="s">
        <v>173</v>
      </c>
      <c r="AT132" s="257" t="s">
        <v>169</v>
      </c>
      <c r="AU132" s="257" t="s">
        <v>90</v>
      </c>
      <c r="AY132" s="17" t="s">
        <v>166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7" t="s">
        <v>88</v>
      </c>
      <c r="BK132" s="258">
        <f>ROUND(I132*H132,2)</f>
        <v>0</v>
      </c>
      <c r="BL132" s="17" t="s">
        <v>173</v>
      </c>
      <c r="BM132" s="257" t="s">
        <v>186</v>
      </c>
    </row>
    <row r="133" spans="1:47" s="2" customFormat="1" ht="12">
      <c r="A133" s="38"/>
      <c r="B133" s="39"/>
      <c r="C133" s="40"/>
      <c r="D133" s="259" t="s">
        <v>175</v>
      </c>
      <c r="E133" s="40"/>
      <c r="F133" s="260" t="s">
        <v>185</v>
      </c>
      <c r="G133" s="40"/>
      <c r="H133" s="40"/>
      <c r="I133" s="155"/>
      <c r="J133" s="40"/>
      <c r="K133" s="40"/>
      <c r="L133" s="44"/>
      <c r="M133" s="261"/>
      <c r="N133" s="262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175</v>
      </c>
      <c r="AU133" s="17" t="s">
        <v>90</v>
      </c>
    </row>
    <row r="134" spans="1:65" s="2" customFormat="1" ht="16.5" customHeight="1">
      <c r="A134" s="38"/>
      <c r="B134" s="39"/>
      <c r="C134" s="245" t="s">
        <v>113</v>
      </c>
      <c r="D134" s="245" t="s">
        <v>169</v>
      </c>
      <c r="E134" s="246" t="s">
        <v>187</v>
      </c>
      <c r="F134" s="247" t="s">
        <v>188</v>
      </c>
      <c r="G134" s="248" t="s">
        <v>172</v>
      </c>
      <c r="H134" s="249">
        <v>1</v>
      </c>
      <c r="I134" s="250"/>
      <c r="J134" s="251">
        <f>ROUND(I134*H134,2)</f>
        <v>0</v>
      </c>
      <c r="K134" s="252"/>
      <c r="L134" s="44"/>
      <c r="M134" s="253" t="s">
        <v>1</v>
      </c>
      <c r="N134" s="254" t="s">
        <v>45</v>
      </c>
      <c r="O134" s="91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7" t="s">
        <v>173</v>
      </c>
      <c r="AT134" s="257" t="s">
        <v>169</v>
      </c>
      <c r="AU134" s="257" t="s">
        <v>90</v>
      </c>
      <c r="AY134" s="17" t="s">
        <v>166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7" t="s">
        <v>88</v>
      </c>
      <c r="BK134" s="258">
        <f>ROUND(I134*H134,2)</f>
        <v>0</v>
      </c>
      <c r="BL134" s="17" t="s">
        <v>173</v>
      </c>
      <c r="BM134" s="257" t="s">
        <v>189</v>
      </c>
    </row>
    <row r="135" spans="1:47" s="2" customFormat="1" ht="12">
      <c r="A135" s="38"/>
      <c r="B135" s="39"/>
      <c r="C135" s="40"/>
      <c r="D135" s="259" t="s">
        <v>175</v>
      </c>
      <c r="E135" s="40"/>
      <c r="F135" s="260" t="s">
        <v>188</v>
      </c>
      <c r="G135" s="40"/>
      <c r="H135" s="40"/>
      <c r="I135" s="155"/>
      <c r="J135" s="40"/>
      <c r="K135" s="40"/>
      <c r="L135" s="44"/>
      <c r="M135" s="261"/>
      <c r="N135" s="262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175</v>
      </c>
      <c r="AU135" s="17" t="s">
        <v>90</v>
      </c>
    </row>
    <row r="136" spans="1:65" s="2" customFormat="1" ht="16.5" customHeight="1">
      <c r="A136" s="38"/>
      <c r="B136" s="39"/>
      <c r="C136" s="245" t="s">
        <v>181</v>
      </c>
      <c r="D136" s="245" t="s">
        <v>169</v>
      </c>
      <c r="E136" s="246" t="s">
        <v>190</v>
      </c>
      <c r="F136" s="247" t="s">
        <v>191</v>
      </c>
      <c r="G136" s="248" t="s">
        <v>172</v>
      </c>
      <c r="H136" s="249">
        <v>1</v>
      </c>
      <c r="I136" s="250"/>
      <c r="J136" s="251">
        <f>ROUND(I136*H136,2)</f>
        <v>0</v>
      </c>
      <c r="K136" s="252"/>
      <c r="L136" s="44"/>
      <c r="M136" s="253" t="s">
        <v>1</v>
      </c>
      <c r="N136" s="254" t="s">
        <v>45</v>
      </c>
      <c r="O136" s="91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7" t="s">
        <v>173</v>
      </c>
      <c r="AT136" s="257" t="s">
        <v>169</v>
      </c>
      <c r="AU136" s="257" t="s">
        <v>90</v>
      </c>
      <c r="AY136" s="17" t="s">
        <v>166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7" t="s">
        <v>88</v>
      </c>
      <c r="BK136" s="258">
        <f>ROUND(I136*H136,2)</f>
        <v>0</v>
      </c>
      <c r="BL136" s="17" t="s">
        <v>173</v>
      </c>
      <c r="BM136" s="257" t="s">
        <v>192</v>
      </c>
    </row>
    <row r="137" spans="1:47" s="2" customFormat="1" ht="12">
      <c r="A137" s="38"/>
      <c r="B137" s="39"/>
      <c r="C137" s="40"/>
      <c r="D137" s="259" t="s">
        <v>175</v>
      </c>
      <c r="E137" s="40"/>
      <c r="F137" s="260" t="s">
        <v>191</v>
      </c>
      <c r="G137" s="40"/>
      <c r="H137" s="40"/>
      <c r="I137" s="155"/>
      <c r="J137" s="40"/>
      <c r="K137" s="40"/>
      <c r="L137" s="44"/>
      <c r="M137" s="261"/>
      <c r="N137" s="262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175</v>
      </c>
      <c r="AU137" s="17" t="s">
        <v>90</v>
      </c>
    </row>
    <row r="138" spans="1:63" s="12" customFormat="1" ht="22.8" customHeight="1">
      <c r="A138" s="12"/>
      <c r="B138" s="229"/>
      <c r="C138" s="230"/>
      <c r="D138" s="231" t="s">
        <v>79</v>
      </c>
      <c r="E138" s="243" t="s">
        <v>193</v>
      </c>
      <c r="F138" s="243" t="s">
        <v>194</v>
      </c>
      <c r="G138" s="230"/>
      <c r="H138" s="230"/>
      <c r="I138" s="233"/>
      <c r="J138" s="244">
        <f>BK138</f>
        <v>0</v>
      </c>
      <c r="K138" s="230"/>
      <c r="L138" s="235"/>
      <c r="M138" s="236"/>
      <c r="N138" s="237"/>
      <c r="O138" s="237"/>
      <c r="P138" s="238">
        <f>SUM(P139:P146)</f>
        <v>0</v>
      </c>
      <c r="Q138" s="237"/>
      <c r="R138" s="238">
        <f>SUM(R139:R146)</f>
        <v>0</v>
      </c>
      <c r="S138" s="237"/>
      <c r="T138" s="239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0" t="s">
        <v>181</v>
      </c>
      <c r="AT138" s="241" t="s">
        <v>79</v>
      </c>
      <c r="AU138" s="241" t="s">
        <v>88</v>
      </c>
      <c r="AY138" s="240" t="s">
        <v>166</v>
      </c>
      <c r="BK138" s="242">
        <f>SUM(BK139:BK146)</f>
        <v>0</v>
      </c>
    </row>
    <row r="139" spans="1:65" s="2" customFormat="1" ht="16.5" customHeight="1">
      <c r="A139" s="38"/>
      <c r="B139" s="39"/>
      <c r="C139" s="245" t="s">
        <v>195</v>
      </c>
      <c r="D139" s="245" t="s">
        <v>169</v>
      </c>
      <c r="E139" s="246" t="s">
        <v>196</v>
      </c>
      <c r="F139" s="247" t="s">
        <v>194</v>
      </c>
      <c r="G139" s="248" t="s">
        <v>172</v>
      </c>
      <c r="H139" s="249">
        <v>1</v>
      </c>
      <c r="I139" s="250"/>
      <c r="J139" s="251">
        <f>ROUND(I139*H139,2)</f>
        <v>0</v>
      </c>
      <c r="K139" s="252"/>
      <c r="L139" s="44"/>
      <c r="M139" s="253" t="s">
        <v>1</v>
      </c>
      <c r="N139" s="254" t="s">
        <v>45</v>
      </c>
      <c r="O139" s="91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7" t="s">
        <v>173</v>
      </c>
      <c r="AT139" s="257" t="s">
        <v>169</v>
      </c>
      <c r="AU139" s="257" t="s">
        <v>90</v>
      </c>
      <c r="AY139" s="17" t="s">
        <v>166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7" t="s">
        <v>88</v>
      </c>
      <c r="BK139" s="258">
        <f>ROUND(I139*H139,2)</f>
        <v>0</v>
      </c>
      <c r="BL139" s="17" t="s">
        <v>173</v>
      </c>
      <c r="BM139" s="257" t="s">
        <v>197</v>
      </c>
    </row>
    <row r="140" spans="1:47" s="2" customFormat="1" ht="12">
      <c r="A140" s="38"/>
      <c r="B140" s="39"/>
      <c r="C140" s="40"/>
      <c r="D140" s="259" t="s">
        <v>175</v>
      </c>
      <c r="E140" s="40"/>
      <c r="F140" s="260" t="s">
        <v>194</v>
      </c>
      <c r="G140" s="40"/>
      <c r="H140" s="40"/>
      <c r="I140" s="155"/>
      <c r="J140" s="40"/>
      <c r="K140" s="40"/>
      <c r="L140" s="44"/>
      <c r="M140" s="261"/>
      <c r="N140" s="262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175</v>
      </c>
      <c r="AU140" s="17" t="s">
        <v>90</v>
      </c>
    </row>
    <row r="141" spans="1:65" s="2" customFormat="1" ht="16.5" customHeight="1">
      <c r="A141" s="38"/>
      <c r="B141" s="39"/>
      <c r="C141" s="245" t="s">
        <v>198</v>
      </c>
      <c r="D141" s="245" t="s">
        <v>169</v>
      </c>
      <c r="E141" s="246" t="s">
        <v>199</v>
      </c>
      <c r="F141" s="247" t="s">
        <v>200</v>
      </c>
      <c r="G141" s="248" t="s">
        <v>172</v>
      </c>
      <c r="H141" s="249">
        <v>1</v>
      </c>
      <c r="I141" s="250"/>
      <c r="J141" s="251">
        <f>ROUND(I141*H141,2)</f>
        <v>0</v>
      </c>
      <c r="K141" s="252"/>
      <c r="L141" s="44"/>
      <c r="M141" s="253" t="s">
        <v>1</v>
      </c>
      <c r="N141" s="254" t="s">
        <v>45</v>
      </c>
      <c r="O141" s="91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7" t="s">
        <v>173</v>
      </c>
      <c r="AT141" s="257" t="s">
        <v>169</v>
      </c>
      <c r="AU141" s="257" t="s">
        <v>90</v>
      </c>
      <c r="AY141" s="17" t="s">
        <v>166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7" t="s">
        <v>88</v>
      </c>
      <c r="BK141" s="258">
        <f>ROUND(I141*H141,2)</f>
        <v>0</v>
      </c>
      <c r="BL141" s="17" t="s">
        <v>173</v>
      </c>
      <c r="BM141" s="257" t="s">
        <v>201</v>
      </c>
    </row>
    <row r="142" spans="1:47" s="2" customFormat="1" ht="12">
      <c r="A142" s="38"/>
      <c r="B142" s="39"/>
      <c r="C142" s="40"/>
      <c r="D142" s="259" t="s">
        <v>175</v>
      </c>
      <c r="E142" s="40"/>
      <c r="F142" s="260" t="s">
        <v>200</v>
      </c>
      <c r="G142" s="40"/>
      <c r="H142" s="40"/>
      <c r="I142" s="155"/>
      <c r="J142" s="40"/>
      <c r="K142" s="40"/>
      <c r="L142" s="44"/>
      <c r="M142" s="261"/>
      <c r="N142" s="262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175</v>
      </c>
      <c r="AU142" s="17" t="s">
        <v>90</v>
      </c>
    </row>
    <row r="143" spans="1:65" s="2" customFormat="1" ht="16.5" customHeight="1">
      <c r="A143" s="38"/>
      <c r="B143" s="39"/>
      <c r="C143" s="245" t="s">
        <v>202</v>
      </c>
      <c r="D143" s="245" t="s">
        <v>169</v>
      </c>
      <c r="E143" s="246" t="s">
        <v>203</v>
      </c>
      <c r="F143" s="247" t="s">
        <v>204</v>
      </c>
      <c r="G143" s="248" t="s">
        <v>172</v>
      </c>
      <c r="H143" s="249">
        <v>1</v>
      </c>
      <c r="I143" s="250"/>
      <c r="J143" s="251">
        <f>ROUND(I143*H143,2)</f>
        <v>0</v>
      </c>
      <c r="K143" s="252"/>
      <c r="L143" s="44"/>
      <c r="M143" s="253" t="s">
        <v>1</v>
      </c>
      <c r="N143" s="254" t="s">
        <v>45</v>
      </c>
      <c r="O143" s="91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7" t="s">
        <v>173</v>
      </c>
      <c r="AT143" s="257" t="s">
        <v>169</v>
      </c>
      <c r="AU143" s="257" t="s">
        <v>90</v>
      </c>
      <c r="AY143" s="17" t="s">
        <v>166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7" t="s">
        <v>88</v>
      </c>
      <c r="BK143" s="258">
        <f>ROUND(I143*H143,2)</f>
        <v>0</v>
      </c>
      <c r="BL143" s="17" t="s">
        <v>173</v>
      </c>
      <c r="BM143" s="257" t="s">
        <v>205</v>
      </c>
    </row>
    <row r="144" spans="1:47" s="2" customFormat="1" ht="12">
      <c r="A144" s="38"/>
      <c r="B144" s="39"/>
      <c r="C144" s="40"/>
      <c r="D144" s="259" t="s">
        <v>175</v>
      </c>
      <c r="E144" s="40"/>
      <c r="F144" s="260" t="s">
        <v>204</v>
      </c>
      <c r="G144" s="40"/>
      <c r="H144" s="40"/>
      <c r="I144" s="155"/>
      <c r="J144" s="40"/>
      <c r="K144" s="40"/>
      <c r="L144" s="44"/>
      <c r="M144" s="261"/>
      <c r="N144" s="262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175</v>
      </c>
      <c r="AU144" s="17" t="s">
        <v>90</v>
      </c>
    </row>
    <row r="145" spans="1:65" s="2" customFormat="1" ht="16.5" customHeight="1">
      <c r="A145" s="38"/>
      <c r="B145" s="39"/>
      <c r="C145" s="245" t="s">
        <v>206</v>
      </c>
      <c r="D145" s="245" t="s">
        <v>169</v>
      </c>
      <c r="E145" s="246" t="s">
        <v>207</v>
      </c>
      <c r="F145" s="247" t="s">
        <v>208</v>
      </c>
      <c r="G145" s="248" t="s">
        <v>172</v>
      </c>
      <c r="H145" s="249">
        <v>1</v>
      </c>
      <c r="I145" s="250"/>
      <c r="J145" s="251">
        <f>ROUND(I145*H145,2)</f>
        <v>0</v>
      </c>
      <c r="K145" s="252"/>
      <c r="L145" s="44"/>
      <c r="M145" s="253" t="s">
        <v>1</v>
      </c>
      <c r="N145" s="254" t="s">
        <v>45</v>
      </c>
      <c r="O145" s="91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7" t="s">
        <v>173</v>
      </c>
      <c r="AT145" s="257" t="s">
        <v>169</v>
      </c>
      <c r="AU145" s="257" t="s">
        <v>90</v>
      </c>
      <c r="AY145" s="17" t="s">
        <v>166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7" t="s">
        <v>88</v>
      </c>
      <c r="BK145" s="258">
        <f>ROUND(I145*H145,2)</f>
        <v>0</v>
      </c>
      <c r="BL145" s="17" t="s">
        <v>173</v>
      </c>
      <c r="BM145" s="257" t="s">
        <v>209</v>
      </c>
    </row>
    <row r="146" spans="1:47" s="2" customFormat="1" ht="12">
      <c r="A146" s="38"/>
      <c r="B146" s="39"/>
      <c r="C146" s="40"/>
      <c r="D146" s="259" t="s">
        <v>175</v>
      </c>
      <c r="E146" s="40"/>
      <c r="F146" s="260" t="s">
        <v>208</v>
      </c>
      <c r="G146" s="40"/>
      <c r="H146" s="40"/>
      <c r="I146" s="155"/>
      <c r="J146" s="40"/>
      <c r="K146" s="40"/>
      <c r="L146" s="44"/>
      <c r="M146" s="261"/>
      <c r="N146" s="262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175</v>
      </c>
      <c r="AU146" s="17" t="s">
        <v>90</v>
      </c>
    </row>
    <row r="147" spans="1:63" s="12" customFormat="1" ht="22.8" customHeight="1">
      <c r="A147" s="12"/>
      <c r="B147" s="229"/>
      <c r="C147" s="230"/>
      <c r="D147" s="231" t="s">
        <v>79</v>
      </c>
      <c r="E147" s="243" t="s">
        <v>210</v>
      </c>
      <c r="F147" s="243" t="s">
        <v>211</v>
      </c>
      <c r="G147" s="230"/>
      <c r="H147" s="230"/>
      <c r="I147" s="233"/>
      <c r="J147" s="244">
        <f>BK147</f>
        <v>0</v>
      </c>
      <c r="K147" s="230"/>
      <c r="L147" s="235"/>
      <c r="M147" s="236"/>
      <c r="N147" s="237"/>
      <c r="O147" s="237"/>
      <c r="P147" s="238">
        <f>SUM(P148:P149)</f>
        <v>0</v>
      </c>
      <c r="Q147" s="237"/>
      <c r="R147" s="238">
        <f>SUM(R148:R149)</f>
        <v>0</v>
      </c>
      <c r="S147" s="237"/>
      <c r="T147" s="239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0" t="s">
        <v>181</v>
      </c>
      <c r="AT147" s="241" t="s">
        <v>79</v>
      </c>
      <c r="AU147" s="241" t="s">
        <v>88</v>
      </c>
      <c r="AY147" s="240" t="s">
        <v>166</v>
      </c>
      <c r="BK147" s="242">
        <f>SUM(BK148:BK149)</f>
        <v>0</v>
      </c>
    </row>
    <row r="148" spans="1:65" s="2" customFormat="1" ht="16.5" customHeight="1">
      <c r="A148" s="38"/>
      <c r="B148" s="39"/>
      <c r="C148" s="245" t="s">
        <v>212</v>
      </c>
      <c r="D148" s="245" t="s">
        <v>169</v>
      </c>
      <c r="E148" s="246" t="s">
        <v>213</v>
      </c>
      <c r="F148" s="247" t="s">
        <v>214</v>
      </c>
      <c r="G148" s="248" t="s">
        <v>172</v>
      </c>
      <c r="H148" s="249">
        <v>1</v>
      </c>
      <c r="I148" s="250"/>
      <c r="J148" s="251">
        <f>ROUND(I148*H148,2)</f>
        <v>0</v>
      </c>
      <c r="K148" s="252"/>
      <c r="L148" s="44"/>
      <c r="M148" s="253" t="s">
        <v>1</v>
      </c>
      <c r="N148" s="254" t="s">
        <v>45</v>
      </c>
      <c r="O148" s="91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7" t="s">
        <v>173</v>
      </c>
      <c r="AT148" s="257" t="s">
        <v>169</v>
      </c>
      <c r="AU148" s="257" t="s">
        <v>90</v>
      </c>
      <c r="AY148" s="17" t="s">
        <v>166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7" t="s">
        <v>88</v>
      </c>
      <c r="BK148" s="258">
        <f>ROUND(I148*H148,2)</f>
        <v>0</v>
      </c>
      <c r="BL148" s="17" t="s">
        <v>173</v>
      </c>
      <c r="BM148" s="257" t="s">
        <v>215</v>
      </c>
    </row>
    <row r="149" spans="1:47" s="2" customFormat="1" ht="12">
      <c r="A149" s="38"/>
      <c r="B149" s="39"/>
      <c r="C149" s="40"/>
      <c r="D149" s="259" t="s">
        <v>175</v>
      </c>
      <c r="E149" s="40"/>
      <c r="F149" s="260" t="s">
        <v>214</v>
      </c>
      <c r="G149" s="40"/>
      <c r="H149" s="40"/>
      <c r="I149" s="155"/>
      <c r="J149" s="40"/>
      <c r="K149" s="40"/>
      <c r="L149" s="44"/>
      <c r="M149" s="261"/>
      <c r="N149" s="262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175</v>
      </c>
      <c r="AU149" s="17" t="s">
        <v>90</v>
      </c>
    </row>
    <row r="150" spans="1:63" s="12" customFormat="1" ht="22.8" customHeight="1">
      <c r="A150" s="12"/>
      <c r="B150" s="229"/>
      <c r="C150" s="230"/>
      <c r="D150" s="231" t="s">
        <v>79</v>
      </c>
      <c r="E150" s="243" t="s">
        <v>216</v>
      </c>
      <c r="F150" s="243" t="s">
        <v>217</v>
      </c>
      <c r="G150" s="230"/>
      <c r="H150" s="230"/>
      <c r="I150" s="233"/>
      <c r="J150" s="244">
        <f>BK150</f>
        <v>0</v>
      </c>
      <c r="K150" s="230"/>
      <c r="L150" s="235"/>
      <c r="M150" s="236"/>
      <c r="N150" s="237"/>
      <c r="O150" s="237"/>
      <c r="P150" s="238">
        <f>SUM(P151:P152)</f>
        <v>0</v>
      </c>
      <c r="Q150" s="237"/>
      <c r="R150" s="238">
        <f>SUM(R151:R152)</f>
        <v>0</v>
      </c>
      <c r="S150" s="237"/>
      <c r="T150" s="239">
        <f>SUM(T151:T152)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0" t="s">
        <v>181</v>
      </c>
      <c r="AT150" s="241" t="s">
        <v>79</v>
      </c>
      <c r="AU150" s="241" t="s">
        <v>88</v>
      </c>
      <c r="AY150" s="240" t="s">
        <v>166</v>
      </c>
      <c r="BK150" s="242">
        <f>SUM(BK151:BK152)</f>
        <v>0</v>
      </c>
    </row>
    <row r="151" spans="1:65" s="2" customFormat="1" ht="16.5" customHeight="1">
      <c r="A151" s="38"/>
      <c r="B151" s="39"/>
      <c r="C151" s="245" t="s">
        <v>218</v>
      </c>
      <c r="D151" s="245" t="s">
        <v>169</v>
      </c>
      <c r="E151" s="246" t="s">
        <v>219</v>
      </c>
      <c r="F151" s="247" t="s">
        <v>220</v>
      </c>
      <c r="G151" s="248" t="s">
        <v>172</v>
      </c>
      <c r="H151" s="249">
        <v>1</v>
      </c>
      <c r="I151" s="250"/>
      <c r="J151" s="251">
        <f>ROUND(I151*H151,2)</f>
        <v>0</v>
      </c>
      <c r="K151" s="252"/>
      <c r="L151" s="44"/>
      <c r="M151" s="253" t="s">
        <v>1</v>
      </c>
      <c r="N151" s="254" t="s">
        <v>45</v>
      </c>
      <c r="O151" s="91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7" t="s">
        <v>173</v>
      </c>
      <c r="AT151" s="257" t="s">
        <v>169</v>
      </c>
      <c r="AU151" s="257" t="s">
        <v>90</v>
      </c>
      <c r="AY151" s="17" t="s">
        <v>166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7" t="s">
        <v>88</v>
      </c>
      <c r="BK151" s="258">
        <f>ROUND(I151*H151,2)</f>
        <v>0</v>
      </c>
      <c r="BL151" s="17" t="s">
        <v>173</v>
      </c>
      <c r="BM151" s="257" t="s">
        <v>221</v>
      </c>
    </row>
    <row r="152" spans="1:47" s="2" customFormat="1" ht="12">
      <c r="A152" s="38"/>
      <c r="B152" s="39"/>
      <c r="C152" s="40"/>
      <c r="D152" s="259" t="s">
        <v>175</v>
      </c>
      <c r="E152" s="40"/>
      <c r="F152" s="260" t="s">
        <v>222</v>
      </c>
      <c r="G152" s="40"/>
      <c r="H152" s="40"/>
      <c r="I152" s="155"/>
      <c r="J152" s="40"/>
      <c r="K152" s="40"/>
      <c r="L152" s="44"/>
      <c r="M152" s="263"/>
      <c r="N152" s="264"/>
      <c r="O152" s="265"/>
      <c r="P152" s="265"/>
      <c r="Q152" s="265"/>
      <c r="R152" s="265"/>
      <c r="S152" s="265"/>
      <c r="T152" s="266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175</v>
      </c>
      <c r="AU152" s="17" t="s">
        <v>90</v>
      </c>
    </row>
    <row r="153" spans="1:31" s="2" customFormat="1" ht="6.95" customHeight="1">
      <c r="A153" s="38"/>
      <c r="B153" s="66"/>
      <c r="C153" s="67"/>
      <c r="D153" s="67"/>
      <c r="E153" s="67"/>
      <c r="F153" s="67"/>
      <c r="G153" s="67"/>
      <c r="H153" s="67"/>
      <c r="I153" s="193"/>
      <c r="J153" s="67"/>
      <c r="K153" s="67"/>
      <c r="L153" s="44"/>
      <c r="M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</row>
  </sheetData>
  <sheetProtection password="CC35" sheet="1" objects="1" scenarios="1" formatColumns="0" formatRows="0" autoFilter="0"/>
  <autoFilter ref="C122:K15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90</v>
      </c>
    </row>
    <row r="4" spans="2:46" s="1" customFormat="1" ht="24.95" customHeight="1">
      <c r="B4" s="20"/>
      <c r="D4" s="151" t="s">
        <v>136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 xml:space="preserve">20030 - 3 -  Technická univerzita v Liberci, Laboratoř KEZ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137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223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224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24.75" customHeight="1">
      <c r="A11" s="38"/>
      <c r="B11" s="44"/>
      <c r="C11" s="38"/>
      <c r="D11" s="38"/>
      <c r="E11" s="156" t="s">
        <v>225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5. 11. 2020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5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7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29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31</v>
      </c>
      <c r="E22" s="38"/>
      <c r="F22" s="38"/>
      <c r="G22" s="38"/>
      <c r="H22" s="38"/>
      <c r="I22" s="157" t="s">
        <v>25</v>
      </c>
      <c r="J22" s="141" t="s">
        <v>32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7" t="s">
        <v>28</v>
      </c>
      <c r="J23" s="141" t="s">
        <v>34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36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28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38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47.25" customHeight="1">
      <c r="A29" s="159"/>
      <c r="B29" s="160"/>
      <c r="C29" s="159"/>
      <c r="D29" s="159"/>
      <c r="E29" s="161" t="s">
        <v>226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40</v>
      </c>
      <c r="E32" s="38"/>
      <c r="F32" s="38"/>
      <c r="G32" s="38"/>
      <c r="H32" s="38"/>
      <c r="I32" s="155"/>
      <c r="J32" s="167">
        <f>ROUND(J152,2)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42</v>
      </c>
      <c r="G34" s="38"/>
      <c r="H34" s="38"/>
      <c r="I34" s="169" t="s">
        <v>41</v>
      </c>
      <c r="J34" s="168" t="s">
        <v>43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44</v>
      </c>
      <c r="E35" s="153" t="s">
        <v>45</v>
      </c>
      <c r="F35" s="171">
        <f>ROUND((SUM(BE152:BE1746)),2)</f>
        <v>0</v>
      </c>
      <c r="G35" s="38"/>
      <c r="H35" s="38"/>
      <c r="I35" s="172">
        <v>0.21</v>
      </c>
      <c r="J35" s="171">
        <f>ROUND(((SUM(BE152:BE1746))*I35),2)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46</v>
      </c>
      <c r="F36" s="171">
        <f>ROUND((SUM(BF152:BF1746)),2)</f>
        <v>0</v>
      </c>
      <c r="G36" s="38"/>
      <c r="H36" s="38"/>
      <c r="I36" s="172">
        <v>0.15</v>
      </c>
      <c r="J36" s="171">
        <f>ROUND(((SUM(BF152:BF1746))*I36),2)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47</v>
      </c>
      <c r="F37" s="171">
        <f>ROUND((SUM(BG152:BG1746)),2)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48</v>
      </c>
      <c r="F38" s="171">
        <f>ROUND((SUM(BH152:BH1746)),2)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49</v>
      </c>
      <c r="F39" s="171">
        <f>ROUND((SUM(BI152:BI1746)),2)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50</v>
      </c>
      <c r="E41" s="175"/>
      <c r="F41" s="175"/>
      <c r="G41" s="176" t="s">
        <v>51</v>
      </c>
      <c r="H41" s="177" t="s">
        <v>52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53</v>
      </c>
      <c r="E50" s="182"/>
      <c r="F50" s="182"/>
      <c r="G50" s="181" t="s">
        <v>54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55</v>
      </c>
      <c r="E61" s="185"/>
      <c r="F61" s="186" t="s">
        <v>56</v>
      </c>
      <c r="G61" s="184" t="s">
        <v>55</v>
      </c>
      <c r="H61" s="185"/>
      <c r="I61" s="187"/>
      <c r="J61" s="188" t="s">
        <v>56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57</v>
      </c>
      <c r="E65" s="189"/>
      <c r="F65" s="189"/>
      <c r="G65" s="181" t="s">
        <v>58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55</v>
      </c>
      <c r="E76" s="185"/>
      <c r="F76" s="186" t="s">
        <v>56</v>
      </c>
      <c r="G76" s="184" t="s">
        <v>55</v>
      </c>
      <c r="H76" s="185"/>
      <c r="I76" s="187"/>
      <c r="J76" s="188" t="s">
        <v>56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139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 xml:space="preserve">20030 - 3 -  Technická univerzita v Liberci, Laboratoř KEZ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137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7" t="s">
        <v>223</v>
      </c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224</v>
      </c>
      <c r="D88" s="40"/>
      <c r="E88" s="40"/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24.75" customHeight="1">
      <c r="A89" s="38"/>
      <c r="B89" s="39"/>
      <c r="C89" s="40"/>
      <c r="D89" s="40"/>
      <c r="E89" s="76" t="str">
        <f>E11</f>
        <v xml:space="preserve">20030-01-D.1.1 - 20030-SO-01 - D.1.1.01 Architektonicko-stavební řešení,  D.1.2.01 Stavebně konstrukční řešení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Liberec</v>
      </c>
      <c r="G91" s="40"/>
      <c r="H91" s="40"/>
      <c r="I91" s="157" t="s">
        <v>22</v>
      </c>
      <c r="J91" s="79" t="str">
        <f>IF(J14="","",J14)</f>
        <v>5. 11. 2020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2" t="s">
        <v>24</v>
      </c>
      <c r="D93" s="40"/>
      <c r="E93" s="40"/>
      <c r="F93" s="27" t="str">
        <f>E17</f>
        <v xml:space="preserve">Technická univerzita v Liberci,Studentská 1402/2 </v>
      </c>
      <c r="G93" s="40"/>
      <c r="H93" s="40"/>
      <c r="I93" s="157" t="s">
        <v>31</v>
      </c>
      <c r="J93" s="36" t="str">
        <f>E23</f>
        <v>Profes projekt, spol. s 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157" t="s">
        <v>36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8" t="s">
        <v>140</v>
      </c>
      <c r="D96" s="199"/>
      <c r="E96" s="199"/>
      <c r="F96" s="199"/>
      <c r="G96" s="199"/>
      <c r="H96" s="199"/>
      <c r="I96" s="200"/>
      <c r="J96" s="201" t="s">
        <v>141</v>
      </c>
      <c r="K96" s="199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2" t="s">
        <v>142</v>
      </c>
      <c r="D98" s="40"/>
      <c r="E98" s="40"/>
      <c r="F98" s="40"/>
      <c r="G98" s="40"/>
      <c r="H98" s="40"/>
      <c r="I98" s="155"/>
      <c r="J98" s="110">
        <f>J152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143</v>
      </c>
    </row>
    <row r="99" spans="1:31" s="9" customFormat="1" ht="24.95" customHeight="1">
      <c r="A99" s="9"/>
      <c r="B99" s="203"/>
      <c r="C99" s="204"/>
      <c r="D99" s="205" t="s">
        <v>227</v>
      </c>
      <c r="E99" s="206"/>
      <c r="F99" s="206"/>
      <c r="G99" s="206"/>
      <c r="H99" s="206"/>
      <c r="I99" s="207"/>
      <c r="J99" s="208">
        <f>J153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3"/>
      <c r="D100" s="211" t="s">
        <v>228</v>
      </c>
      <c r="E100" s="212"/>
      <c r="F100" s="212"/>
      <c r="G100" s="212"/>
      <c r="H100" s="212"/>
      <c r="I100" s="213"/>
      <c r="J100" s="214">
        <f>J154</f>
        <v>0</v>
      </c>
      <c r="K100" s="133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3"/>
      <c r="D101" s="211" t="s">
        <v>229</v>
      </c>
      <c r="E101" s="212"/>
      <c r="F101" s="212"/>
      <c r="G101" s="212"/>
      <c r="H101" s="212"/>
      <c r="I101" s="213"/>
      <c r="J101" s="214">
        <f>J222</f>
        <v>0</v>
      </c>
      <c r="K101" s="133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3"/>
      <c r="D102" s="211" t="s">
        <v>230</v>
      </c>
      <c r="E102" s="212"/>
      <c r="F102" s="212"/>
      <c r="G102" s="212"/>
      <c r="H102" s="212"/>
      <c r="I102" s="213"/>
      <c r="J102" s="214">
        <f>J325</f>
        <v>0</v>
      </c>
      <c r="K102" s="133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3"/>
      <c r="D103" s="211" t="s">
        <v>231</v>
      </c>
      <c r="E103" s="212"/>
      <c r="F103" s="212"/>
      <c r="G103" s="212"/>
      <c r="H103" s="212"/>
      <c r="I103" s="213"/>
      <c r="J103" s="214">
        <f>J452</f>
        <v>0</v>
      </c>
      <c r="K103" s="133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3"/>
      <c r="D104" s="211" t="s">
        <v>232</v>
      </c>
      <c r="E104" s="212"/>
      <c r="F104" s="212"/>
      <c r="G104" s="212"/>
      <c r="H104" s="212"/>
      <c r="I104" s="213"/>
      <c r="J104" s="214">
        <f>J526</f>
        <v>0</v>
      </c>
      <c r="K104" s="133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3"/>
      <c r="D105" s="211" t="s">
        <v>233</v>
      </c>
      <c r="E105" s="212"/>
      <c r="F105" s="212"/>
      <c r="G105" s="212"/>
      <c r="H105" s="212"/>
      <c r="I105" s="213"/>
      <c r="J105" s="214">
        <f>J696</f>
        <v>0</v>
      </c>
      <c r="K105" s="133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0"/>
      <c r="C106" s="133"/>
      <c r="D106" s="211" t="s">
        <v>234</v>
      </c>
      <c r="E106" s="212"/>
      <c r="F106" s="212"/>
      <c r="G106" s="212"/>
      <c r="H106" s="212"/>
      <c r="I106" s="213"/>
      <c r="J106" s="214">
        <f>J825</f>
        <v>0</v>
      </c>
      <c r="K106" s="133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0"/>
      <c r="C107" s="133"/>
      <c r="D107" s="211" t="s">
        <v>235</v>
      </c>
      <c r="E107" s="212"/>
      <c r="F107" s="212"/>
      <c r="G107" s="212"/>
      <c r="H107" s="212"/>
      <c r="I107" s="213"/>
      <c r="J107" s="214">
        <f>J860</f>
        <v>0</v>
      </c>
      <c r="K107" s="133"/>
      <c r="L107" s="2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203"/>
      <c r="C108" s="204"/>
      <c r="D108" s="205" t="s">
        <v>236</v>
      </c>
      <c r="E108" s="206"/>
      <c r="F108" s="206"/>
      <c r="G108" s="206"/>
      <c r="H108" s="206"/>
      <c r="I108" s="207"/>
      <c r="J108" s="208">
        <f>J863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210"/>
      <c r="C109" s="133"/>
      <c r="D109" s="211" t="s">
        <v>237</v>
      </c>
      <c r="E109" s="212"/>
      <c r="F109" s="212"/>
      <c r="G109" s="212"/>
      <c r="H109" s="212"/>
      <c r="I109" s="213"/>
      <c r="J109" s="214">
        <f>J864</f>
        <v>0</v>
      </c>
      <c r="K109" s="133"/>
      <c r="L109" s="2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0"/>
      <c r="C110" s="133"/>
      <c r="D110" s="211" t="s">
        <v>238</v>
      </c>
      <c r="E110" s="212"/>
      <c r="F110" s="212"/>
      <c r="G110" s="212"/>
      <c r="H110" s="212"/>
      <c r="I110" s="213"/>
      <c r="J110" s="214">
        <f>J897</f>
        <v>0</v>
      </c>
      <c r="K110" s="133"/>
      <c r="L110" s="21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0"/>
      <c r="C111" s="133"/>
      <c r="D111" s="211" t="s">
        <v>239</v>
      </c>
      <c r="E111" s="212"/>
      <c r="F111" s="212"/>
      <c r="G111" s="212"/>
      <c r="H111" s="212"/>
      <c r="I111" s="213"/>
      <c r="J111" s="214">
        <f>J918</f>
        <v>0</v>
      </c>
      <c r="K111" s="133"/>
      <c r="L111" s="21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0"/>
      <c r="C112" s="133"/>
      <c r="D112" s="211" t="s">
        <v>240</v>
      </c>
      <c r="E112" s="212"/>
      <c r="F112" s="212"/>
      <c r="G112" s="212"/>
      <c r="H112" s="212"/>
      <c r="I112" s="213"/>
      <c r="J112" s="214">
        <f>J1018</f>
        <v>0</v>
      </c>
      <c r="K112" s="133"/>
      <c r="L112" s="21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0"/>
      <c r="C113" s="133"/>
      <c r="D113" s="211" t="s">
        <v>241</v>
      </c>
      <c r="E113" s="212"/>
      <c r="F113" s="212"/>
      <c r="G113" s="212"/>
      <c r="H113" s="212"/>
      <c r="I113" s="213"/>
      <c r="J113" s="214">
        <f>J1029</f>
        <v>0</v>
      </c>
      <c r="K113" s="133"/>
      <c r="L113" s="21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0"/>
      <c r="C114" s="133"/>
      <c r="D114" s="211" t="s">
        <v>242</v>
      </c>
      <c r="E114" s="212"/>
      <c r="F114" s="212"/>
      <c r="G114" s="212"/>
      <c r="H114" s="212"/>
      <c r="I114" s="213"/>
      <c r="J114" s="214">
        <f>J1040</f>
        <v>0</v>
      </c>
      <c r="K114" s="133"/>
      <c r="L114" s="21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0"/>
      <c r="C115" s="133"/>
      <c r="D115" s="211" t="s">
        <v>243</v>
      </c>
      <c r="E115" s="212"/>
      <c r="F115" s="212"/>
      <c r="G115" s="212"/>
      <c r="H115" s="212"/>
      <c r="I115" s="213"/>
      <c r="J115" s="214">
        <f>J1186</f>
        <v>0</v>
      </c>
      <c r="K115" s="133"/>
      <c r="L115" s="21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0"/>
      <c r="C116" s="133"/>
      <c r="D116" s="211" t="s">
        <v>244</v>
      </c>
      <c r="E116" s="212"/>
      <c r="F116" s="212"/>
      <c r="G116" s="212"/>
      <c r="H116" s="212"/>
      <c r="I116" s="213"/>
      <c r="J116" s="214">
        <f>J1234</f>
        <v>0</v>
      </c>
      <c r="K116" s="133"/>
      <c r="L116" s="21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210"/>
      <c r="C117" s="133"/>
      <c r="D117" s="211" t="s">
        <v>245</v>
      </c>
      <c r="E117" s="212"/>
      <c r="F117" s="212"/>
      <c r="G117" s="212"/>
      <c r="H117" s="212"/>
      <c r="I117" s="213"/>
      <c r="J117" s="214">
        <f>J1260</f>
        <v>0</v>
      </c>
      <c r="K117" s="133"/>
      <c r="L117" s="215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210"/>
      <c r="C118" s="133"/>
      <c r="D118" s="211" t="s">
        <v>246</v>
      </c>
      <c r="E118" s="212"/>
      <c r="F118" s="212"/>
      <c r="G118" s="212"/>
      <c r="H118" s="212"/>
      <c r="I118" s="213"/>
      <c r="J118" s="214">
        <f>J1380</f>
        <v>0</v>
      </c>
      <c r="K118" s="133"/>
      <c r="L118" s="215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210"/>
      <c r="C119" s="133"/>
      <c r="D119" s="211" t="s">
        <v>247</v>
      </c>
      <c r="E119" s="212"/>
      <c r="F119" s="212"/>
      <c r="G119" s="212"/>
      <c r="H119" s="212"/>
      <c r="I119" s="213"/>
      <c r="J119" s="214">
        <f>J1494</f>
        <v>0</v>
      </c>
      <c r="K119" s="133"/>
      <c r="L119" s="215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210"/>
      <c r="C120" s="133"/>
      <c r="D120" s="211" t="s">
        <v>248</v>
      </c>
      <c r="E120" s="212"/>
      <c r="F120" s="212"/>
      <c r="G120" s="212"/>
      <c r="H120" s="212"/>
      <c r="I120" s="213"/>
      <c r="J120" s="214">
        <f>J1509</f>
        <v>0</v>
      </c>
      <c r="K120" s="133"/>
      <c r="L120" s="215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210"/>
      <c r="C121" s="133"/>
      <c r="D121" s="211" t="s">
        <v>249</v>
      </c>
      <c r="E121" s="212"/>
      <c r="F121" s="212"/>
      <c r="G121" s="212"/>
      <c r="H121" s="212"/>
      <c r="I121" s="213"/>
      <c r="J121" s="214">
        <f>J1518</f>
        <v>0</v>
      </c>
      <c r="K121" s="133"/>
      <c r="L121" s="215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210"/>
      <c r="C122" s="133"/>
      <c r="D122" s="211" t="s">
        <v>250</v>
      </c>
      <c r="E122" s="212"/>
      <c r="F122" s="212"/>
      <c r="G122" s="212"/>
      <c r="H122" s="212"/>
      <c r="I122" s="213"/>
      <c r="J122" s="214">
        <f>J1579</f>
        <v>0</v>
      </c>
      <c r="K122" s="133"/>
      <c r="L122" s="215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210"/>
      <c r="C123" s="133"/>
      <c r="D123" s="211" t="s">
        <v>251</v>
      </c>
      <c r="E123" s="212"/>
      <c r="F123" s="212"/>
      <c r="G123" s="212"/>
      <c r="H123" s="212"/>
      <c r="I123" s="213"/>
      <c r="J123" s="214">
        <f>J1589</f>
        <v>0</v>
      </c>
      <c r="K123" s="133"/>
      <c r="L123" s="215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210"/>
      <c r="C124" s="133"/>
      <c r="D124" s="211" t="s">
        <v>252</v>
      </c>
      <c r="E124" s="212"/>
      <c r="F124" s="212"/>
      <c r="G124" s="212"/>
      <c r="H124" s="212"/>
      <c r="I124" s="213"/>
      <c r="J124" s="214">
        <f>J1682</f>
        <v>0</v>
      </c>
      <c r="K124" s="133"/>
      <c r="L124" s="215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210"/>
      <c r="C125" s="133"/>
      <c r="D125" s="211" t="s">
        <v>253</v>
      </c>
      <c r="E125" s="212"/>
      <c r="F125" s="212"/>
      <c r="G125" s="212"/>
      <c r="H125" s="212"/>
      <c r="I125" s="213"/>
      <c r="J125" s="214">
        <f>J1712</f>
        <v>0</v>
      </c>
      <c r="K125" s="133"/>
      <c r="L125" s="215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9" customFormat="1" ht="24.95" customHeight="1">
      <c r="A126" s="9"/>
      <c r="B126" s="203"/>
      <c r="C126" s="204"/>
      <c r="D126" s="205" t="s">
        <v>254</v>
      </c>
      <c r="E126" s="206"/>
      <c r="F126" s="206"/>
      <c r="G126" s="206"/>
      <c r="H126" s="206"/>
      <c r="I126" s="207"/>
      <c r="J126" s="208">
        <f>J1720</f>
        <v>0</v>
      </c>
      <c r="K126" s="204"/>
      <c r="L126" s="20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s="10" customFormat="1" ht="19.9" customHeight="1">
      <c r="A127" s="10"/>
      <c r="B127" s="210"/>
      <c r="C127" s="133"/>
      <c r="D127" s="211" t="s">
        <v>255</v>
      </c>
      <c r="E127" s="212"/>
      <c r="F127" s="212"/>
      <c r="G127" s="212"/>
      <c r="H127" s="212"/>
      <c r="I127" s="213"/>
      <c r="J127" s="214">
        <f>J1721</f>
        <v>0</v>
      </c>
      <c r="K127" s="133"/>
      <c r="L127" s="215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9" customFormat="1" ht="24.95" customHeight="1">
      <c r="A128" s="9"/>
      <c r="B128" s="203"/>
      <c r="C128" s="204"/>
      <c r="D128" s="205" t="s">
        <v>256</v>
      </c>
      <c r="E128" s="206"/>
      <c r="F128" s="206"/>
      <c r="G128" s="206"/>
      <c r="H128" s="206"/>
      <c r="I128" s="207"/>
      <c r="J128" s="208">
        <f>J1732</f>
        <v>0</v>
      </c>
      <c r="K128" s="204"/>
      <c r="L128" s="20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s="9" customFormat="1" ht="24.95" customHeight="1">
      <c r="A129" s="9"/>
      <c r="B129" s="203"/>
      <c r="C129" s="204"/>
      <c r="D129" s="205" t="s">
        <v>257</v>
      </c>
      <c r="E129" s="206"/>
      <c r="F129" s="206"/>
      <c r="G129" s="206"/>
      <c r="H129" s="206"/>
      <c r="I129" s="207"/>
      <c r="J129" s="208">
        <f>J1735</f>
        <v>0</v>
      </c>
      <c r="K129" s="204"/>
      <c r="L129" s="20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s="10" customFormat="1" ht="19.9" customHeight="1">
      <c r="A130" s="10"/>
      <c r="B130" s="210"/>
      <c r="C130" s="133"/>
      <c r="D130" s="211" t="s">
        <v>258</v>
      </c>
      <c r="E130" s="212"/>
      <c r="F130" s="212"/>
      <c r="G130" s="212"/>
      <c r="H130" s="212"/>
      <c r="I130" s="213"/>
      <c r="J130" s="214">
        <f>J1736</f>
        <v>0</v>
      </c>
      <c r="K130" s="133"/>
      <c r="L130" s="215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s="2" customFormat="1" ht="21.8" customHeight="1">
      <c r="A131" s="38"/>
      <c r="B131" s="39"/>
      <c r="C131" s="40"/>
      <c r="D131" s="40"/>
      <c r="E131" s="40"/>
      <c r="F131" s="40"/>
      <c r="G131" s="40"/>
      <c r="H131" s="40"/>
      <c r="I131" s="155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66"/>
      <c r="C132" s="67"/>
      <c r="D132" s="67"/>
      <c r="E132" s="67"/>
      <c r="F132" s="67"/>
      <c r="G132" s="67"/>
      <c r="H132" s="67"/>
      <c r="I132" s="193"/>
      <c r="J132" s="67"/>
      <c r="K132" s="67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6" spans="1:31" s="2" customFormat="1" ht="6.95" customHeight="1">
      <c r="A136" s="38"/>
      <c r="B136" s="68"/>
      <c r="C136" s="69"/>
      <c r="D136" s="69"/>
      <c r="E136" s="69"/>
      <c r="F136" s="69"/>
      <c r="G136" s="69"/>
      <c r="H136" s="69"/>
      <c r="I136" s="196"/>
      <c r="J136" s="69"/>
      <c r="K136" s="69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24.95" customHeight="1">
      <c r="A137" s="38"/>
      <c r="B137" s="39"/>
      <c r="C137" s="23" t="s">
        <v>151</v>
      </c>
      <c r="D137" s="40"/>
      <c r="E137" s="40"/>
      <c r="F137" s="40"/>
      <c r="G137" s="40"/>
      <c r="H137" s="40"/>
      <c r="I137" s="155"/>
      <c r="J137" s="40"/>
      <c r="K137" s="40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6.95" customHeight="1">
      <c r="A138" s="38"/>
      <c r="B138" s="39"/>
      <c r="C138" s="40"/>
      <c r="D138" s="40"/>
      <c r="E138" s="40"/>
      <c r="F138" s="40"/>
      <c r="G138" s="40"/>
      <c r="H138" s="40"/>
      <c r="I138" s="155"/>
      <c r="J138" s="40"/>
      <c r="K138" s="40"/>
      <c r="L138" s="63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2" customFormat="1" ht="12" customHeight="1">
      <c r="A139" s="38"/>
      <c r="B139" s="39"/>
      <c r="C139" s="32" t="s">
        <v>16</v>
      </c>
      <c r="D139" s="40"/>
      <c r="E139" s="40"/>
      <c r="F139" s="40"/>
      <c r="G139" s="40"/>
      <c r="H139" s="40"/>
      <c r="I139" s="155"/>
      <c r="J139" s="40"/>
      <c r="K139" s="40"/>
      <c r="L139" s="63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31" s="2" customFormat="1" ht="16.5" customHeight="1">
      <c r="A140" s="38"/>
      <c r="B140" s="39"/>
      <c r="C140" s="40"/>
      <c r="D140" s="40"/>
      <c r="E140" s="197" t="str">
        <f>E7</f>
        <v xml:space="preserve">20030 - 3 -  Technická univerzita v Liberci, Laboratoř KEZ</v>
      </c>
      <c r="F140" s="32"/>
      <c r="G140" s="32"/>
      <c r="H140" s="32"/>
      <c r="I140" s="155"/>
      <c r="J140" s="40"/>
      <c r="K140" s="40"/>
      <c r="L140" s="63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pans="2:12" s="1" customFormat="1" ht="12" customHeight="1">
      <c r="B141" s="21"/>
      <c r="C141" s="32" t="s">
        <v>137</v>
      </c>
      <c r="D141" s="22"/>
      <c r="E141" s="22"/>
      <c r="F141" s="22"/>
      <c r="G141" s="22"/>
      <c r="H141" s="22"/>
      <c r="I141" s="147"/>
      <c r="J141" s="22"/>
      <c r="K141" s="22"/>
      <c r="L141" s="20"/>
    </row>
    <row r="142" spans="1:31" s="2" customFormat="1" ht="16.5" customHeight="1">
      <c r="A142" s="38"/>
      <c r="B142" s="39"/>
      <c r="C142" s="40"/>
      <c r="D142" s="40"/>
      <c r="E142" s="197" t="s">
        <v>223</v>
      </c>
      <c r="F142" s="40"/>
      <c r="G142" s="40"/>
      <c r="H142" s="40"/>
      <c r="I142" s="155"/>
      <c r="J142" s="40"/>
      <c r="K142" s="40"/>
      <c r="L142" s="63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  <row r="143" spans="1:31" s="2" customFormat="1" ht="12" customHeight="1">
      <c r="A143" s="38"/>
      <c r="B143" s="39"/>
      <c r="C143" s="32" t="s">
        <v>224</v>
      </c>
      <c r="D143" s="40"/>
      <c r="E143" s="40"/>
      <c r="F143" s="40"/>
      <c r="G143" s="40"/>
      <c r="H143" s="40"/>
      <c r="I143" s="155"/>
      <c r="J143" s="40"/>
      <c r="K143" s="40"/>
      <c r="L143" s="63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  <row r="144" spans="1:31" s="2" customFormat="1" ht="24.75" customHeight="1">
      <c r="A144" s="38"/>
      <c r="B144" s="39"/>
      <c r="C144" s="40"/>
      <c r="D144" s="40"/>
      <c r="E144" s="76" t="str">
        <f>E11</f>
        <v xml:space="preserve">20030-01-D.1.1 - 20030-SO-01 - D.1.1.01 Architektonicko-stavební řešení,  D.1.2.01 Stavebně konstrukční řešení</v>
      </c>
      <c r="F144" s="40"/>
      <c r="G144" s="40"/>
      <c r="H144" s="40"/>
      <c r="I144" s="155"/>
      <c r="J144" s="40"/>
      <c r="K144" s="40"/>
      <c r="L144" s="63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  <row r="145" spans="1:31" s="2" customFormat="1" ht="6.95" customHeight="1">
      <c r="A145" s="38"/>
      <c r="B145" s="39"/>
      <c r="C145" s="40"/>
      <c r="D145" s="40"/>
      <c r="E145" s="40"/>
      <c r="F145" s="40"/>
      <c r="G145" s="40"/>
      <c r="H145" s="40"/>
      <c r="I145" s="155"/>
      <c r="J145" s="40"/>
      <c r="K145" s="40"/>
      <c r="L145" s="63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</row>
    <row r="146" spans="1:31" s="2" customFormat="1" ht="12" customHeight="1">
      <c r="A146" s="38"/>
      <c r="B146" s="39"/>
      <c r="C146" s="32" t="s">
        <v>20</v>
      </c>
      <c r="D146" s="40"/>
      <c r="E146" s="40"/>
      <c r="F146" s="27" t="str">
        <f>F14</f>
        <v>Liberec</v>
      </c>
      <c r="G146" s="40"/>
      <c r="H146" s="40"/>
      <c r="I146" s="157" t="s">
        <v>22</v>
      </c>
      <c r="J146" s="79" t="str">
        <f>IF(J14="","",J14)</f>
        <v>5. 11. 2020</v>
      </c>
      <c r="K146" s="40"/>
      <c r="L146" s="63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  <row r="147" spans="1:31" s="2" customFormat="1" ht="6.95" customHeight="1">
      <c r="A147" s="38"/>
      <c r="B147" s="39"/>
      <c r="C147" s="40"/>
      <c r="D147" s="40"/>
      <c r="E147" s="40"/>
      <c r="F147" s="40"/>
      <c r="G147" s="40"/>
      <c r="H147" s="40"/>
      <c r="I147" s="155"/>
      <c r="J147" s="40"/>
      <c r="K147" s="40"/>
      <c r="L147" s="63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  <row r="148" spans="1:31" s="2" customFormat="1" ht="25.65" customHeight="1">
      <c r="A148" s="38"/>
      <c r="B148" s="39"/>
      <c r="C148" s="32" t="s">
        <v>24</v>
      </c>
      <c r="D148" s="40"/>
      <c r="E148" s="40"/>
      <c r="F148" s="27" t="str">
        <f>E17</f>
        <v xml:space="preserve">Technická univerzita v Liberci,Studentská 1402/2 </v>
      </c>
      <c r="G148" s="40"/>
      <c r="H148" s="40"/>
      <c r="I148" s="157" t="s">
        <v>31</v>
      </c>
      <c r="J148" s="36" t="str">
        <f>E23</f>
        <v>Profes projekt, spol. s r.o.</v>
      </c>
      <c r="K148" s="40"/>
      <c r="L148" s="63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  <row r="149" spans="1:31" s="2" customFormat="1" ht="15.15" customHeight="1">
      <c r="A149" s="38"/>
      <c r="B149" s="39"/>
      <c r="C149" s="32" t="s">
        <v>29</v>
      </c>
      <c r="D149" s="40"/>
      <c r="E149" s="40"/>
      <c r="F149" s="27" t="str">
        <f>IF(E20="","",E20)</f>
        <v>Vyplň údaj</v>
      </c>
      <c r="G149" s="40"/>
      <c r="H149" s="40"/>
      <c r="I149" s="157" t="s">
        <v>36</v>
      </c>
      <c r="J149" s="36" t="str">
        <f>E26</f>
        <v xml:space="preserve"> </v>
      </c>
      <c r="K149" s="40"/>
      <c r="L149" s="63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</row>
    <row r="150" spans="1:31" s="2" customFormat="1" ht="10.3" customHeight="1">
      <c r="A150" s="38"/>
      <c r="B150" s="39"/>
      <c r="C150" s="40"/>
      <c r="D150" s="40"/>
      <c r="E150" s="40"/>
      <c r="F150" s="40"/>
      <c r="G150" s="40"/>
      <c r="H150" s="40"/>
      <c r="I150" s="155"/>
      <c r="J150" s="40"/>
      <c r="K150" s="40"/>
      <c r="L150" s="63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</row>
    <row r="151" spans="1:31" s="11" customFormat="1" ht="29.25" customHeight="1">
      <c r="A151" s="216"/>
      <c r="B151" s="217"/>
      <c r="C151" s="218" t="s">
        <v>152</v>
      </c>
      <c r="D151" s="219" t="s">
        <v>65</v>
      </c>
      <c r="E151" s="219" t="s">
        <v>61</v>
      </c>
      <c r="F151" s="219" t="s">
        <v>62</v>
      </c>
      <c r="G151" s="219" t="s">
        <v>153</v>
      </c>
      <c r="H151" s="219" t="s">
        <v>154</v>
      </c>
      <c r="I151" s="220" t="s">
        <v>155</v>
      </c>
      <c r="J151" s="221" t="s">
        <v>141</v>
      </c>
      <c r="K151" s="222" t="s">
        <v>156</v>
      </c>
      <c r="L151" s="223"/>
      <c r="M151" s="100" t="s">
        <v>1</v>
      </c>
      <c r="N151" s="101" t="s">
        <v>44</v>
      </c>
      <c r="O151" s="101" t="s">
        <v>157</v>
      </c>
      <c r="P151" s="101" t="s">
        <v>158</v>
      </c>
      <c r="Q151" s="101" t="s">
        <v>159</v>
      </c>
      <c r="R151" s="101" t="s">
        <v>160</v>
      </c>
      <c r="S151" s="101" t="s">
        <v>161</v>
      </c>
      <c r="T151" s="102" t="s">
        <v>162</v>
      </c>
      <c r="U151" s="216"/>
      <c r="V151" s="216"/>
      <c r="W151" s="216"/>
      <c r="X151" s="216"/>
      <c r="Y151" s="216"/>
      <c r="Z151" s="216"/>
      <c r="AA151" s="216"/>
      <c r="AB151" s="216"/>
      <c r="AC151" s="216"/>
      <c r="AD151" s="216"/>
      <c r="AE151" s="216"/>
    </row>
    <row r="152" spans="1:63" s="2" customFormat="1" ht="22.8" customHeight="1">
      <c r="A152" s="38"/>
      <c r="B152" s="39"/>
      <c r="C152" s="107" t="s">
        <v>163</v>
      </c>
      <c r="D152" s="40"/>
      <c r="E152" s="40"/>
      <c r="F152" s="40"/>
      <c r="G152" s="40"/>
      <c r="H152" s="40"/>
      <c r="I152" s="155"/>
      <c r="J152" s="224">
        <f>BK152</f>
        <v>0</v>
      </c>
      <c r="K152" s="40"/>
      <c r="L152" s="44"/>
      <c r="M152" s="103"/>
      <c r="N152" s="225"/>
      <c r="O152" s="104"/>
      <c r="P152" s="226">
        <f>P153+P863+P1720+P1732+P1735</f>
        <v>0</v>
      </c>
      <c r="Q152" s="104"/>
      <c r="R152" s="226">
        <f>R153+R863+R1720+R1732+R1735</f>
        <v>877.6159806999999</v>
      </c>
      <c r="S152" s="104"/>
      <c r="T152" s="227">
        <f>T153+T863+T1720+T1732+T1735</f>
        <v>71.8961996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79</v>
      </c>
      <c r="AU152" s="17" t="s">
        <v>143</v>
      </c>
      <c r="BK152" s="228">
        <f>BK153+BK863+BK1720+BK1732+BK1735</f>
        <v>0</v>
      </c>
    </row>
    <row r="153" spans="1:63" s="12" customFormat="1" ht="25.9" customHeight="1">
      <c r="A153" s="12"/>
      <c r="B153" s="229"/>
      <c r="C153" s="230"/>
      <c r="D153" s="231" t="s">
        <v>79</v>
      </c>
      <c r="E153" s="232" t="s">
        <v>259</v>
      </c>
      <c r="F153" s="232" t="s">
        <v>260</v>
      </c>
      <c r="G153" s="230"/>
      <c r="H153" s="230"/>
      <c r="I153" s="233"/>
      <c r="J153" s="234">
        <f>BK153</f>
        <v>0</v>
      </c>
      <c r="K153" s="230"/>
      <c r="L153" s="235"/>
      <c r="M153" s="236"/>
      <c r="N153" s="237"/>
      <c r="O153" s="237"/>
      <c r="P153" s="238">
        <f>P154+P222+P325+P452+P526+P696+P825+P860</f>
        <v>0</v>
      </c>
      <c r="Q153" s="237"/>
      <c r="R153" s="238">
        <f>R154+R222+R325+R452+R526+R696+R825+R860</f>
        <v>833.8769097599999</v>
      </c>
      <c r="S153" s="237"/>
      <c r="T153" s="239">
        <f>T154+T222+T325+T452+T526+T696+T825+T860</f>
        <v>69.834334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40" t="s">
        <v>88</v>
      </c>
      <c r="AT153" s="241" t="s">
        <v>79</v>
      </c>
      <c r="AU153" s="241" t="s">
        <v>80</v>
      </c>
      <c r="AY153" s="240" t="s">
        <v>166</v>
      </c>
      <c r="BK153" s="242">
        <f>BK154+BK222+BK325+BK452+BK526+BK696+BK825+BK860</f>
        <v>0</v>
      </c>
    </row>
    <row r="154" spans="1:63" s="12" customFormat="1" ht="22.8" customHeight="1">
      <c r="A154" s="12"/>
      <c r="B154" s="229"/>
      <c r="C154" s="230"/>
      <c r="D154" s="231" t="s">
        <v>79</v>
      </c>
      <c r="E154" s="243" t="s">
        <v>88</v>
      </c>
      <c r="F154" s="243" t="s">
        <v>261</v>
      </c>
      <c r="G154" s="230"/>
      <c r="H154" s="230"/>
      <c r="I154" s="233"/>
      <c r="J154" s="244">
        <f>BK154</f>
        <v>0</v>
      </c>
      <c r="K154" s="230"/>
      <c r="L154" s="235"/>
      <c r="M154" s="236"/>
      <c r="N154" s="237"/>
      <c r="O154" s="237"/>
      <c r="P154" s="238">
        <f>SUM(P155:P221)</f>
        <v>0</v>
      </c>
      <c r="Q154" s="237"/>
      <c r="R154" s="238">
        <f>SUM(R155:R221)</f>
        <v>142.71444</v>
      </c>
      <c r="S154" s="237"/>
      <c r="T154" s="239">
        <f>SUM(T155:T221)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40" t="s">
        <v>88</v>
      </c>
      <c r="AT154" s="241" t="s">
        <v>79</v>
      </c>
      <c r="AU154" s="241" t="s">
        <v>88</v>
      </c>
      <c r="AY154" s="240" t="s">
        <v>166</v>
      </c>
      <c r="BK154" s="242">
        <f>SUM(BK155:BK221)</f>
        <v>0</v>
      </c>
    </row>
    <row r="155" spans="1:65" s="2" customFormat="1" ht="21.75" customHeight="1">
      <c r="A155" s="38"/>
      <c r="B155" s="39"/>
      <c r="C155" s="245" t="s">
        <v>88</v>
      </c>
      <c r="D155" s="245" t="s">
        <v>169</v>
      </c>
      <c r="E155" s="246" t="s">
        <v>262</v>
      </c>
      <c r="F155" s="247" t="s">
        <v>263</v>
      </c>
      <c r="G155" s="248" t="s">
        <v>264</v>
      </c>
      <c r="H155" s="249">
        <v>76</v>
      </c>
      <c r="I155" s="250"/>
      <c r="J155" s="251">
        <f>ROUND(I155*H155,2)</f>
        <v>0</v>
      </c>
      <c r="K155" s="252"/>
      <c r="L155" s="44"/>
      <c r="M155" s="253" t="s">
        <v>1</v>
      </c>
      <c r="N155" s="254" t="s">
        <v>45</v>
      </c>
      <c r="O155" s="91"/>
      <c r="P155" s="255">
        <f>O155*H155</f>
        <v>0</v>
      </c>
      <c r="Q155" s="255">
        <v>0.01269</v>
      </c>
      <c r="R155" s="255">
        <f>Q155*H155</f>
        <v>0.96444</v>
      </c>
      <c r="S155" s="255">
        <v>0</v>
      </c>
      <c r="T155" s="25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7" t="s">
        <v>113</v>
      </c>
      <c r="AT155" s="257" t="s">
        <v>169</v>
      </c>
      <c r="AU155" s="257" t="s">
        <v>90</v>
      </c>
      <c r="AY155" s="17" t="s">
        <v>166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7" t="s">
        <v>88</v>
      </c>
      <c r="BK155" s="258">
        <f>ROUND(I155*H155,2)</f>
        <v>0</v>
      </c>
      <c r="BL155" s="17" t="s">
        <v>113</v>
      </c>
      <c r="BM155" s="257" t="s">
        <v>265</v>
      </c>
    </row>
    <row r="156" spans="1:47" s="2" customFormat="1" ht="12">
      <c r="A156" s="38"/>
      <c r="B156" s="39"/>
      <c r="C156" s="40"/>
      <c r="D156" s="259" t="s">
        <v>175</v>
      </c>
      <c r="E156" s="40"/>
      <c r="F156" s="260" t="s">
        <v>266</v>
      </c>
      <c r="G156" s="40"/>
      <c r="H156" s="40"/>
      <c r="I156" s="155"/>
      <c r="J156" s="40"/>
      <c r="K156" s="40"/>
      <c r="L156" s="44"/>
      <c r="M156" s="261"/>
      <c r="N156" s="262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175</v>
      </c>
      <c r="AU156" s="17" t="s">
        <v>90</v>
      </c>
    </row>
    <row r="157" spans="1:51" s="13" customFormat="1" ht="12">
      <c r="A157" s="13"/>
      <c r="B157" s="267"/>
      <c r="C157" s="268"/>
      <c r="D157" s="259" t="s">
        <v>267</v>
      </c>
      <c r="E157" s="269" t="s">
        <v>1</v>
      </c>
      <c r="F157" s="270" t="s">
        <v>268</v>
      </c>
      <c r="G157" s="268"/>
      <c r="H157" s="271">
        <v>76</v>
      </c>
      <c r="I157" s="272"/>
      <c r="J157" s="268"/>
      <c r="K157" s="268"/>
      <c r="L157" s="273"/>
      <c r="M157" s="274"/>
      <c r="N157" s="275"/>
      <c r="O157" s="275"/>
      <c r="P157" s="275"/>
      <c r="Q157" s="275"/>
      <c r="R157" s="275"/>
      <c r="S157" s="275"/>
      <c r="T157" s="27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7" t="s">
        <v>267</v>
      </c>
      <c r="AU157" s="277" t="s">
        <v>90</v>
      </c>
      <c r="AV157" s="13" t="s">
        <v>90</v>
      </c>
      <c r="AW157" s="13" t="s">
        <v>35</v>
      </c>
      <c r="AX157" s="13" t="s">
        <v>80</v>
      </c>
      <c r="AY157" s="277" t="s">
        <v>166</v>
      </c>
    </row>
    <row r="158" spans="1:51" s="14" customFormat="1" ht="12">
      <c r="A158" s="14"/>
      <c r="B158" s="278"/>
      <c r="C158" s="279"/>
      <c r="D158" s="259" t="s">
        <v>267</v>
      </c>
      <c r="E158" s="280" t="s">
        <v>1</v>
      </c>
      <c r="F158" s="281" t="s">
        <v>269</v>
      </c>
      <c r="G158" s="279"/>
      <c r="H158" s="282">
        <v>76</v>
      </c>
      <c r="I158" s="283"/>
      <c r="J158" s="279"/>
      <c r="K158" s="279"/>
      <c r="L158" s="284"/>
      <c r="M158" s="285"/>
      <c r="N158" s="286"/>
      <c r="O158" s="286"/>
      <c r="P158" s="286"/>
      <c r="Q158" s="286"/>
      <c r="R158" s="286"/>
      <c r="S158" s="286"/>
      <c r="T158" s="28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8" t="s">
        <v>267</v>
      </c>
      <c r="AU158" s="288" t="s">
        <v>90</v>
      </c>
      <c r="AV158" s="14" t="s">
        <v>103</v>
      </c>
      <c r="AW158" s="14" t="s">
        <v>35</v>
      </c>
      <c r="AX158" s="14" t="s">
        <v>88</v>
      </c>
      <c r="AY158" s="288" t="s">
        <v>166</v>
      </c>
    </row>
    <row r="159" spans="1:65" s="2" customFormat="1" ht="21.75" customHeight="1">
      <c r="A159" s="38"/>
      <c r="B159" s="39"/>
      <c r="C159" s="245" t="s">
        <v>90</v>
      </c>
      <c r="D159" s="245" t="s">
        <v>169</v>
      </c>
      <c r="E159" s="246" t="s">
        <v>270</v>
      </c>
      <c r="F159" s="247" t="s">
        <v>271</v>
      </c>
      <c r="G159" s="248" t="s">
        <v>272</v>
      </c>
      <c r="H159" s="249">
        <v>451</v>
      </c>
      <c r="I159" s="250"/>
      <c r="J159" s="251">
        <f>ROUND(I159*H159,2)</f>
        <v>0</v>
      </c>
      <c r="K159" s="252"/>
      <c r="L159" s="44"/>
      <c r="M159" s="253" t="s">
        <v>1</v>
      </c>
      <c r="N159" s="254" t="s">
        <v>45</v>
      </c>
      <c r="O159" s="91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7" t="s">
        <v>113</v>
      </c>
      <c r="AT159" s="257" t="s">
        <v>169</v>
      </c>
      <c r="AU159" s="257" t="s">
        <v>90</v>
      </c>
      <c r="AY159" s="17" t="s">
        <v>166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7" t="s">
        <v>88</v>
      </c>
      <c r="BK159" s="258">
        <f>ROUND(I159*H159,2)</f>
        <v>0</v>
      </c>
      <c r="BL159" s="17" t="s">
        <v>113</v>
      </c>
      <c r="BM159" s="257" t="s">
        <v>273</v>
      </c>
    </row>
    <row r="160" spans="1:47" s="2" customFormat="1" ht="12">
      <c r="A160" s="38"/>
      <c r="B160" s="39"/>
      <c r="C160" s="40"/>
      <c r="D160" s="259" t="s">
        <v>175</v>
      </c>
      <c r="E160" s="40"/>
      <c r="F160" s="260" t="s">
        <v>274</v>
      </c>
      <c r="G160" s="40"/>
      <c r="H160" s="40"/>
      <c r="I160" s="155"/>
      <c r="J160" s="40"/>
      <c r="K160" s="40"/>
      <c r="L160" s="44"/>
      <c r="M160" s="261"/>
      <c r="N160" s="262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175</v>
      </c>
      <c r="AU160" s="17" t="s">
        <v>90</v>
      </c>
    </row>
    <row r="161" spans="1:51" s="13" customFormat="1" ht="12">
      <c r="A161" s="13"/>
      <c r="B161" s="267"/>
      <c r="C161" s="268"/>
      <c r="D161" s="259" t="s">
        <v>267</v>
      </c>
      <c r="E161" s="269" t="s">
        <v>1</v>
      </c>
      <c r="F161" s="270" t="s">
        <v>275</v>
      </c>
      <c r="G161" s="268"/>
      <c r="H161" s="271">
        <v>451</v>
      </c>
      <c r="I161" s="272"/>
      <c r="J161" s="268"/>
      <c r="K161" s="268"/>
      <c r="L161" s="273"/>
      <c r="M161" s="274"/>
      <c r="N161" s="275"/>
      <c r="O161" s="275"/>
      <c r="P161" s="275"/>
      <c r="Q161" s="275"/>
      <c r="R161" s="275"/>
      <c r="S161" s="275"/>
      <c r="T161" s="27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77" t="s">
        <v>267</v>
      </c>
      <c r="AU161" s="277" t="s">
        <v>90</v>
      </c>
      <c r="AV161" s="13" t="s">
        <v>90</v>
      </c>
      <c r="AW161" s="13" t="s">
        <v>35</v>
      </c>
      <c r="AX161" s="13" t="s">
        <v>80</v>
      </c>
      <c r="AY161" s="277" t="s">
        <v>166</v>
      </c>
    </row>
    <row r="162" spans="1:51" s="14" customFormat="1" ht="12">
      <c r="A162" s="14"/>
      <c r="B162" s="278"/>
      <c r="C162" s="279"/>
      <c r="D162" s="259" t="s">
        <v>267</v>
      </c>
      <c r="E162" s="280" t="s">
        <v>1</v>
      </c>
      <c r="F162" s="281" t="s">
        <v>276</v>
      </c>
      <c r="G162" s="279"/>
      <c r="H162" s="282">
        <v>451</v>
      </c>
      <c r="I162" s="283"/>
      <c r="J162" s="279"/>
      <c r="K162" s="279"/>
      <c r="L162" s="284"/>
      <c r="M162" s="285"/>
      <c r="N162" s="286"/>
      <c r="O162" s="286"/>
      <c r="P162" s="286"/>
      <c r="Q162" s="286"/>
      <c r="R162" s="286"/>
      <c r="S162" s="286"/>
      <c r="T162" s="28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8" t="s">
        <v>267</v>
      </c>
      <c r="AU162" s="288" t="s">
        <v>90</v>
      </c>
      <c r="AV162" s="14" t="s">
        <v>103</v>
      </c>
      <c r="AW162" s="14" t="s">
        <v>35</v>
      </c>
      <c r="AX162" s="14" t="s">
        <v>88</v>
      </c>
      <c r="AY162" s="288" t="s">
        <v>166</v>
      </c>
    </row>
    <row r="163" spans="1:65" s="2" customFormat="1" ht="21.75" customHeight="1">
      <c r="A163" s="38"/>
      <c r="B163" s="39"/>
      <c r="C163" s="245" t="s">
        <v>103</v>
      </c>
      <c r="D163" s="245" t="s">
        <v>169</v>
      </c>
      <c r="E163" s="246" t="s">
        <v>277</v>
      </c>
      <c r="F163" s="247" t="s">
        <v>278</v>
      </c>
      <c r="G163" s="248" t="s">
        <v>272</v>
      </c>
      <c r="H163" s="249">
        <v>43.3</v>
      </c>
      <c r="I163" s="250"/>
      <c r="J163" s="251">
        <f>ROUND(I163*H163,2)</f>
        <v>0</v>
      </c>
      <c r="K163" s="252"/>
      <c r="L163" s="44"/>
      <c r="M163" s="253" t="s">
        <v>1</v>
      </c>
      <c r="N163" s="254" t="s">
        <v>45</v>
      </c>
      <c r="O163" s="91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7" t="s">
        <v>113</v>
      </c>
      <c r="AT163" s="257" t="s">
        <v>169</v>
      </c>
      <c r="AU163" s="257" t="s">
        <v>90</v>
      </c>
      <c r="AY163" s="17" t="s">
        <v>166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7" t="s">
        <v>88</v>
      </c>
      <c r="BK163" s="258">
        <f>ROUND(I163*H163,2)</f>
        <v>0</v>
      </c>
      <c r="BL163" s="17" t="s">
        <v>113</v>
      </c>
      <c r="BM163" s="257" t="s">
        <v>279</v>
      </c>
    </row>
    <row r="164" spans="1:47" s="2" customFormat="1" ht="12">
      <c r="A164" s="38"/>
      <c r="B164" s="39"/>
      <c r="C164" s="40"/>
      <c r="D164" s="259" t="s">
        <v>175</v>
      </c>
      <c r="E164" s="40"/>
      <c r="F164" s="260" t="s">
        <v>280</v>
      </c>
      <c r="G164" s="40"/>
      <c r="H164" s="40"/>
      <c r="I164" s="155"/>
      <c r="J164" s="40"/>
      <c r="K164" s="40"/>
      <c r="L164" s="44"/>
      <c r="M164" s="261"/>
      <c r="N164" s="262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175</v>
      </c>
      <c r="AU164" s="17" t="s">
        <v>90</v>
      </c>
    </row>
    <row r="165" spans="1:51" s="13" customFormat="1" ht="12">
      <c r="A165" s="13"/>
      <c r="B165" s="267"/>
      <c r="C165" s="268"/>
      <c r="D165" s="259" t="s">
        <v>267</v>
      </c>
      <c r="E165" s="269" t="s">
        <v>1</v>
      </c>
      <c r="F165" s="270" t="s">
        <v>281</v>
      </c>
      <c r="G165" s="268"/>
      <c r="H165" s="271">
        <v>16</v>
      </c>
      <c r="I165" s="272"/>
      <c r="J165" s="268"/>
      <c r="K165" s="268"/>
      <c r="L165" s="273"/>
      <c r="M165" s="274"/>
      <c r="N165" s="275"/>
      <c r="O165" s="275"/>
      <c r="P165" s="275"/>
      <c r="Q165" s="275"/>
      <c r="R165" s="275"/>
      <c r="S165" s="275"/>
      <c r="T165" s="27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77" t="s">
        <v>267</v>
      </c>
      <c r="AU165" s="277" t="s">
        <v>90</v>
      </c>
      <c r="AV165" s="13" t="s">
        <v>90</v>
      </c>
      <c r="AW165" s="13" t="s">
        <v>35</v>
      </c>
      <c r="AX165" s="13" t="s">
        <v>80</v>
      </c>
      <c r="AY165" s="277" t="s">
        <v>166</v>
      </c>
    </row>
    <row r="166" spans="1:51" s="14" customFormat="1" ht="12">
      <c r="A166" s="14"/>
      <c r="B166" s="278"/>
      <c r="C166" s="279"/>
      <c r="D166" s="259" t="s">
        <v>267</v>
      </c>
      <c r="E166" s="280" t="s">
        <v>1</v>
      </c>
      <c r="F166" s="281" t="s">
        <v>282</v>
      </c>
      <c r="G166" s="279"/>
      <c r="H166" s="282">
        <v>16</v>
      </c>
      <c r="I166" s="283"/>
      <c r="J166" s="279"/>
      <c r="K166" s="279"/>
      <c r="L166" s="284"/>
      <c r="M166" s="285"/>
      <c r="N166" s="286"/>
      <c r="O166" s="286"/>
      <c r="P166" s="286"/>
      <c r="Q166" s="286"/>
      <c r="R166" s="286"/>
      <c r="S166" s="286"/>
      <c r="T166" s="28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8" t="s">
        <v>267</v>
      </c>
      <c r="AU166" s="288" t="s">
        <v>90</v>
      </c>
      <c r="AV166" s="14" t="s">
        <v>103</v>
      </c>
      <c r="AW166" s="14" t="s">
        <v>35</v>
      </c>
      <c r="AX166" s="14" t="s">
        <v>80</v>
      </c>
      <c r="AY166" s="288" t="s">
        <v>166</v>
      </c>
    </row>
    <row r="167" spans="1:51" s="13" customFormat="1" ht="12">
      <c r="A167" s="13"/>
      <c r="B167" s="267"/>
      <c r="C167" s="268"/>
      <c r="D167" s="259" t="s">
        <v>267</v>
      </c>
      <c r="E167" s="269" t="s">
        <v>1</v>
      </c>
      <c r="F167" s="270" t="s">
        <v>283</v>
      </c>
      <c r="G167" s="268"/>
      <c r="H167" s="271">
        <v>27.3</v>
      </c>
      <c r="I167" s="272"/>
      <c r="J167" s="268"/>
      <c r="K167" s="268"/>
      <c r="L167" s="273"/>
      <c r="M167" s="274"/>
      <c r="N167" s="275"/>
      <c r="O167" s="275"/>
      <c r="P167" s="275"/>
      <c r="Q167" s="275"/>
      <c r="R167" s="275"/>
      <c r="S167" s="275"/>
      <c r="T167" s="27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77" t="s">
        <v>267</v>
      </c>
      <c r="AU167" s="277" t="s">
        <v>90</v>
      </c>
      <c r="AV167" s="13" t="s">
        <v>90</v>
      </c>
      <c r="AW167" s="13" t="s">
        <v>35</v>
      </c>
      <c r="AX167" s="13" t="s">
        <v>80</v>
      </c>
      <c r="AY167" s="277" t="s">
        <v>166</v>
      </c>
    </row>
    <row r="168" spans="1:51" s="14" customFormat="1" ht="12">
      <c r="A168" s="14"/>
      <c r="B168" s="278"/>
      <c r="C168" s="279"/>
      <c r="D168" s="259" t="s">
        <v>267</v>
      </c>
      <c r="E168" s="280" t="s">
        <v>1</v>
      </c>
      <c r="F168" s="281" t="s">
        <v>284</v>
      </c>
      <c r="G168" s="279"/>
      <c r="H168" s="282">
        <v>27.3</v>
      </c>
      <c r="I168" s="283"/>
      <c r="J168" s="279"/>
      <c r="K168" s="279"/>
      <c r="L168" s="284"/>
      <c r="M168" s="285"/>
      <c r="N168" s="286"/>
      <c r="O168" s="286"/>
      <c r="P168" s="286"/>
      <c r="Q168" s="286"/>
      <c r="R168" s="286"/>
      <c r="S168" s="286"/>
      <c r="T168" s="28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8" t="s">
        <v>267</v>
      </c>
      <c r="AU168" s="288" t="s">
        <v>90</v>
      </c>
      <c r="AV168" s="14" t="s">
        <v>103</v>
      </c>
      <c r="AW168" s="14" t="s">
        <v>35</v>
      </c>
      <c r="AX168" s="14" t="s">
        <v>80</v>
      </c>
      <c r="AY168" s="288" t="s">
        <v>166</v>
      </c>
    </row>
    <row r="169" spans="1:51" s="15" customFormat="1" ht="12">
      <c r="A169" s="15"/>
      <c r="B169" s="289"/>
      <c r="C169" s="290"/>
      <c r="D169" s="259" t="s">
        <v>267</v>
      </c>
      <c r="E169" s="291" t="s">
        <v>1</v>
      </c>
      <c r="F169" s="292" t="s">
        <v>285</v>
      </c>
      <c r="G169" s="290"/>
      <c r="H169" s="293">
        <v>43.3</v>
      </c>
      <c r="I169" s="294"/>
      <c r="J169" s="290"/>
      <c r="K169" s="290"/>
      <c r="L169" s="295"/>
      <c r="M169" s="296"/>
      <c r="N169" s="297"/>
      <c r="O169" s="297"/>
      <c r="P169" s="297"/>
      <c r="Q169" s="297"/>
      <c r="R169" s="297"/>
      <c r="S169" s="297"/>
      <c r="T169" s="298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99" t="s">
        <v>267</v>
      </c>
      <c r="AU169" s="299" t="s">
        <v>90</v>
      </c>
      <c r="AV169" s="15" t="s">
        <v>113</v>
      </c>
      <c r="AW169" s="15" t="s">
        <v>35</v>
      </c>
      <c r="AX169" s="15" t="s">
        <v>88</v>
      </c>
      <c r="AY169" s="299" t="s">
        <v>166</v>
      </c>
    </row>
    <row r="170" spans="1:65" s="2" customFormat="1" ht="21.75" customHeight="1">
      <c r="A170" s="38"/>
      <c r="B170" s="39"/>
      <c r="C170" s="245" t="s">
        <v>113</v>
      </c>
      <c r="D170" s="245" t="s">
        <v>169</v>
      </c>
      <c r="E170" s="246" t="s">
        <v>286</v>
      </c>
      <c r="F170" s="247" t="s">
        <v>287</v>
      </c>
      <c r="G170" s="248" t="s">
        <v>272</v>
      </c>
      <c r="H170" s="249">
        <v>2.031</v>
      </c>
      <c r="I170" s="250"/>
      <c r="J170" s="251">
        <f>ROUND(I170*H170,2)</f>
        <v>0</v>
      </c>
      <c r="K170" s="252"/>
      <c r="L170" s="44"/>
      <c r="M170" s="253" t="s">
        <v>1</v>
      </c>
      <c r="N170" s="254" t="s">
        <v>45</v>
      </c>
      <c r="O170" s="91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7" t="s">
        <v>113</v>
      </c>
      <c r="AT170" s="257" t="s">
        <v>169</v>
      </c>
      <c r="AU170" s="257" t="s">
        <v>90</v>
      </c>
      <c r="AY170" s="17" t="s">
        <v>166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7" t="s">
        <v>88</v>
      </c>
      <c r="BK170" s="258">
        <f>ROUND(I170*H170,2)</f>
        <v>0</v>
      </c>
      <c r="BL170" s="17" t="s">
        <v>113</v>
      </c>
      <c r="BM170" s="257" t="s">
        <v>288</v>
      </c>
    </row>
    <row r="171" spans="1:47" s="2" customFormat="1" ht="12">
      <c r="A171" s="38"/>
      <c r="B171" s="39"/>
      <c r="C171" s="40"/>
      <c r="D171" s="259" t="s">
        <v>175</v>
      </c>
      <c r="E171" s="40"/>
      <c r="F171" s="260" t="s">
        <v>289</v>
      </c>
      <c r="G171" s="40"/>
      <c r="H171" s="40"/>
      <c r="I171" s="155"/>
      <c r="J171" s="40"/>
      <c r="K171" s="40"/>
      <c r="L171" s="44"/>
      <c r="M171" s="261"/>
      <c r="N171" s="262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175</v>
      </c>
      <c r="AU171" s="17" t="s">
        <v>90</v>
      </c>
    </row>
    <row r="172" spans="1:51" s="13" customFormat="1" ht="12">
      <c r="A172" s="13"/>
      <c r="B172" s="267"/>
      <c r="C172" s="268"/>
      <c r="D172" s="259" t="s">
        <v>267</v>
      </c>
      <c r="E172" s="269" t="s">
        <v>1</v>
      </c>
      <c r="F172" s="270" t="s">
        <v>290</v>
      </c>
      <c r="G172" s="268"/>
      <c r="H172" s="271">
        <v>0.601</v>
      </c>
      <c r="I172" s="272"/>
      <c r="J172" s="268"/>
      <c r="K172" s="268"/>
      <c r="L172" s="273"/>
      <c r="M172" s="274"/>
      <c r="N172" s="275"/>
      <c r="O172" s="275"/>
      <c r="P172" s="275"/>
      <c r="Q172" s="275"/>
      <c r="R172" s="275"/>
      <c r="S172" s="275"/>
      <c r="T172" s="27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77" t="s">
        <v>267</v>
      </c>
      <c r="AU172" s="277" t="s">
        <v>90</v>
      </c>
      <c r="AV172" s="13" t="s">
        <v>90</v>
      </c>
      <c r="AW172" s="13" t="s">
        <v>35</v>
      </c>
      <c r="AX172" s="13" t="s">
        <v>80</v>
      </c>
      <c r="AY172" s="277" t="s">
        <v>166</v>
      </c>
    </row>
    <row r="173" spans="1:51" s="14" customFormat="1" ht="12">
      <c r="A173" s="14"/>
      <c r="B173" s="278"/>
      <c r="C173" s="279"/>
      <c r="D173" s="259" t="s">
        <v>267</v>
      </c>
      <c r="E173" s="280" t="s">
        <v>1</v>
      </c>
      <c r="F173" s="281" t="s">
        <v>291</v>
      </c>
      <c r="G173" s="279"/>
      <c r="H173" s="282">
        <v>0.601</v>
      </c>
      <c r="I173" s="283"/>
      <c r="J173" s="279"/>
      <c r="K173" s="279"/>
      <c r="L173" s="284"/>
      <c r="M173" s="285"/>
      <c r="N173" s="286"/>
      <c r="O173" s="286"/>
      <c r="P173" s="286"/>
      <c r="Q173" s="286"/>
      <c r="R173" s="286"/>
      <c r="S173" s="286"/>
      <c r="T173" s="28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8" t="s">
        <v>267</v>
      </c>
      <c r="AU173" s="288" t="s">
        <v>90</v>
      </c>
      <c r="AV173" s="14" t="s">
        <v>103</v>
      </c>
      <c r="AW173" s="14" t="s">
        <v>35</v>
      </c>
      <c r="AX173" s="14" t="s">
        <v>80</v>
      </c>
      <c r="AY173" s="288" t="s">
        <v>166</v>
      </c>
    </row>
    <row r="174" spans="1:51" s="13" customFormat="1" ht="12">
      <c r="A174" s="13"/>
      <c r="B174" s="267"/>
      <c r="C174" s="268"/>
      <c r="D174" s="259" t="s">
        <v>267</v>
      </c>
      <c r="E174" s="269" t="s">
        <v>1</v>
      </c>
      <c r="F174" s="270" t="s">
        <v>292</v>
      </c>
      <c r="G174" s="268"/>
      <c r="H174" s="271">
        <v>1.43</v>
      </c>
      <c r="I174" s="272"/>
      <c r="J174" s="268"/>
      <c r="K174" s="268"/>
      <c r="L174" s="273"/>
      <c r="M174" s="274"/>
      <c r="N174" s="275"/>
      <c r="O174" s="275"/>
      <c r="P174" s="275"/>
      <c r="Q174" s="275"/>
      <c r="R174" s="275"/>
      <c r="S174" s="275"/>
      <c r="T174" s="27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77" t="s">
        <v>267</v>
      </c>
      <c r="AU174" s="277" t="s">
        <v>90</v>
      </c>
      <c r="AV174" s="13" t="s">
        <v>90</v>
      </c>
      <c r="AW174" s="13" t="s">
        <v>35</v>
      </c>
      <c r="AX174" s="13" t="s">
        <v>80</v>
      </c>
      <c r="AY174" s="277" t="s">
        <v>166</v>
      </c>
    </row>
    <row r="175" spans="1:51" s="14" customFormat="1" ht="12">
      <c r="A175" s="14"/>
      <c r="B175" s="278"/>
      <c r="C175" s="279"/>
      <c r="D175" s="259" t="s">
        <v>267</v>
      </c>
      <c r="E175" s="280" t="s">
        <v>1</v>
      </c>
      <c r="F175" s="281" t="s">
        <v>293</v>
      </c>
      <c r="G175" s="279"/>
      <c r="H175" s="282">
        <v>1.43</v>
      </c>
      <c r="I175" s="283"/>
      <c r="J175" s="279"/>
      <c r="K175" s="279"/>
      <c r="L175" s="284"/>
      <c r="M175" s="285"/>
      <c r="N175" s="286"/>
      <c r="O175" s="286"/>
      <c r="P175" s="286"/>
      <c r="Q175" s="286"/>
      <c r="R175" s="286"/>
      <c r="S175" s="286"/>
      <c r="T175" s="28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8" t="s">
        <v>267</v>
      </c>
      <c r="AU175" s="288" t="s">
        <v>90</v>
      </c>
      <c r="AV175" s="14" t="s">
        <v>103</v>
      </c>
      <c r="AW175" s="14" t="s">
        <v>35</v>
      </c>
      <c r="AX175" s="14" t="s">
        <v>80</v>
      </c>
      <c r="AY175" s="288" t="s">
        <v>166</v>
      </c>
    </row>
    <row r="176" spans="1:51" s="15" customFormat="1" ht="12">
      <c r="A176" s="15"/>
      <c r="B176" s="289"/>
      <c r="C176" s="290"/>
      <c r="D176" s="259" t="s">
        <v>267</v>
      </c>
      <c r="E176" s="291" t="s">
        <v>1</v>
      </c>
      <c r="F176" s="292" t="s">
        <v>285</v>
      </c>
      <c r="G176" s="290"/>
      <c r="H176" s="293">
        <v>2.0309999999999997</v>
      </c>
      <c r="I176" s="294"/>
      <c r="J176" s="290"/>
      <c r="K176" s="290"/>
      <c r="L176" s="295"/>
      <c r="M176" s="296"/>
      <c r="N176" s="297"/>
      <c r="O176" s="297"/>
      <c r="P176" s="297"/>
      <c r="Q176" s="297"/>
      <c r="R176" s="297"/>
      <c r="S176" s="297"/>
      <c r="T176" s="298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99" t="s">
        <v>267</v>
      </c>
      <c r="AU176" s="299" t="s">
        <v>90</v>
      </c>
      <c r="AV176" s="15" t="s">
        <v>113</v>
      </c>
      <c r="AW176" s="15" t="s">
        <v>35</v>
      </c>
      <c r="AX176" s="15" t="s">
        <v>88</v>
      </c>
      <c r="AY176" s="299" t="s">
        <v>166</v>
      </c>
    </row>
    <row r="177" spans="1:65" s="2" customFormat="1" ht="21.75" customHeight="1">
      <c r="A177" s="38"/>
      <c r="B177" s="39"/>
      <c r="C177" s="245" t="s">
        <v>181</v>
      </c>
      <c r="D177" s="245" t="s">
        <v>169</v>
      </c>
      <c r="E177" s="246" t="s">
        <v>294</v>
      </c>
      <c r="F177" s="247" t="s">
        <v>295</v>
      </c>
      <c r="G177" s="248" t="s">
        <v>272</v>
      </c>
      <c r="H177" s="249">
        <v>18.3</v>
      </c>
      <c r="I177" s="250"/>
      <c r="J177" s="251">
        <f>ROUND(I177*H177,2)</f>
        <v>0</v>
      </c>
      <c r="K177" s="252"/>
      <c r="L177" s="44"/>
      <c r="M177" s="253" t="s">
        <v>1</v>
      </c>
      <c r="N177" s="254" t="s">
        <v>45</v>
      </c>
      <c r="O177" s="91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7" t="s">
        <v>113</v>
      </c>
      <c r="AT177" s="257" t="s">
        <v>169</v>
      </c>
      <c r="AU177" s="257" t="s">
        <v>90</v>
      </c>
      <c r="AY177" s="17" t="s">
        <v>166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7" t="s">
        <v>88</v>
      </c>
      <c r="BK177" s="258">
        <f>ROUND(I177*H177,2)</f>
        <v>0</v>
      </c>
      <c r="BL177" s="17" t="s">
        <v>113</v>
      </c>
      <c r="BM177" s="257" t="s">
        <v>296</v>
      </c>
    </row>
    <row r="178" spans="1:47" s="2" customFormat="1" ht="12">
      <c r="A178" s="38"/>
      <c r="B178" s="39"/>
      <c r="C178" s="40"/>
      <c r="D178" s="259" t="s">
        <v>175</v>
      </c>
      <c r="E178" s="40"/>
      <c r="F178" s="260" t="s">
        <v>297</v>
      </c>
      <c r="G178" s="40"/>
      <c r="H178" s="40"/>
      <c r="I178" s="155"/>
      <c r="J178" s="40"/>
      <c r="K178" s="40"/>
      <c r="L178" s="44"/>
      <c r="M178" s="261"/>
      <c r="N178" s="262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175</v>
      </c>
      <c r="AU178" s="17" t="s">
        <v>90</v>
      </c>
    </row>
    <row r="179" spans="1:51" s="13" customFormat="1" ht="12">
      <c r="A179" s="13"/>
      <c r="B179" s="267"/>
      <c r="C179" s="268"/>
      <c r="D179" s="259" t="s">
        <v>267</v>
      </c>
      <c r="E179" s="269" t="s">
        <v>1</v>
      </c>
      <c r="F179" s="270" t="s">
        <v>298</v>
      </c>
      <c r="G179" s="268"/>
      <c r="H179" s="271">
        <v>18.3</v>
      </c>
      <c r="I179" s="272"/>
      <c r="J179" s="268"/>
      <c r="K179" s="268"/>
      <c r="L179" s="273"/>
      <c r="M179" s="274"/>
      <c r="N179" s="275"/>
      <c r="O179" s="275"/>
      <c r="P179" s="275"/>
      <c r="Q179" s="275"/>
      <c r="R179" s="275"/>
      <c r="S179" s="275"/>
      <c r="T179" s="27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77" t="s">
        <v>267</v>
      </c>
      <c r="AU179" s="277" t="s">
        <v>90</v>
      </c>
      <c r="AV179" s="13" t="s">
        <v>90</v>
      </c>
      <c r="AW179" s="13" t="s">
        <v>35</v>
      </c>
      <c r="AX179" s="13" t="s">
        <v>80</v>
      </c>
      <c r="AY179" s="277" t="s">
        <v>166</v>
      </c>
    </row>
    <row r="180" spans="1:51" s="14" customFormat="1" ht="12">
      <c r="A180" s="14"/>
      <c r="B180" s="278"/>
      <c r="C180" s="279"/>
      <c r="D180" s="259" t="s">
        <v>267</v>
      </c>
      <c r="E180" s="280" t="s">
        <v>1</v>
      </c>
      <c r="F180" s="281" t="s">
        <v>299</v>
      </c>
      <c r="G180" s="279"/>
      <c r="H180" s="282">
        <v>18.3</v>
      </c>
      <c r="I180" s="283"/>
      <c r="J180" s="279"/>
      <c r="K180" s="279"/>
      <c r="L180" s="284"/>
      <c r="M180" s="285"/>
      <c r="N180" s="286"/>
      <c r="O180" s="286"/>
      <c r="P180" s="286"/>
      <c r="Q180" s="286"/>
      <c r="R180" s="286"/>
      <c r="S180" s="286"/>
      <c r="T180" s="28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8" t="s">
        <v>267</v>
      </c>
      <c r="AU180" s="288" t="s">
        <v>90</v>
      </c>
      <c r="AV180" s="14" t="s">
        <v>103</v>
      </c>
      <c r="AW180" s="14" t="s">
        <v>35</v>
      </c>
      <c r="AX180" s="14" t="s">
        <v>88</v>
      </c>
      <c r="AY180" s="288" t="s">
        <v>166</v>
      </c>
    </row>
    <row r="181" spans="1:65" s="2" customFormat="1" ht="33" customHeight="1">
      <c r="A181" s="38"/>
      <c r="B181" s="39"/>
      <c r="C181" s="245" t="s">
        <v>195</v>
      </c>
      <c r="D181" s="245" t="s">
        <v>169</v>
      </c>
      <c r="E181" s="246" t="s">
        <v>300</v>
      </c>
      <c r="F181" s="247" t="s">
        <v>301</v>
      </c>
      <c r="G181" s="248" t="s">
        <v>272</v>
      </c>
      <c r="H181" s="249">
        <v>514.631</v>
      </c>
      <c r="I181" s="250"/>
      <c r="J181" s="251">
        <f>ROUND(I181*H181,2)</f>
        <v>0</v>
      </c>
      <c r="K181" s="252"/>
      <c r="L181" s="44"/>
      <c r="M181" s="253" t="s">
        <v>1</v>
      </c>
      <c r="N181" s="254" t="s">
        <v>45</v>
      </c>
      <c r="O181" s="91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7" t="s">
        <v>113</v>
      </c>
      <c r="AT181" s="257" t="s">
        <v>169</v>
      </c>
      <c r="AU181" s="257" t="s">
        <v>90</v>
      </c>
      <c r="AY181" s="17" t="s">
        <v>166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7" t="s">
        <v>88</v>
      </c>
      <c r="BK181" s="258">
        <f>ROUND(I181*H181,2)</f>
        <v>0</v>
      </c>
      <c r="BL181" s="17" t="s">
        <v>113</v>
      </c>
      <c r="BM181" s="257" t="s">
        <v>302</v>
      </c>
    </row>
    <row r="182" spans="1:47" s="2" customFormat="1" ht="12">
      <c r="A182" s="38"/>
      <c r="B182" s="39"/>
      <c r="C182" s="40"/>
      <c r="D182" s="259" t="s">
        <v>175</v>
      </c>
      <c r="E182" s="40"/>
      <c r="F182" s="260" t="s">
        <v>303</v>
      </c>
      <c r="G182" s="40"/>
      <c r="H182" s="40"/>
      <c r="I182" s="155"/>
      <c r="J182" s="40"/>
      <c r="K182" s="40"/>
      <c r="L182" s="44"/>
      <c r="M182" s="261"/>
      <c r="N182" s="262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175</v>
      </c>
      <c r="AU182" s="17" t="s">
        <v>90</v>
      </c>
    </row>
    <row r="183" spans="1:51" s="13" customFormat="1" ht="12">
      <c r="A183" s="13"/>
      <c r="B183" s="267"/>
      <c r="C183" s="268"/>
      <c r="D183" s="259" t="s">
        <v>267</v>
      </c>
      <c r="E183" s="269" t="s">
        <v>1</v>
      </c>
      <c r="F183" s="270" t="s">
        <v>304</v>
      </c>
      <c r="G183" s="268"/>
      <c r="H183" s="271">
        <v>514.631</v>
      </c>
      <c r="I183" s="272"/>
      <c r="J183" s="268"/>
      <c r="K183" s="268"/>
      <c r="L183" s="273"/>
      <c r="M183" s="274"/>
      <c r="N183" s="275"/>
      <c r="O183" s="275"/>
      <c r="P183" s="275"/>
      <c r="Q183" s="275"/>
      <c r="R183" s="275"/>
      <c r="S183" s="275"/>
      <c r="T183" s="27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77" t="s">
        <v>267</v>
      </c>
      <c r="AU183" s="277" t="s">
        <v>90</v>
      </c>
      <c r="AV183" s="13" t="s">
        <v>90</v>
      </c>
      <c r="AW183" s="13" t="s">
        <v>35</v>
      </c>
      <c r="AX183" s="13" t="s">
        <v>80</v>
      </c>
      <c r="AY183" s="277" t="s">
        <v>166</v>
      </c>
    </row>
    <row r="184" spans="1:51" s="14" customFormat="1" ht="12">
      <c r="A184" s="14"/>
      <c r="B184" s="278"/>
      <c r="C184" s="279"/>
      <c r="D184" s="259" t="s">
        <v>267</v>
      </c>
      <c r="E184" s="280" t="s">
        <v>1</v>
      </c>
      <c r="F184" s="281" t="s">
        <v>269</v>
      </c>
      <c r="G184" s="279"/>
      <c r="H184" s="282">
        <v>514.631</v>
      </c>
      <c r="I184" s="283"/>
      <c r="J184" s="279"/>
      <c r="K184" s="279"/>
      <c r="L184" s="284"/>
      <c r="M184" s="285"/>
      <c r="N184" s="286"/>
      <c r="O184" s="286"/>
      <c r="P184" s="286"/>
      <c r="Q184" s="286"/>
      <c r="R184" s="286"/>
      <c r="S184" s="286"/>
      <c r="T184" s="28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88" t="s">
        <v>267</v>
      </c>
      <c r="AU184" s="288" t="s">
        <v>90</v>
      </c>
      <c r="AV184" s="14" t="s">
        <v>103</v>
      </c>
      <c r="AW184" s="14" t="s">
        <v>35</v>
      </c>
      <c r="AX184" s="14" t="s">
        <v>88</v>
      </c>
      <c r="AY184" s="288" t="s">
        <v>166</v>
      </c>
    </row>
    <row r="185" spans="1:65" s="2" customFormat="1" ht="21.75" customHeight="1">
      <c r="A185" s="38"/>
      <c r="B185" s="39"/>
      <c r="C185" s="245" t="s">
        <v>198</v>
      </c>
      <c r="D185" s="245" t="s">
        <v>169</v>
      </c>
      <c r="E185" s="246" t="s">
        <v>305</v>
      </c>
      <c r="F185" s="247" t="s">
        <v>306</v>
      </c>
      <c r="G185" s="248" t="s">
        <v>307</v>
      </c>
      <c r="H185" s="249">
        <v>874.873</v>
      </c>
      <c r="I185" s="250"/>
      <c r="J185" s="251">
        <f>ROUND(I185*H185,2)</f>
        <v>0</v>
      </c>
      <c r="K185" s="252"/>
      <c r="L185" s="44"/>
      <c r="M185" s="253" t="s">
        <v>1</v>
      </c>
      <c r="N185" s="254" t="s">
        <v>45</v>
      </c>
      <c r="O185" s="91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7" t="s">
        <v>113</v>
      </c>
      <c r="AT185" s="257" t="s">
        <v>169</v>
      </c>
      <c r="AU185" s="257" t="s">
        <v>90</v>
      </c>
      <c r="AY185" s="17" t="s">
        <v>166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7" t="s">
        <v>88</v>
      </c>
      <c r="BK185" s="258">
        <f>ROUND(I185*H185,2)</f>
        <v>0</v>
      </c>
      <c r="BL185" s="17" t="s">
        <v>113</v>
      </c>
      <c r="BM185" s="257" t="s">
        <v>308</v>
      </c>
    </row>
    <row r="186" spans="1:47" s="2" customFormat="1" ht="12">
      <c r="A186" s="38"/>
      <c r="B186" s="39"/>
      <c r="C186" s="40"/>
      <c r="D186" s="259" t="s">
        <v>175</v>
      </c>
      <c r="E186" s="40"/>
      <c r="F186" s="260" t="s">
        <v>309</v>
      </c>
      <c r="G186" s="40"/>
      <c r="H186" s="40"/>
      <c r="I186" s="155"/>
      <c r="J186" s="40"/>
      <c r="K186" s="40"/>
      <c r="L186" s="44"/>
      <c r="M186" s="261"/>
      <c r="N186" s="262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175</v>
      </c>
      <c r="AU186" s="17" t="s">
        <v>90</v>
      </c>
    </row>
    <row r="187" spans="1:51" s="13" customFormat="1" ht="12">
      <c r="A187" s="13"/>
      <c r="B187" s="267"/>
      <c r="C187" s="268"/>
      <c r="D187" s="259" t="s">
        <v>267</v>
      </c>
      <c r="E187" s="269" t="s">
        <v>1</v>
      </c>
      <c r="F187" s="270" t="s">
        <v>310</v>
      </c>
      <c r="G187" s="268"/>
      <c r="H187" s="271">
        <v>874.873</v>
      </c>
      <c r="I187" s="272"/>
      <c r="J187" s="268"/>
      <c r="K187" s="268"/>
      <c r="L187" s="273"/>
      <c r="M187" s="274"/>
      <c r="N187" s="275"/>
      <c r="O187" s="275"/>
      <c r="P187" s="275"/>
      <c r="Q187" s="275"/>
      <c r="R187" s="275"/>
      <c r="S187" s="275"/>
      <c r="T187" s="27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77" t="s">
        <v>267</v>
      </c>
      <c r="AU187" s="277" t="s">
        <v>90</v>
      </c>
      <c r="AV187" s="13" t="s">
        <v>90</v>
      </c>
      <c r="AW187" s="13" t="s">
        <v>35</v>
      </c>
      <c r="AX187" s="13" t="s">
        <v>88</v>
      </c>
      <c r="AY187" s="277" t="s">
        <v>166</v>
      </c>
    </row>
    <row r="188" spans="1:65" s="2" customFormat="1" ht="16.5" customHeight="1">
      <c r="A188" s="38"/>
      <c r="B188" s="39"/>
      <c r="C188" s="245" t="s">
        <v>202</v>
      </c>
      <c r="D188" s="245" t="s">
        <v>169</v>
      </c>
      <c r="E188" s="246" t="s">
        <v>311</v>
      </c>
      <c r="F188" s="247" t="s">
        <v>312</v>
      </c>
      <c r="G188" s="248" t="s">
        <v>272</v>
      </c>
      <c r="H188" s="249">
        <v>514.631</v>
      </c>
      <c r="I188" s="250"/>
      <c r="J188" s="251">
        <f>ROUND(I188*H188,2)</f>
        <v>0</v>
      </c>
      <c r="K188" s="252"/>
      <c r="L188" s="44"/>
      <c r="M188" s="253" t="s">
        <v>1</v>
      </c>
      <c r="N188" s="254" t="s">
        <v>45</v>
      </c>
      <c r="O188" s="91"/>
      <c r="P188" s="255">
        <f>O188*H188</f>
        <v>0</v>
      </c>
      <c r="Q188" s="255">
        <v>0</v>
      </c>
      <c r="R188" s="255">
        <f>Q188*H188</f>
        <v>0</v>
      </c>
      <c r="S188" s="255">
        <v>0</v>
      </c>
      <c r="T188" s="25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7" t="s">
        <v>113</v>
      </c>
      <c r="AT188" s="257" t="s">
        <v>169</v>
      </c>
      <c r="AU188" s="257" t="s">
        <v>90</v>
      </c>
      <c r="AY188" s="17" t="s">
        <v>166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7" t="s">
        <v>88</v>
      </c>
      <c r="BK188" s="258">
        <f>ROUND(I188*H188,2)</f>
        <v>0</v>
      </c>
      <c r="BL188" s="17" t="s">
        <v>113</v>
      </c>
      <c r="BM188" s="257" t="s">
        <v>313</v>
      </c>
    </row>
    <row r="189" spans="1:47" s="2" customFormat="1" ht="12">
      <c r="A189" s="38"/>
      <c r="B189" s="39"/>
      <c r="C189" s="40"/>
      <c r="D189" s="259" t="s">
        <v>175</v>
      </c>
      <c r="E189" s="40"/>
      <c r="F189" s="260" t="s">
        <v>314</v>
      </c>
      <c r="G189" s="40"/>
      <c r="H189" s="40"/>
      <c r="I189" s="155"/>
      <c r="J189" s="40"/>
      <c r="K189" s="40"/>
      <c r="L189" s="44"/>
      <c r="M189" s="261"/>
      <c r="N189" s="262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175</v>
      </c>
      <c r="AU189" s="17" t="s">
        <v>90</v>
      </c>
    </row>
    <row r="190" spans="1:65" s="2" customFormat="1" ht="21.75" customHeight="1">
      <c r="A190" s="38"/>
      <c r="B190" s="39"/>
      <c r="C190" s="245" t="s">
        <v>206</v>
      </c>
      <c r="D190" s="245" t="s">
        <v>169</v>
      </c>
      <c r="E190" s="246" t="s">
        <v>315</v>
      </c>
      <c r="F190" s="247" t="s">
        <v>316</v>
      </c>
      <c r="G190" s="248" t="s">
        <v>272</v>
      </c>
      <c r="H190" s="249">
        <v>58</v>
      </c>
      <c r="I190" s="250"/>
      <c r="J190" s="251">
        <f>ROUND(I190*H190,2)</f>
        <v>0</v>
      </c>
      <c r="K190" s="252"/>
      <c r="L190" s="44"/>
      <c r="M190" s="253" t="s">
        <v>1</v>
      </c>
      <c r="N190" s="254" t="s">
        <v>45</v>
      </c>
      <c r="O190" s="91"/>
      <c r="P190" s="255">
        <f>O190*H190</f>
        <v>0</v>
      </c>
      <c r="Q190" s="255">
        <v>0</v>
      </c>
      <c r="R190" s="255">
        <f>Q190*H190</f>
        <v>0</v>
      </c>
      <c r="S190" s="255">
        <v>0</v>
      </c>
      <c r="T190" s="25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7" t="s">
        <v>113</v>
      </c>
      <c r="AT190" s="257" t="s">
        <v>169</v>
      </c>
      <c r="AU190" s="257" t="s">
        <v>90</v>
      </c>
      <c r="AY190" s="17" t="s">
        <v>166</v>
      </c>
      <c r="BE190" s="258">
        <f>IF(N190="základní",J190,0)</f>
        <v>0</v>
      </c>
      <c r="BF190" s="258">
        <f>IF(N190="snížená",J190,0)</f>
        <v>0</v>
      </c>
      <c r="BG190" s="258">
        <f>IF(N190="zákl. přenesená",J190,0)</f>
        <v>0</v>
      </c>
      <c r="BH190" s="258">
        <f>IF(N190="sníž. přenesená",J190,0)</f>
        <v>0</v>
      </c>
      <c r="BI190" s="258">
        <f>IF(N190="nulová",J190,0)</f>
        <v>0</v>
      </c>
      <c r="BJ190" s="17" t="s">
        <v>88</v>
      </c>
      <c r="BK190" s="258">
        <f>ROUND(I190*H190,2)</f>
        <v>0</v>
      </c>
      <c r="BL190" s="17" t="s">
        <v>113</v>
      </c>
      <c r="BM190" s="257" t="s">
        <v>317</v>
      </c>
    </row>
    <row r="191" spans="1:47" s="2" customFormat="1" ht="12">
      <c r="A191" s="38"/>
      <c r="B191" s="39"/>
      <c r="C191" s="40"/>
      <c r="D191" s="259" t="s">
        <v>175</v>
      </c>
      <c r="E191" s="40"/>
      <c r="F191" s="260" t="s">
        <v>318</v>
      </c>
      <c r="G191" s="40"/>
      <c r="H191" s="40"/>
      <c r="I191" s="155"/>
      <c r="J191" s="40"/>
      <c r="K191" s="40"/>
      <c r="L191" s="44"/>
      <c r="M191" s="261"/>
      <c r="N191" s="262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175</v>
      </c>
      <c r="AU191" s="17" t="s">
        <v>90</v>
      </c>
    </row>
    <row r="192" spans="1:51" s="13" customFormat="1" ht="12">
      <c r="A192" s="13"/>
      <c r="B192" s="267"/>
      <c r="C192" s="268"/>
      <c r="D192" s="259" t="s">
        <v>267</v>
      </c>
      <c r="E192" s="269" t="s">
        <v>1</v>
      </c>
      <c r="F192" s="270" t="s">
        <v>319</v>
      </c>
      <c r="G192" s="268"/>
      <c r="H192" s="271">
        <v>58</v>
      </c>
      <c r="I192" s="272"/>
      <c r="J192" s="268"/>
      <c r="K192" s="268"/>
      <c r="L192" s="273"/>
      <c r="M192" s="274"/>
      <c r="N192" s="275"/>
      <c r="O192" s="275"/>
      <c r="P192" s="275"/>
      <c r="Q192" s="275"/>
      <c r="R192" s="275"/>
      <c r="S192" s="275"/>
      <c r="T192" s="27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77" t="s">
        <v>267</v>
      </c>
      <c r="AU192" s="277" t="s">
        <v>90</v>
      </c>
      <c r="AV192" s="13" t="s">
        <v>90</v>
      </c>
      <c r="AW192" s="13" t="s">
        <v>35</v>
      </c>
      <c r="AX192" s="13" t="s">
        <v>80</v>
      </c>
      <c r="AY192" s="277" t="s">
        <v>166</v>
      </c>
    </row>
    <row r="193" spans="1:51" s="14" customFormat="1" ht="12">
      <c r="A193" s="14"/>
      <c r="B193" s="278"/>
      <c r="C193" s="279"/>
      <c r="D193" s="259" t="s">
        <v>267</v>
      </c>
      <c r="E193" s="280" t="s">
        <v>1</v>
      </c>
      <c r="F193" s="281" t="s">
        <v>320</v>
      </c>
      <c r="G193" s="279"/>
      <c r="H193" s="282">
        <v>58</v>
      </c>
      <c r="I193" s="283"/>
      <c r="J193" s="279"/>
      <c r="K193" s="279"/>
      <c r="L193" s="284"/>
      <c r="M193" s="285"/>
      <c r="N193" s="286"/>
      <c r="O193" s="286"/>
      <c r="P193" s="286"/>
      <c r="Q193" s="286"/>
      <c r="R193" s="286"/>
      <c r="S193" s="286"/>
      <c r="T193" s="287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8" t="s">
        <v>267</v>
      </c>
      <c r="AU193" s="288" t="s">
        <v>90</v>
      </c>
      <c r="AV193" s="14" t="s">
        <v>103</v>
      </c>
      <c r="AW193" s="14" t="s">
        <v>35</v>
      </c>
      <c r="AX193" s="14" t="s">
        <v>88</v>
      </c>
      <c r="AY193" s="288" t="s">
        <v>166</v>
      </c>
    </row>
    <row r="194" spans="1:65" s="2" customFormat="1" ht="21.75" customHeight="1">
      <c r="A194" s="38"/>
      <c r="B194" s="39"/>
      <c r="C194" s="245" t="s">
        <v>212</v>
      </c>
      <c r="D194" s="245" t="s">
        <v>169</v>
      </c>
      <c r="E194" s="246" t="s">
        <v>321</v>
      </c>
      <c r="F194" s="247" t="s">
        <v>322</v>
      </c>
      <c r="G194" s="248" t="s">
        <v>272</v>
      </c>
      <c r="H194" s="249">
        <v>43.6</v>
      </c>
      <c r="I194" s="250"/>
      <c r="J194" s="251">
        <f>ROUND(I194*H194,2)</f>
        <v>0</v>
      </c>
      <c r="K194" s="252"/>
      <c r="L194" s="44"/>
      <c r="M194" s="253" t="s">
        <v>1</v>
      </c>
      <c r="N194" s="254" t="s">
        <v>45</v>
      </c>
      <c r="O194" s="91"/>
      <c r="P194" s="255">
        <f>O194*H194</f>
        <v>0</v>
      </c>
      <c r="Q194" s="255">
        <v>0</v>
      </c>
      <c r="R194" s="255">
        <f>Q194*H194</f>
        <v>0</v>
      </c>
      <c r="S194" s="255">
        <v>0</v>
      </c>
      <c r="T194" s="25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7" t="s">
        <v>113</v>
      </c>
      <c r="AT194" s="257" t="s">
        <v>169</v>
      </c>
      <c r="AU194" s="257" t="s">
        <v>90</v>
      </c>
      <c r="AY194" s="17" t="s">
        <v>166</v>
      </c>
      <c r="BE194" s="258">
        <f>IF(N194="základní",J194,0)</f>
        <v>0</v>
      </c>
      <c r="BF194" s="258">
        <f>IF(N194="snížená",J194,0)</f>
        <v>0</v>
      </c>
      <c r="BG194" s="258">
        <f>IF(N194="zákl. přenesená",J194,0)</f>
        <v>0</v>
      </c>
      <c r="BH194" s="258">
        <f>IF(N194="sníž. přenesená",J194,0)</f>
        <v>0</v>
      </c>
      <c r="BI194" s="258">
        <f>IF(N194="nulová",J194,0)</f>
        <v>0</v>
      </c>
      <c r="BJ194" s="17" t="s">
        <v>88</v>
      </c>
      <c r="BK194" s="258">
        <f>ROUND(I194*H194,2)</f>
        <v>0</v>
      </c>
      <c r="BL194" s="17" t="s">
        <v>113</v>
      </c>
      <c r="BM194" s="257" t="s">
        <v>323</v>
      </c>
    </row>
    <row r="195" spans="1:47" s="2" customFormat="1" ht="12">
      <c r="A195" s="38"/>
      <c r="B195" s="39"/>
      <c r="C195" s="40"/>
      <c r="D195" s="259" t="s">
        <v>175</v>
      </c>
      <c r="E195" s="40"/>
      <c r="F195" s="260" t="s">
        <v>324</v>
      </c>
      <c r="G195" s="40"/>
      <c r="H195" s="40"/>
      <c r="I195" s="155"/>
      <c r="J195" s="40"/>
      <c r="K195" s="40"/>
      <c r="L195" s="44"/>
      <c r="M195" s="261"/>
      <c r="N195" s="262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175</v>
      </c>
      <c r="AU195" s="17" t="s">
        <v>90</v>
      </c>
    </row>
    <row r="196" spans="1:51" s="13" customFormat="1" ht="12">
      <c r="A196" s="13"/>
      <c r="B196" s="267"/>
      <c r="C196" s="268"/>
      <c r="D196" s="259" t="s">
        <v>267</v>
      </c>
      <c r="E196" s="269" t="s">
        <v>1</v>
      </c>
      <c r="F196" s="270" t="s">
        <v>325</v>
      </c>
      <c r="G196" s="268"/>
      <c r="H196" s="271">
        <v>14.9</v>
      </c>
      <c r="I196" s="272"/>
      <c r="J196" s="268"/>
      <c r="K196" s="268"/>
      <c r="L196" s="273"/>
      <c r="M196" s="274"/>
      <c r="N196" s="275"/>
      <c r="O196" s="275"/>
      <c r="P196" s="275"/>
      <c r="Q196" s="275"/>
      <c r="R196" s="275"/>
      <c r="S196" s="275"/>
      <c r="T196" s="27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77" t="s">
        <v>267</v>
      </c>
      <c r="AU196" s="277" t="s">
        <v>90</v>
      </c>
      <c r="AV196" s="13" t="s">
        <v>90</v>
      </c>
      <c r="AW196" s="13" t="s">
        <v>35</v>
      </c>
      <c r="AX196" s="13" t="s">
        <v>80</v>
      </c>
      <c r="AY196" s="277" t="s">
        <v>166</v>
      </c>
    </row>
    <row r="197" spans="1:51" s="14" customFormat="1" ht="12">
      <c r="A197" s="14"/>
      <c r="B197" s="278"/>
      <c r="C197" s="279"/>
      <c r="D197" s="259" t="s">
        <v>267</v>
      </c>
      <c r="E197" s="280" t="s">
        <v>1</v>
      </c>
      <c r="F197" s="281" t="s">
        <v>326</v>
      </c>
      <c r="G197" s="279"/>
      <c r="H197" s="282">
        <v>14.9</v>
      </c>
      <c r="I197" s="283"/>
      <c r="J197" s="279"/>
      <c r="K197" s="279"/>
      <c r="L197" s="284"/>
      <c r="M197" s="285"/>
      <c r="N197" s="286"/>
      <c r="O197" s="286"/>
      <c r="P197" s="286"/>
      <c r="Q197" s="286"/>
      <c r="R197" s="286"/>
      <c r="S197" s="286"/>
      <c r="T197" s="28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88" t="s">
        <v>267</v>
      </c>
      <c r="AU197" s="288" t="s">
        <v>90</v>
      </c>
      <c r="AV197" s="14" t="s">
        <v>103</v>
      </c>
      <c r="AW197" s="14" t="s">
        <v>35</v>
      </c>
      <c r="AX197" s="14" t="s">
        <v>80</v>
      </c>
      <c r="AY197" s="288" t="s">
        <v>166</v>
      </c>
    </row>
    <row r="198" spans="1:51" s="13" customFormat="1" ht="12">
      <c r="A198" s="13"/>
      <c r="B198" s="267"/>
      <c r="C198" s="268"/>
      <c r="D198" s="259" t="s">
        <v>267</v>
      </c>
      <c r="E198" s="269" t="s">
        <v>1</v>
      </c>
      <c r="F198" s="270" t="s">
        <v>327</v>
      </c>
      <c r="G198" s="268"/>
      <c r="H198" s="271">
        <v>8.5</v>
      </c>
      <c r="I198" s="272"/>
      <c r="J198" s="268"/>
      <c r="K198" s="268"/>
      <c r="L198" s="273"/>
      <c r="M198" s="274"/>
      <c r="N198" s="275"/>
      <c r="O198" s="275"/>
      <c r="P198" s="275"/>
      <c r="Q198" s="275"/>
      <c r="R198" s="275"/>
      <c r="S198" s="275"/>
      <c r="T198" s="27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77" t="s">
        <v>267</v>
      </c>
      <c r="AU198" s="277" t="s">
        <v>90</v>
      </c>
      <c r="AV198" s="13" t="s">
        <v>90</v>
      </c>
      <c r="AW198" s="13" t="s">
        <v>35</v>
      </c>
      <c r="AX198" s="13" t="s">
        <v>80</v>
      </c>
      <c r="AY198" s="277" t="s">
        <v>166</v>
      </c>
    </row>
    <row r="199" spans="1:51" s="14" customFormat="1" ht="12">
      <c r="A199" s="14"/>
      <c r="B199" s="278"/>
      <c r="C199" s="279"/>
      <c r="D199" s="259" t="s">
        <v>267</v>
      </c>
      <c r="E199" s="280" t="s">
        <v>1</v>
      </c>
      <c r="F199" s="281" t="s">
        <v>328</v>
      </c>
      <c r="G199" s="279"/>
      <c r="H199" s="282">
        <v>8.5</v>
      </c>
      <c r="I199" s="283"/>
      <c r="J199" s="279"/>
      <c r="K199" s="279"/>
      <c r="L199" s="284"/>
      <c r="M199" s="285"/>
      <c r="N199" s="286"/>
      <c r="O199" s="286"/>
      <c r="P199" s="286"/>
      <c r="Q199" s="286"/>
      <c r="R199" s="286"/>
      <c r="S199" s="286"/>
      <c r="T199" s="28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8" t="s">
        <v>267</v>
      </c>
      <c r="AU199" s="288" t="s">
        <v>90</v>
      </c>
      <c r="AV199" s="14" t="s">
        <v>103</v>
      </c>
      <c r="AW199" s="14" t="s">
        <v>35</v>
      </c>
      <c r="AX199" s="14" t="s">
        <v>80</v>
      </c>
      <c r="AY199" s="288" t="s">
        <v>166</v>
      </c>
    </row>
    <row r="200" spans="1:51" s="13" customFormat="1" ht="12">
      <c r="A200" s="13"/>
      <c r="B200" s="267"/>
      <c r="C200" s="268"/>
      <c r="D200" s="259" t="s">
        <v>267</v>
      </c>
      <c r="E200" s="269" t="s">
        <v>1</v>
      </c>
      <c r="F200" s="270" t="s">
        <v>329</v>
      </c>
      <c r="G200" s="268"/>
      <c r="H200" s="271">
        <v>20.2</v>
      </c>
      <c r="I200" s="272"/>
      <c r="J200" s="268"/>
      <c r="K200" s="268"/>
      <c r="L200" s="273"/>
      <c r="M200" s="274"/>
      <c r="N200" s="275"/>
      <c r="O200" s="275"/>
      <c r="P200" s="275"/>
      <c r="Q200" s="275"/>
      <c r="R200" s="275"/>
      <c r="S200" s="275"/>
      <c r="T200" s="27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77" t="s">
        <v>267</v>
      </c>
      <c r="AU200" s="277" t="s">
        <v>90</v>
      </c>
      <c r="AV200" s="13" t="s">
        <v>90</v>
      </c>
      <c r="AW200" s="13" t="s">
        <v>35</v>
      </c>
      <c r="AX200" s="13" t="s">
        <v>80</v>
      </c>
      <c r="AY200" s="277" t="s">
        <v>166</v>
      </c>
    </row>
    <row r="201" spans="1:51" s="14" customFormat="1" ht="12">
      <c r="A201" s="14"/>
      <c r="B201" s="278"/>
      <c r="C201" s="279"/>
      <c r="D201" s="259" t="s">
        <v>267</v>
      </c>
      <c r="E201" s="280" t="s">
        <v>1</v>
      </c>
      <c r="F201" s="281" t="s">
        <v>330</v>
      </c>
      <c r="G201" s="279"/>
      <c r="H201" s="282">
        <v>20.2</v>
      </c>
      <c r="I201" s="283"/>
      <c r="J201" s="279"/>
      <c r="K201" s="279"/>
      <c r="L201" s="284"/>
      <c r="M201" s="285"/>
      <c r="N201" s="286"/>
      <c r="O201" s="286"/>
      <c r="P201" s="286"/>
      <c r="Q201" s="286"/>
      <c r="R201" s="286"/>
      <c r="S201" s="286"/>
      <c r="T201" s="28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88" t="s">
        <v>267</v>
      </c>
      <c r="AU201" s="288" t="s">
        <v>90</v>
      </c>
      <c r="AV201" s="14" t="s">
        <v>103</v>
      </c>
      <c r="AW201" s="14" t="s">
        <v>35</v>
      </c>
      <c r="AX201" s="14" t="s">
        <v>80</v>
      </c>
      <c r="AY201" s="288" t="s">
        <v>166</v>
      </c>
    </row>
    <row r="202" spans="1:51" s="15" customFormat="1" ht="12">
      <c r="A202" s="15"/>
      <c r="B202" s="289"/>
      <c r="C202" s="290"/>
      <c r="D202" s="259" t="s">
        <v>267</v>
      </c>
      <c r="E202" s="291" t="s">
        <v>1</v>
      </c>
      <c r="F202" s="292" t="s">
        <v>285</v>
      </c>
      <c r="G202" s="290"/>
      <c r="H202" s="293">
        <v>43.599999999999994</v>
      </c>
      <c r="I202" s="294"/>
      <c r="J202" s="290"/>
      <c r="K202" s="290"/>
      <c r="L202" s="295"/>
      <c r="M202" s="296"/>
      <c r="N202" s="297"/>
      <c r="O202" s="297"/>
      <c r="P202" s="297"/>
      <c r="Q202" s="297"/>
      <c r="R202" s="297"/>
      <c r="S202" s="297"/>
      <c r="T202" s="298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99" t="s">
        <v>267</v>
      </c>
      <c r="AU202" s="299" t="s">
        <v>90</v>
      </c>
      <c r="AV202" s="15" t="s">
        <v>113</v>
      </c>
      <c r="AW202" s="15" t="s">
        <v>35</v>
      </c>
      <c r="AX202" s="15" t="s">
        <v>88</v>
      </c>
      <c r="AY202" s="299" t="s">
        <v>166</v>
      </c>
    </row>
    <row r="203" spans="1:65" s="2" customFormat="1" ht="16.5" customHeight="1">
      <c r="A203" s="38"/>
      <c r="B203" s="39"/>
      <c r="C203" s="300" t="s">
        <v>218</v>
      </c>
      <c r="D203" s="300" t="s">
        <v>331</v>
      </c>
      <c r="E203" s="301" t="s">
        <v>332</v>
      </c>
      <c r="F203" s="302" t="s">
        <v>333</v>
      </c>
      <c r="G203" s="303" t="s">
        <v>307</v>
      </c>
      <c r="H203" s="304">
        <v>141.75</v>
      </c>
      <c r="I203" s="305"/>
      <c r="J203" s="306">
        <f>ROUND(I203*H203,2)</f>
        <v>0</v>
      </c>
      <c r="K203" s="307"/>
      <c r="L203" s="308"/>
      <c r="M203" s="309" t="s">
        <v>1</v>
      </c>
      <c r="N203" s="310" t="s">
        <v>45</v>
      </c>
      <c r="O203" s="91"/>
      <c r="P203" s="255">
        <f>O203*H203</f>
        <v>0</v>
      </c>
      <c r="Q203" s="255">
        <v>1</v>
      </c>
      <c r="R203" s="255">
        <f>Q203*H203</f>
        <v>141.75</v>
      </c>
      <c r="S203" s="255">
        <v>0</v>
      </c>
      <c r="T203" s="25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57" t="s">
        <v>202</v>
      </c>
      <c r="AT203" s="257" t="s">
        <v>331</v>
      </c>
      <c r="AU203" s="257" t="s">
        <v>90</v>
      </c>
      <c r="AY203" s="17" t="s">
        <v>166</v>
      </c>
      <c r="BE203" s="258">
        <f>IF(N203="základní",J203,0)</f>
        <v>0</v>
      </c>
      <c r="BF203" s="258">
        <f>IF(N203="snížená",J203,0)</f>
        <v>0</v>
      </c>
      <c r="BG203" s="258">
        <f>IF(N203="zákl. přenesená",J203,0)</f>
        <v>0</v>
      </c>
      <c r="BH203" s="258">
        <f>IF(N203="sníž. přenesená",J203,0)</f>
        <v>0</v>
      </c>
      <c r="BI203" s="258">
        <f>IF(N203="nulová",J203,0)</f>
        <v>0</v>
      </c>
      <c r="BJ203" s="17" t="s">
        <v>88</v>
      </c>
      <c r="BK203" s="258">
        <f>ROUND(I203*H203,2)</f>
        <v>0</v>
      </c>
      <c r="BL203" s="17" t="s">
        <v>113</v>
      </c>
      <c r="BM203" s="257" t="s">
        <v>334</v>
      </c>
    </row>
    <row r="204" spans="1:47" s="2" customFormat="1" ht="12">
      <c r="A204" s="38"/>
      <c r="B204" s="39"/>
      <c r="C204" s="40"/>
      <c r="D204" s="259" t="s">
        <v>175</v>
      </c>
      <c r="E204" s="40"/>
      <c r="F204" s="260" t="s">
        <v>333</v>
      </c>
      <c r="G204" s="40"/>
      <c r="H204" s="40"/>
      <c r="I204" s="155"/>
      <c r="J204" s="40"/>
      <c r="K204" s="40"/>
      <c r="L204" s="44"/>
      <c r="M204" s="261"/>
      <c r="N204" s="262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175</v>
      </c>
      <c r="AU204" s="17" t="s">
        <v>90</v>
      </c>
    </row>
    <row r="205" spans="1:51" s="13" customFormat="1" ht="12">
      <c r="A205" s="13"/>
      <c r="B205" s="267"/>
      <c r="C205" s="268"/>
      <c r="D205" s="259" t="s">
        <v>267</v>
      </c>
      <c r="E205" s="269" t="s">
        <v>1</v>
      </c>
      <c r="F205" s="270" t="s">
        <v>335</v>
      </c>
      <c r="G205" s="268"/>
      <c r="H205" s="271">
        <v>141.75</v>
      </c>
      <c r="I205" s="272"/>
      <c r="J205" s="268"/>
      <c r="K205" s="268"/>
      <c r="L205" s="273"/>
      <c r="M205" s="274"/>
      <c r="N205" s="275"/>
      <c r="O205" s="275"/>
      <c r="P205" s="275"/>
      <c r="Q205" s="275"/>
      <c r="R205" s="275"/>
      <c r="S205" s="275"/>
      <c r="T205" s="27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77" t="s">
        <v>267</v>
      </c>
      <c r="AU205" s="277" t="s">
        <v>90</v>
      </c>
      <c r="AV205" s="13" t="s">
        <v>90</v>
      </c>
      <c r="AW205" s="13" t="s">
        <v>35</v>
      </c>
      <c r="AX205" s="13" t="s">
        <v>88</v>
      </c>
      <c r="AY205" s="277" t="s">
        <v>166</v>
      </c>
    </row>
    <row r="206" spans="1:65" s="2" customFormat="1" ht="21.75" customHeight="1">
      <c r="A206" s="38"/>
      <c r="B206" s="39"/>
      <c r="C206" s="245" t="s">
        <v>336</v>
      </c>
      <c r="D206" s="245" t="s">
        <v>169</v>
      </c>
      <c r="E206" s="246" t="s">
        <v>337</v>
      </c>
      <c r="F206" s="247" t="s">
        <v>338</v>
      </c>
      <c r="G206" s="248" t="s">
        <v>339</v>
      </c>
      <c r="H206" s="249">
        <v>76.9</v>
      </c>
      <c r="I206" s="250"/>
      <c r="J206" s="251">
        <f>ROUND(I206*H206,2)</f>
        <v>0</v>
      </c>
      <c r="K206" s="252"/>
      <c r="L206" s="44"/>
      <c r="M206" s="253" t="s">
        <v>1</v>
      </c>
      <c r="N206" s="254" t="s">
        <v>45</v>
      </c>
      <c r="O206" s="91"/>
      <c r="P206" s="255">
        <f>O206*H206</f>
        <v>0</v>
      </c>
      <c r="Q206" s="255">
        <v>0</v>
      </c>
      <c r="R206" s="255">
        <f>Q206*H206</f>
        <v>0</v>
      </c>
      <c r="S206" s="255">
        <v>0</v>
      </c>
      <c r="T206" s="25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7" t="s">
        <v>113</v>
      </c>
      <c r="AT206" s="257" t="s">
        <v>169</v>
      </c>
      <c r="AU206" s="257" t="s">
        <v>90</v>
      </c>
      <c r="AY206" s="17" t="s">
        <v>166</v>
      </c>
      <c r="BE206" s="258">
        <f>IF(N206="základní",J206,0)</f>
        <v>0</v>
      </c>
      <c r="BF206" s="258">
        <f>IF(N206="snížená",J206,0)</f>
        <v>0</v>
      </c>
      <c r="BG206" s="258">
        <f>IF(N206="zákl. přenesená",J206,0)</f>
        <v>0</v>
      </c>
      <c r="BH206" s="258">
        <f>IF(N206="sníž. přenesená",J206,0)</f>
        <v>0</v>
      </c>
      <c r="BI206" s="258">
        <f>IF(N206="nulová",J206,0)</f>
        <v>0</v>
      </c>
      <c r="BJ206" s="17" t="s">
        <v>88</v>
      </c>
      <c r="BK206" s="258">
        <f>ROUND(I206*H206,2)</f>
        <v>0</v>
      </c>
      <c r="BL206" s="17" t="s">
        <v>113</v>
      </c>
      <c r="BM206" s="257" t="s">
        <v>340</v>
      </c>
    </row>
    <row r="207" spans="1:47" s="2" customFormat="1" ht="12">
      <c r="A207" s="38"/>
      <c r="B207" s="39"/>
      <c r="C207" s="40"/>
      <c r="D207" s="259" t="s">
        <v>175</v>
      </c>
      <c r="E207" s="40"/>
      <c r="F207" s="260" t="s">
        <v>341</v>
      </c>
      <c r="G207" s="40"/>
      <c r="H207" s="40"/>
      <c r="I207" s="155"/>
      <c r="J207" s="40"/>
      <c r="K207" s="40"/>
      <c r="L207" s="44"/>
      <c r="M207" s="261"/>
      <c r="N207" s="262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175</v>
      </c>
      <c r="AU207" s="17" t="s">
        <v>90</v>
      </c>
    </row>
    <row r="208" spans="1:51" s="13" customFormat="1" ht="12">
      <c r="A208" s="13"/>
      <c r="B208" s="267"/>
      <c r="C208" s="268"/>
      <c r="D208" s="259" t="s">
        <v>267</v>
      </c>
      <c r="E208" s="269" t="s">
        <v>1</v>
      </c>
      <c r="F208" s="270" t="s">
        <v>342</v>
      </c>
      <c r="G208" s="268"/>
      <c r="H208" s="271">
        <v>12.5</v>
      </c>
      <c r="I208" s="272"/>
      <c r="J208" s="268"/>
      <c r="K208" s="268"/>
      <c r="L208" s="273"/>
      <c r="M208" s="274"/>
      <c r="N208" s="275"/>
      <c r="O208" s="275"/>
      <c r="P208" s="275"/>
      <c r="Q208" s="275"/>
      <c r="R208" s="275"/>
      <c r="S208" s="275"/>
      <c r="T208" s="27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77" t="s">
        <v>267</v>
      </c>
      <c r="AU208" s="277" t="s">
        <v>90</v>
      </c>
      <c r="AV208" s="13" t="s">
        <v>90</v>
      </c>
      <c r="AW208" s="13" t="s">
        <v>35</v>
      </c>
      <c r="AX208" s="13" t="s">
        <v>80</v>
      </c>
      <c r="AY208" s="277" t="s">
        <v>166</v>
      </c>
    </row>
    <row r="209" spans="1:51" s="13" customFormat="1" ht="12">
      <c r="A209" s="13"/>
      <c r="B209" s="267"/>
      <c r="C209" s="268"/>
      <c r="D209" s="259" t="s">
        <v>267</v>
      </c>
      <c r="E209" s="269" t="s">
        <v>1</v>
      </c>
      <c r="F209" s="270" t="s">
        <v>343</v>
      </c>
      <c r="G209" s="268"/>
      <c r="H209" s="271">
        <v>14.25</v>
      </c>
      <c r="I209" s="272"/>
      <c r="J209" s="268"/>
      <c r="K209" s="268"/>
      <c r="L209" s="273"/>
      <c r="M209" s="274"/>
      <c r="N209" s="275"/>
      <c r="O209" s="275"/>
      <c r="P209" s="275"/>
      <c r="Q209" s="275"/>
      <c r="R209" s="275"/>
      <c r="S209" s="275"/>
      <c r="T209" s="27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77" t="s">
        <v>267</v>
      </c>
      <c r="AU209" s="277" t="s">
        <v>90</v>
      </c>
      <c r="AV209" s="13" t="s">
        <v>90</v>
      </c>
      <c r="AW209" s="13" t="s">
        <v>35</v>
      </c>
      <c r="AX209" s="13" t="s">
        <v>80</v>
      </c>
      <c r="AY209" s="277" t="s">
        <v>166</v>
      </c>
    </row>
    <row r="210" spans="1:51" s="13" customFormat="1" ht="12">
      <c r="A210" s="13"/>
      <c r="B210" s="267"/>
      <c r="C210" s="268"/>
      <c r="D210" s="259" t="s">
        <v>267</v>
      </c>
      <c r="E210" s="269" t="s">
        <v>1</v>
      </c>
      <c r="F210" s="270" t="s">
        <v>344</v>
      </c>
      <c r="G210" s="268"/>
      <c r="H210" s="271">
        <v>50.15</v>
      </c>
      <c r="I210" s="272"/>
      <c r="J210" s="268"/>
      <c r="K210" s="268"/>
      <c r="L210" s="273"/>
      <c r="M210" s="274"/>
      <c r="N210" s="275"/>
      <c r="O210" s="275"/>
      <c r="P210" s="275"/>
      <c r="Q210" s="275"/>
      <c r="R210" s="275"/>
      <c r="S210" s="275"/>
      <c r="T210" s="27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77" t="s">
        <v>267</v>
      </c>
      <c r="AU210" s="277" t="s">
        <v>90</v>
      </c>
      <c r="AV210" s="13" t="s">
        <v>90</v>
      </c>
      <c r="AW210" s="13" t="s">
        <v>35</v>
      </c>
      <c r="AX210" s="13" t="s">
        <v>80</v>
      </c>
      <c r="AY210" s="277" t="s">
        <v>166</v>
      </c>
    </row>
    <row r="211" spans="1:51" s="14" customFormat="1" ht="12">
      <c r="A211" s="14"/>
      <c r="B211" s="278"/>
      <c r="C211" s="279"/>
      <c r="D211" s="259" t="s">
        <v>267</v>
      </c>
      <c r="E211" s="280" t="s">
        <v>1</v>
      </c>
      <c r="F211" s="281" t="s">
        <v>269</v>
      </c>
      <c r="G211" s="279"/>
      <c r="H211" s="282">
        <v>76.9</v>
      </c>
      <c r="I211" s="283"/>
      <c r="J211" s="279"/>
      <c r="K211" s="279"/>
      <c r="L211" s="284"/>
      <c r="M211" s="285"/>
      <c r="N211" s="286"/>
      <c r="O211" s="286"/>
      <c r="P211" s="286"/>
      <c r="Q211" s="286"/>
      <c r="R211" s="286"/>
      <c r="S211" s="286"/>
      <c r="T211" s="287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8" t="s">
        <v>267</v>
      </c>
      <c r="AU211" s="288" t="s">
        <v>90</v>
      </c>
      <c r="AV211" s="14" t="s">
        <v>103</v>
      </c>
      <c r="AW211" s="14" t="s">
        <v>35</v>
      </c>
      <c r="AX211" s="14" t="s">
        <v>88</v>
      </c>
      <c r="AY211" s="288" t="s">
        <v>166</v>
      </c>
    </row>
    <row r="212" spans="1:65" s="2" customFormat="1" ht="21.75" customHeight="1">
      <c r="A212" s="38"/>
      <c r="B212" s="39"/>
      <c r="C212" s="245" t="s">
        <v>345</v>
      </c>
      <c r="D212" s="245" t="s">
        <v>169</v>
      </c>
      <c r="E212" s="246" t="s">
        <v>346</v>
      </c>
      <c r="F212" s="247" t="s">
        <v>347</v>
      </c>
      <c r="G212" s="248" t="s">
        <v>339</v>
      </c>
      <c r="H212" s="249">
        <v>111</v>
      </c>
      <c r="I212" s="250"/>
      <c r="J212" s="251">
        <f>ROUND(I212*H212,2)</f>
        <v>0</v>
      </c>
      <c r="K212" s="252"/>
      <c r="L212" s="44"/>
      <c r="M212" s="253" t="s">
        <v>1</v>
      </c>
      <c r="N212" s="254" t="s">
        <v>45</v>
      </c>
      <c r="O212" s="91"/>
      <c r="P212" s="255">
        <f>O212*H212</f>
        <v>0</v>
      </c>
      <c r="Q212" s="255">
        <v>0</v>
      </c>
      <c r="R212" s="255">
        <f>Q212*H212</f>
        <v>0</v>
      </c>
      <c r="S212" s="255">
        <v>0</v>
      </c>
      <c r="T212" s="25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7" t="s">
        <v>348</v>
      </c>
      <c r="AT212" s="257" t="s">
        <v>169</v>
      </c>
      <c r="AU212" s="257" t="s">
        <v>90</v>
      </c>
      <c r="AY212" s="17" t="s">
        <v>166</v>
      </c>
      <c r="BE212" s="258">
        <f>IF(N212="základní",J212,0)</f>
        <v>0</v>
      </c>
      <c r="BF212" s="258">
        <f>IF(N212="snížená",J212,0)</f>
        <v>0</v>
      </c>
      <c r="BG212" s="258">
        <f>IF(N212="zákl. přenesená",J212,0)</f>
        <v>0</v>
      </c>
      <c r="BH212" s="258">
        <f>IF(N212="sníž. přenesená",J212,0)</f>
        <v>0</v>
      </c>
      <c r="BI212" s="258">
        <f>IF(N212="nulová",J212,0)</f>
        <v>0</v>
      </c>
      <c r="BJ212" s="17" t="s">
        <v>88</v>
      </c>
      <c r="BK212" s="258">
        <f>ROUND(I212*H212,2)</f>
        <v>0</v>
      </c>
      <c r="BL212" s="17" t="s">
        <v>348</v>
      </c>
      <c r="BM212" s="257" t="s">
        <v>349</v>
      </c>
    </row>
    <row r="213" spans="1:47" s="2" customFormat="1" ht="12">
      <c r="A213" s="38"/>
      <c r="B213" s="39"/>
      <c r="C213" s="40"/>
      <c r="D213" s="259" t="s">
        <v>175</v>
      </c>
      <c r="E213" s="40"/>
      <c r="F213" s="260" t="s">
        <v>350</v>
      </c>
      <c r="G213" s="40"/>
      <c r="H213" s="40"/>
      <c r="I213" s="155"/>
      <c r="J213" s="40"/>
      <c r="K213" s="40"/>
      <c r="L213" s="44"/>
      <c r="M213" s="261"/>
      <c r="N213" s="262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175</v>
      </c>
      <c r="AU213" s="17" t="s">
        <v>90</v>
      </c>
    </row>
    <row r="214" spans="1:51" s="13" customFormat="1" ht="12">
      <c r="A214" s="13"/>
      <c r="B214" s="267"/>
      <c r="C214" s="268"/>
      <c r="D214" s="259" t="s">
        <v>267</v>
      </c>
      <c r="E214" s="269" t="s">
        <v>1</v>
      </c>
      <c r="F214" s="270" t="s">
        <v>351</v>
      </c>
      <c r="G214" s="268"/>
      <c r="H214" s="271">
        <v>111</v>
      </c>
      <c r="I214" s="272"/>
      <c r="J214" s="268"/>
      <c r="K214" s="268"/>
      <c r="L214" s="273"/>
      <c r="M214" s="274"/>
      <c r="N214" s="275"/>
      <c r="O214" s="275"/>
      <c r="P214" s="275"/>
      <c r="Q214" s="275"/>
      <c r="R214" s="275"/>
      <c r="S214" s="275"/>
      <c r="T214" s="27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77" t="s">
        <v>267</v>
      </c>
      <c r="AU214" s="277" t="s">
        <v>90</v>
      </c>
      <c r="AV214" s="13" t="s">
        <v>90</v>
      </c>
      <c r="AW214" s="13" t="s">
        <v>35</v>
      </c>
      <c r="AX214" s="13" t="s">
        <v>80</v>
      </c>
      <c r="AY214" s="277" t="s">
        <v>166</v>
      </c>
    </row>
    <row r="215" spans="1:51" s="14" customFormat="1" ht="12">
      <c r="A215" s="14"/>
      <c r="B215" s="278"/>
      <c r="C215" s="279"/>
      <c r="D215" s="259" t="s">
        <v>267</v>
      </c>
      <c r="E215" s="280" t="s">
        <v>1</v>
      </c>
      <c r="F215" s="281" t="s">
        <v>352</v>
      </c>
      <c r="G215" s="279"/>
      <c r="H215" s="282">
        <v>111</v>
      </c>
      <c r="I215" s="283"/>
      <c r="J215" s="279"/>
      <c r="K215" s="279"/>
      <c r="L215" s="284"/>
      <c r="M215" s="285"/>
      <c r="N215" s="286"/>
      <c r="O215" s="286"/>
      <c r="P215" s="286"/>
      <c r="Q215" s="286"/>
      <c r="R215" s="286"/>
      <c r="S215" s="286"/>
      <c r="T215" s="28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8" t="s">
        <v>267</v>
      </c>
      <c r="AU215" s="288" t="s">
        <v>90</v>
      </c>
      <c r="AV215" s="14" t="s">
        <v>103</v>
      </c>
      <c r="AW215" s="14" t="s">
        <v>35</v>
      </c>
      <c r="AX215" s="14" t="s">
        <v>80</v>
      </c>
      <c r="AY215" s="288" t="s">
        <v>166</v>
      </c>
    </row>
    <row r="216" spans="1:51" s="15" customFormat="1" ht="12">
      <c r="A216" s="15"/>
      <c r="B216" s="289"/>
      <c r="C216" s="290"/>
      <c r="D216" s="259" t="s">
        <v>267</v>
      </c>
      <c r="E216" s="291" t="s">
        <v>1</v>
      </c>
      <c r="F216" s="292" t="s">
        <v>285</v>
      </c>
      <c r="G216" s="290"/>
      <c r="H216" s="293">
        <v>111</v>
      </c>
      <c r="I216" s="294"/>
      <c r="J216" s="290"/>
      <c r="K216" s="290"/>
      <c r="L216" s="295"/>
      <c r="M216" s="296"/>
      <c r="N216" s="297"/>
      <c r="O216" s="297"/>
      <c r="P216" s="297"/>
      <c r="Q216" s="297"/>
      <c r="R216" s="297"/>
      <c r="S216" s="297"/>
      <c r="T216" s="298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99" t="s">
        <v>267</v>
      </c>
      <c r="AU216" s="299" t="s">
        <v>90</v>
      </c>
      <c r="AV216" s="15" t="s">
        <v>113</v>
      </c>
      <c r="AW216" s="15" t="s">
        <v>35</v>
      </c>
      <c r="AX216" s="15" t="s">
        <v>88</v>
      </c>
      <c r="AY216" s="299" t="s">
        <v>166</v>
      </c>
    </row>
    <row r="217" spans="1:65" s="2" customFormat="1" ht="21.75" customHeight="1">
      <c r="A217" s="38"/>
      <c r="B217" s="39"/>
      <c r="C217" s="245" t="s">
        <v>353</v>
      </c>
      <c r="D217" s="245" t="s">
        <v>169</v>
      </c>
      <c r="E217" s="246" t="s">
        <v>354</v>
      </c>
      <c r="F217" s="247" t="s">
        <v>355</v>
      </c>
      <c r="G217" s="248" t="s">
        <v>339</v>
      </c>
      <c r="H217" s="249">
        <v>26.9</v>
      </c>
      <c r="I217" s="250"/>
      <c r="J217" s="251">
        <f>ROUND(I217*H217,2)</f>
        <v>0</v>
      </c>
      <c r="K217" s="252"/>
      <c r="L217" s="44"/>
      <c r="M217" s="253" t="s">
        <v>1</v>
      </c>
      <c r="N217" s="254" t="s">
        <v>45</v>
      </c>
      <c r="O217" s="91"/>
      <c r="P217" s="255">
        <f>O217*H217</f>
        <v>0</v>
      </c>
      <c r="Q217" s="255">
        <v>0</v>
      </c>
      <c r="R217" s="255">
        <f>Q217*H217</f>
        <v>0</v>
      </c>
      <c r="S217" s="255">
        <v>0</v>
      </c>
      <c r="T217" s="25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57" t="s">
        <v>348</v>
      </c>
      <c r="AT217" s="257" t="s">
        <v>169</v>
      </c>
      <c r="AU217" s="257" t="s">
        <v>90</v>
      </c>
      <c r="AY217" s="17" t="s">
        <v>166</v>
      </c>
      <c r="BE217" s="258">
        <f>IF(N217="základní",J217,0)</f>
        <v>0</v>
      </c>
      <c r="BF217" s="258">
        <f>IF(N217="snížená",J217,0)</f>
        <v>0</v>
      </c>
      <c r="BG217" s="258">
        <f>IF(N217="zákl. přenesená",J217,0)</f>
        <v>0</v>
      </c>
      <c r="BH217" s="258">
        <f>IF(N217="sníž. přenesená",J217,0)</f>
        <v>0</v>
      </c>
      <c r="BI217" s="258">
        <f>IF(N217="nulová",J217,0)</f>
        <v>0</v>
      </c>
      <c r="BJ217" s="17" t="s">
        <v>88</v>
      </c>
      <c r="BK217" s="258">
        <f>ROUND(I217*H217,2)</f>
        <v>0</v>
      </c>
      <c r="BL217" s="17" t="s">
        <v>348</v>
      </c>
      <c r="BM217" s="257" t="s">
        <v>356</v>
      </c>
    </row>
    <row r="218" spans="1:47" s="2" customFormat="1" ht="12">
      <c r="A218" s="38"/>
      <c r="B218" s="39"/>
      <c r="C218" s="40"/>
      <c r="D218" s="259" t="s">
        <v>175</v>
      </c>
      <c r="E218" s="40"/>
      <c r="F218" s="260" t="s">
        <v>357</v>
      </c>
      <c r="G218" s="40"/>
      <c r="H218" s="40"/>
      <c r="I218" s="155"/>
      <c r="J218" s="40"/>
      <c r="K218" s="40"/>
      <c r="L218" s="44"/>
      <c r="M218" s="261"/>
      <c r="N218" s="262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175</v>
      </c>
      <c r="AU218" s="17" t="s">
        <v>90</v>
      </c>
    </row>
    <row r="219" spans="1:51" s="13" customFormat="1" ht="12">
      <c r="A219" s="13"/>
      <c r="B219" s="267"/>
      <c r="C219" s="268"/>
      <c r="D219" s="259" t="s">
        <v>267</v>
      </c>
      <c r="E219" s="269" t="s">
        <v>1</v>
      </c>
      <c r="F219" s="270" t="s">
        <v>358</v>
      </c>
      <c r="G219" s="268"/>
      <c r="H219" s="271">
        <v>26.9</v>
      </c>
      <c r="I219" s="272"/>
      <c r="J219" s="268"/>
      <c r="K219" s="268"/>
      <c r="L219" s="273"/>
      <c r="M219" s="274"/>
      <c r="N219" s="275"/>
      <c r="O219" s="275"/>
      <c r="P219" s="275"/>
      <c r="Q219" s="275"/>
      <c r="R219" s="275"/>
      <c r="S219" s="275"/>
      <c r="T219" s="27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77" t="s">
        <v>267</v>
      </c>
      <c r="AU219" s="277" t="s">
        <v>90</v>
      </c>
      <c r="AV219" s="13" t="s">
        <v>90</v>
      </c>
      <c r="AW219" s="13" t="s">
        <v>35</v>
      </c>
      <c r="AX219" s="13" t="s">
        <v>80</v>
      </c>
      <c r="AY219" s="277" t="s">
        <v>166</v>
      </c>
    </row>
    <row r="220" spans="1:51" s="14" customFormat="1" ht="12">
      <c r="A220" s="14"/>
      <c r="B220" s="278"/>
      <c r="C220" s="279"/>
      <c r="D220" s="259" t="s">
        <v>267</v>
      </c>
      <c r="E220" s="280" t="s">
        <v>1</v>
      </c>
      <c r="F220" s="281" t="s">
        <v>359</v>
      </c>
      <c r="G220" s="279"/>
      <c r="H220" s="282">
        <v>26.9</v>
      </c>
      <c r="I220" s="283"/>
      <c r="J220" s="279"/>
      <c r="K220" s="279"/>
      <c r="L220" s="284"/>
      <c r="M220" s="285"/>
      <c r="N220" s="286"/>
      <c r="O220" s="286"/>
      <c r="P220" s="286"/>
      <c r="Q220" s="286"/>
      <c r="R220" s="286"/>
      <c r="S220" s="286"/>
      <c r="T220" s="287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88" t="s">
        <v>267</v>
      </c>
      <c r="AU220" s="288" t="s">
        <v>90</v>
      </c>
      <c r="AV220" s="14" t="s">
        <v>103</v>
      </c>
      <c r="AW220" s="14" t="s">
        <v>35</v>
      </c>
      <c r="AX220" s="14" t="s">
        <v>80</v>
      </c>
      <c r="AY220" s="288" t="s">
        <v>166</v>
      </c>
    </row>
    <row r="221" spans="1:51" s="15" customFormat="1" ht="12">
      <c r="A221" s="15"/>
      <c r="B221" s="289"/>
      <c r="C221" s="290"/>
      <c r="D221" s="259" t="s">
        <v>267</v>
      </c>
      <c r="E221" s="291" t="s">
        <v>1</v>
      </c>
      <c r="F221" s="292" t="s">
        <v>285</v>
      </c>
      <c r="G221" s="290"/>
      <c r="H221" s="293">
        <v>26.9</v>
      </c>
      <c r="I221" s="294"/>
      <c r="J221" s="290"/>
      <c r="K221" s="290"/>
      <c r="L221" s="295"/>
      <c r="M221" s="296"/>
      <c r="N221" s="297"/>
      <c r="O221" s="297"/>
      <c r="P221" s="297"/>
      <c r="Q221" s="297"/>
      <c r="R221" s="297"/>
      <c r="S221" s="297"/>
      <c r="T221" s="298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99" t="s">
        <v>267</v>
      </c>
      <c r="AU221" s="299" t="s">
        <v>90</v>
      </c>
      <c r="AV221" s="15" t="s">
        <v>113</v>
      </c>
      <c r="AW221" s="15" t="s">
        <v>35</v>
      </c>
      <c r="AX221" s="15" t="s">
        <v>88</v>
      </c>
      <c r="AY221" s="299" t="s">
        <v>166</v>
      </c>
    </row>
    <row r="222" spans="1:63" s="12" customFormat="1" ht="22.8" customHeight="1">
      <c r="A222" s="12"/>
      <c r="B222" s="229"/>
      <c r="C222" s="230"/>
      <c r="D222" s="231" t="s">
        <v>79</v>
      </c>
      <c r="E222" s="243" t="s">
        <v>90</v>
      </c>
      <c r="F222" s="243" t="s">
        <v>360</v>
      </c>
      <c r="G222" s="230"/>
      <c r="H222" s="230"/>
      <c r="I222" s="233"/>
      <c r="J222" s="244">
        <f>BK222</f>
        <v>0</v>
      </c>
      <c r="K222" s="230"/>
      <c r="L222" s="235"/>
      <c r="M222" s="236"/>
      <c r="N222" s="237"/>
      <c r="O222" s="237"/>
      <c r="P222" s="238">
        <f>SUM(P223:P324)</f>
        <v>0</v>
      </c>
      <c r="Q222" s="237"/>
      <c r="R222" s="238">
        <f>SUM(R223:R324)</f>
        <v>202.96006911999996</v>
      </c>
      <c r="S222" s="237"/>
      <c r="T222" s="239">
        <f>SUM(T223:T324)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40" t="s">
        <v>88</v>
      </c>
      <c r="AT222" s="241" t="s">
        <v>79</v>
      </c>
      <c r="AU222" s="241" t="s">
        <v>88</v>
      </c>
      <c r="AY222" s="240" t="s">
        <v>166</v>
      </c>
      <c r="BK222" s="242">
        <f>SUM(BK223:BK324)</f>
        <v>0</v>
      </c>
    </row>
    <row r="223" spans="1:65" s="2" customFormat="1" ht="16.5" customHeight="1">
      <c r="A223" s="38"/>
      <c r="B223" s="39"/>
      <c r="C223" s="245" t="s">
        <v>361</v>
      </c>
      <c r="D223" s="245" t="s">
        <v>169</v>
      </c>
      <c r="E223" s="246" t="s">
        <v>362</v>
      </c>
      <c r="F223" s="247" t="s">
        <v>363</v>
      </c>
      <c r="G223" s="248" t="s">
        <v>272</v>
      </c>
      <c r="H223" s="249">
        <v>19.998</v>
      </c>
      <c r="I223" s="250"/>
      <c r="J223" s="251">
        <f>ROUND(I223*H223,2)</f>
        <v>0</v>
      </c>
      <c r="K223" s="252"/>
      <c r="L223" s="44"/>
      <c r="M223" s="253" t="s">
        <v>1</v>
      </c>
      <c r="N223" s="254" t="s">
        <v>45</v>
      </c>
      <c r="O223" s="91"/>
      <c r="P223" s="255">
        <f>O223*H223</f>
        <v>0</v>
      </c>
      <c r="Q223" s="255">
        <v>2.25634</v>
      </c>
      <c r="R223" s="255">
        <f>Q223*H223</f>
        <v>45.12228732</v>
      </c>
      <c r="S223" s="255">
        <v>0</v>
      </c>
      <c r="T223" s="256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7" t="s">
        <v>113</v>
      </c>
      <c r="AT223" s="257" t="s">
        <v>169</v>
      </c>
      <c r="AU223" s="257" t="s">
        <v>90</v>
      </c>
      <c r="AY223" s="17" t="s">
        <v>166</v>
      </c>
      <c r="BE223" s="258">
        <f>IF(N223="základní",J223,0)</f>
        <v>0</v>
      </c>
      <c r="BF223" s="258">
        <f>IF(N223="snížená",J223,0)</f>
        <v>0</v>
      </c>
      <c r="BG223" s="258">
        <f>IF(N223="zákl. přenesená",J223,0)</f>
        <v>0</v>
      </c>
      <c r="BH223" s="258">
        <f>IF(N223="sníž. přenesená",J223,0)</f>
        <v>0</v>
      </c>
      <c r="BI223" s="258">
        <f>IF(N223="nulová",J223,0)</f>
        <v>0</v>
      </c>
      <c r="BJ223" s="17" t="s">
        <v>88</v>
      </c>
      <c r="BK223" s="258">
        <f>ROUND(I223*H223,2)</f>
        <v>0</v>
      </c>
      <c r="BL223" s="17" t="s">
        <v>113</v>
      </c>
      <c r="BM223" s="257" t="s">
        <v>364</v>
      </c>
    </row>
    <row r="224" spans="1:47" s="2" customFormat="1" ht="12">
      <c r="A224" s="38"/>
      <c r="B224" s="39"/>
      <c r="C224" s="40"/>
      <c r="D224" s="259" t="s">
        <v>175</v>
      </c>
      <c r="E224" s="40"/>
      <c r="F224" s="260" t="s">
        <v>365</v>
      </c>
      <c r="G224" s="40"/>
      <c r="H224" s="40"/>
      <c r="I224" s="155"/>
      <c r="J224" s="40"/>
      <c r="K224" s="40"/>
      <c r="L224" s="44"/>
      <c r="M224" s="261"/>
      <c r="N224" s="262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175</v>
      </c>
      <c r="AU224" s="17" t="s">
        <v>90</v>
      </c>
    </row>
    <row r="225" spans="1:51" s="13" customFormat="1" ht="12">
      <c r="A225" s="13"/>
      <c r="B225" s="267"/>
      <c r="C225" s="268"/>
      <c r="D225" s="259" t="s">
        <v>267</v>
      </c>
      <c r="E225" s="269" t="s">
        <v>1</v>
      </c>
      <c r="F225" s="270" t="s">
        <v>366</v>
      </c>
      <c r="G225" s="268"/>
      <c r="H225" s="271">
        <v>1.128</v>
      </c>
      <c r="I225" s="272"/>
      <c r="J225" s="268"/>
      <c r="K225" s="268"/>
      <c r="L225" s="273"/>
      <c r="M225" s="274"/>
      <c r="N225" s="275"/>
      <c r="O225" s="275"/>
      <c r="P225" s="275"/>
      <c r="Q225" s="275"/>
      <c r="R225" s="275"/>
      <c r="S225" s="275"/>
      <c r="T225" s="27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77" t="s">
        <v>267</v>
      </c>
      <c r="AU225" s="277" t="s">
        <v>90</v>
      </c>
      <c r="AV225" s="13" t="s">
        <v>90</v>
      </c>
      <c r="AW225" s="13" t="s">
        <v>35</v>
      </c>
      <c r="AX225" s="13" t="s">
        <v>80</v>
      </c>
      <c r="AY225" s="277" t="s">
        <v>166</v>
      </c>
    </row>
    <row r="226" spans="1:51" s="14" customFormat="1" ht="12">
      <c r="A226" s="14"/>
      <c r="B226" s="278"/>
      <c r="C226" s="279"/>
      <c r="D226" s="259" t="s">
        <v>267</v>
      </c>
      <c r="E226" s="280" t="s">
        <v>1</v>
      </c>
      <c r="F226" s="281" t="s">
        <v>367</v>
      </c>
      <c r="G226" s="279"/>
      <c r="H226" s="282">
        <v>1.128</v>
      </c>
      <c r="I226" s="283"/>
      <c r="J226" s="279"/>
      <c r="K226" s="279"/>
      <c r="L226" s="284"/>
      <c r="M226" s="285"/>
      <c r="N226" s="286"/>
      <c r="O226" s="286"/>
      <c r="P226" s="286"/>
      <c r="Q226" s="286"/>
      <c r="R226" s="286"/>
      <c r="S226" s="286"/>
      <c r="T226" s="287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8" t="s">
        <v>267</v>
      </c>
      <c r="AU226" s="288" t="s">
        <v>90</v>
      </c>
      <c r="AV226" s="14" t="s">
        <v>103</v>
      </c>
      <c r="AW226" s="14" t="s">
        <v>35</v>
      </c>
      <c r="AX226" s="14" t="s">
        <v>80</v>
      </c>
      <c r="AY226" s="288" t="s">
        <v>166</v>
      </c>
    </row>
    <row r="227" spans="1:51" s="13" customFormat="1" ht="12">
      <c r="A227" s="13"/>
      <c r="B227" s="267"/>
      <c r="C227" s="268"/>
      <c r="D227" s="259" t="s">
        <v>267</v>
      </c>
      <c r="E227" s="269" t="s">
        <v>1</v>
      </c>
      <c r="F227" s="270" t="s">
        <v>368</v>
      </c>
      <c r="G227" s="268"/>
      <c r="H227" s="271">
        <v>0.66</v>
      </c>
      <c r="I227" s="272"/>
      <c r="J227" s="268"/>
      <c r="K227" s="268"/>
      <c r="L227" s="273"/>
      <c r="M227" s="274"/>
      <c r="N227" s="275"/>
      <c r="O227" s="275"/>
      <c r="P227" s="275"/>
      <c r="Q227" s="275"/>
      <c r="R227" s="275"/>
      <c r="S227" s="275"/>
      <c r="T227" s="27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77" t="s">
        <v>267</v>
      </c>
      <c r="AU227" s="277" t="s">
        <v>90</v>
      </c>
      <c r="AV227" s="13" t="s">
        <v>90</v>
      </c>
      <c r="AW227" s="13" t="s">
        <v>35</v>
      </c>
      <c r="AX227" s="13" t="s">
        <v>80</v>
      </c>
      <c r="AY227" s="277" t="s">
        <v>166</v>
      </c>
    </row>
    <row r="228" spans="1:51" s="14" customFormat="1" ht="12">
      <c r="A228" s="14"/>
      <c r="B228" s="278"/>
      <c r="C228" s="279"/>
      <c r="D228" s="259" t="s">
        <v>267</v>
      </c>
      <c r="E228" s="280" t="s">
        <v>1</v>
      </c>
      <c r="F228" s="281" t="s">
        <v>369</v>
      </c>
      <c r="G228" s="279"/>
      <c r="H228" s="282">
        <v>0.66</v>
      </c>
      <c r="I228" s="283"/>
      <c r="J228" s="279"/>
      <c r="K228" s="279"/>
      <c r="L228" s="284"/>
      <c r="M228" s="285"/>
      <c r="N228" s="286"/>
      <c r="O228" s="286"/>
      <c r="P228" s="286"/>
      <c r="Q228" s="286"/>
      <c r="R228" s="286"/>
      <c r="S228" s="286"/>
      <c r="T228" s="287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8" t="s">
        <v>267</v>
      </c>
      <c r="AU228" s="288" t="s">
        <v>90</v>
      </c>
      <c r="AV228" s="14" t="s">
        <v>103</v>
      </c>
      <c r="AW228" s="14" t="s">
        <v>35</v>
      </c>
      <c r="AX228" s="14" t="s">
        <v>80</v>
      </c>
      <c r="AY228" s="288" t="s">
        <v>166</v>
      </c>
    </row>
    <row r="229" spans="1:51" s="13" customFormat="1" ht="12">
      <c r="A229" s="13"/>
      <c r="B229" s="267"/>
      <c r="C229" s="268"/>
      <c r="D229" s="259" t="s">
        <v>267</v>
      </c>
      <c r="E229" s="269" t="s">
        <v>1</v>
      </c>
      <c r="F229" s="270" t="s">
        <v>370</v>
      </c>
      <c r="G229" s="268"/>
      <c r="H229" s="271">
        <v>0.625</v>
      </c>
      <c r="I229" s="272"/>
      <c r="J229" s="268"/>
      <c r="K229" s="268"/>
      <c r="L229" s="273"/>
      <c r="M229" s="274"/>
      <c r="N229" s="275"/>
      <c r="O229" s="275"/>
      <c r="P229" s="275"/>
      <c r="Q229" s="275"/>
      <c r="R229" s="275"/>
      <c r="S229" s="275"/>
      <c r="T229" s="27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77" t="s">
        <v>267</v>
      </c>
      <c r="AU229" s="277" t="s">
        <v>90</v>
      </c>
      <c r="AV229" s="13" t="s">
        <v>90</v>
      </c>
      <c r="AW229" s="13" t="s">
        <v>35</v>
      </c>
      <c r="AX229" s="13" t="s">
        <v>80</v>
      </c>
      <c r="AY229" s="277" t="s">
        <v>166</v>
      </c>
    </row>
    <row r="230" spans="1:51" s="14" customFormat="1" ht="12">
      <c r="A230" s="14"/>
      <c r="B230" s="278"/>
      <c r="C230" s="279"/>
      <c r="D230" s="259" t="s">
        <v>267</v>
      </c>
      <c r="E230" s="280" t="s">
        <v>1</v>
      </c>
      <c r="F230" s="281" t="s">
        <v>371</v>
      </c>
      <c r="G230" s="279"/>
      <c r="H230" s="282">
        <v>0.625</v>
      </c>
      <c r="I230" s="283"/>
      <c r="J230" s="279"/>
      <c r="K230" s="279"/>
      <c r="L230" s="284"/>
      <c r="M230" s="285"/>
      <c r="N230" s="286"/>
      <c r="O230" s="286"/>
      <c r="P230" s="286"/>
      <c r="Q230" s="286"/>
      <c r="R230" s="286"/>
      <c r="S230" s="286"/>
      <c r="T230" s="287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88" t="s">
        <v>267</v>
      </c>
      <c r="AU230" s="288" t="s">
        <v>90</v>
      </c>
      <c r="AV230" s="14" t="s">
        <v>103</v>
      </c>
      <c r="AW230" s="14" t="s">
        <v>35</v>
      </c>
      <c r="AX230" s="14" t="s">
        <v>80</v>
      </c>
      <c r="AY230" s="288" t="s">
        <v>166</v>
      </c>
    </row>
    <row r="231" spans="1:51" s="13" customFormat="1" ht="12">
      <c r="A231" s="13"/>
      <c r="B231" s="267"/>
      <c r="C231" s="268"/>
      <c r="D231" s="259" t="s">
        <v>267</v>
      </c>
      <c r="E231" s="269" t="s">
        <v>1</v>
      </c>
      <c r="F231" s="270" t="s">
        <v>372</v>
      </c>
      <c r="G231" s="268"/>
      <c r="H231" s="271">
        <v>1.785</v>
      </c>
      <c r="I231" s="272"/>
      <c r="J231" s="268"/>
      <c r="K231" s="268"/>
      <c r="L231" s="273"/>
      <c r="M231" s="274"/>
      <c r="N231" s="275"/>
      <c r="O231" s="275"/>
      <c r="P231" s="275"/>
      <c r="Q231" s="275"/>
      <c r="R231" s="275"/>
      <c r="S231" s="275"/>
      <c r="T231" s="27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77" t="s">
        <v>267</v>
      </c>
      <c r="AU231" s="277" t="s">
        <v>90</v>
      </c>
      <c r="AV231" s="13" t="s">
        <v>90</v>
      </c>
      <c r="AW231" s="13" t="s">
        <v>35</v>
      </c>
      <c r="AX231" s="13" t="s">
        <v>80</v>
      </c>
      <c r="AY231" s="277" t="s">
        <v>166</v>
      </c>
    </row>
    <row r="232" spans="1:51" s="14" customFormat="1" ht="12">
      <c r="A232" s="14"/>
      <c r="B232" s="278"/>
      <c r="C232" s="279"/>
      <c r="D232" s="259" t="s">
        <v>267</v>
      </c>
      <c r="E232" s="280" t="s">
        <v>1</v>
      </c>
      <c r="F232" s="281" t="s">
        <v>373</v>
      </c>
      <c r="G232" s="279"/>
      <c r="H232" s="282">
        <v>1.785</v>
      </c>
      <c r="I232" s="283"/>
      <c r="J232" s="279"/>
      <c r="K232" s="279"/>
      <c r="L232" s="284"/>
      <c r="M232" s="285"/>
      <c r="N232" s="286"/>
      <c r="O232" s="286"/>
      <c r="P232" s="286"/>
      <c r="Q232" s="286"/>
      <c r="R232" s="286"/>
      <c r="S232" s="286"/>
      <c r="T232" s="287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8" t="s">
        <v>267</v>
      </c>
      <c r="AU232" s="288" t="s">
        <v>90</v>
      </c>
      <c r="AV232" s="14" t="s">
        <v>103</v>
      </c>
      <c r="AW232" s="14" t="s">
        <v>35</v>
      </c>
      <c r="AX232" s="14" t="s">
        <v>80</v>
      </c>
      <c r="AY232" s="288" t="s">
        <v>166</v>
      </c>
    </row>
    <row r="233" spans="1:51" s="13" customFormat="1" ht="12">
      <c r="A233" s="13"/>
      <c r="B233" s="267"/>
      <c r="C233" s="268"/>
      <c r="D233" s="259" t="s">
        <v>267</v>
      </c>
      <c r="E233" s="269" t="s">
        <v>1</v>
      </c>
      <c r="F233" s="270" t="s">
        <v>374</v>
      </c>
      <c r="G233" s="268"/>
      <c r="H233" s="271">
        <v>2.58</v>
      </c>
      <c r="I233" s="272"/>
      <c r="J233" s="268"/>
      <c r="K233" s="268"/>
      <c r="L233" s="273"/>
      <c r="M233" s="274"/>
      <c r="N233" s="275"/>
      <c r="O233" s="275"/>
      <c r="P233" s="275"/>
      <c r="Q233" s="275"/>
      <c r="R233" s="275"/>
      <c r="S233" s="275"/>
      <c r="T233" s="27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77" t="s">
        <v>267</v>
      </c>
      <c r="AU233" s="277" t="s">
        <v>90</v>
      </c>
      <c r="AV233" s="13" t="s">
        <v>90</v>
      </c>
      <c r="AW233" s="13" t="s">
        <v>35</v>
      </c>
      <c r="AX233" s="13" t="s">
        <v>80</v>
      </c>
      <c r="AY233" s="277" t="s">
        <v>166</v>
      </c>
    </row>
    <row r="234" spans="1:51" s="14" customFormat="1" ht="12">
      <c r="A234" s="14"/>
      <c r="B234" s="278"/>
      <c r="C234" s="279"/>
      <c r="D234" s="259" t="s">
        <v>267</v>
      </c>
      <c r="E234" s="280" t="s">
        <v>1</v>
      </c>
      <c r="F234" s="281" t="s">
        <v>375</v>
      </c>
      <c r="G234" s="279"/>
      <c r="H234" s="282">
        <v>2.58</v>
      </c>
      <c r="I234" s="283"/>
      <c r="J234" s="279"/>
      <c r="K234" s="279"/>
      <c r="L234" s="284"/>
      <c r="M234" s="285"/>
      <c r="N234" s="286"/>
      <c r="O234" s="286"/>
      <c r="P234" s="286"/>
      <c r="Q234" s="286"/>
      <c r="R234" s="286"/>
      <c r="S234" s="286"/>
      <c r="T234" s="287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8" t="s">
        <v>267</v>
      </c>
      <c r="AU234" s="288" t="s">
        <v>90</v>
      </c>
      <c r="AV234" s="14" t="s">
        <v>103</v>
      </c>
      <c r="AW234" s="14" t="s">
        <v>35</v>
      </c>
      <c r="AX234" s="14" t="s">
        <v>80</v>
      </c>
      <c r="AY234" s="288" t="s">
        <v>166</v>
      </c>
    </row>
    <row r="235" spans="1:51" s="13" customFormat="1" ht="12">
      <c r="A235" s="13"/>
      <c r="B235" s="267"/>
      <c r="C235" s="268"/>
      <c r="D235" s="259" t="s">
        <v>267</v>
      </c>
      <c r="E235" s="269" t="s">
        <v>1</v>
      </c>
      <c r="F235" s="270" t="s">
        <v>376</v>
      </c>
      <c r="G235" s="268"/>
      <c r="H235" s="271">
        <v>6.41</v>
      </c>
      <c r="I235" s="272"/>
      <c r="J235" s="268"/>
      <c r="K235" s="268"/>
      <c r="L235" s="273"/>
      <c r="M235" s="274"/>
      <c r="N235" s="275"/>
      <c r="O235" s="275"/>
      <c r="P235" s="275"/>
      <c r="Q235" s="275"/>
      <c r="R235" s="275"/>
      <c r="S235" s="275"/>
      <c r="T235" s="27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77" t="s">
        <v>267</v>
      </c>
      <c r="AU235" s="277" t="s">
        <v>90</v>
      </c>
      <c r="AV235" s="13" t="s">
        <v>90</v>
      </c>
      <c r="AW235" s="13" t="s">
        <v>35</v>
      </c>
      <c r="AX235" s="13" t="s">
        <v>80</v>
      </c>
      <c r="AY235" s="277" t="s">
        <v>166</v>
      </c>
    </row>
    <row r="236" spans="1:51" s="14" customFormat="1" ht="12">
      <c r="A236" s="14"/>
      <c r="B236" s="278"/>
      <c r="C236" s="279"/>
      <c r="D236" s="259" t="s">
        <v>267</v>
      </c>
      <c r="E236" s="280" t="s">
        <v>1</v>
      </c>
      <c r="F236" s="281" t="s">
        <v>377</v>
      </c>
      <c r="G236" s="279"/>
      <c r="H236" s="282">
        <v>6.41</v>
      </c>
      <c r="I236" s="283"/>
      <c r="J236" s="279"/>
      <c r="K236" s="279"/>
      <c r="L236" s="284"/>
      <c r="M236" s="285"/>
      <c r="N236" s="286"/>
      <c r="O236" s="286"/>
      <c r="P236" s="286"/>
      <c r="Q236" s="286"/>
      <c r="R236" s="286"/>
      <c r="S236" s="286"/>
      <c r="T236" s="287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88" t="s">
        <v>267</v>
      </c>
      <c r="AU236" s="288" t="s">
        <v>90</v>
      </c>
      <c r="AV236" s="14" t="s">
        <v>103</v>
      </c>
      <c r="AW236" s="14" t="s">
        <v>35</v>
      </c>
      <c r="AX236" s="14" t="s">
        <v>80</v>
      </c>
      <c r="AY236" s="288" t="s">
        <v>166</v>
      </c>
    </row>
    <row r="237" spans="1:51" s="13" customFormat="1" ht="12">
      <c r="A237" s="13"/>
      <c r="B237" s="267"/>
      <c r="C237" s="268"/>
      <c r="D237" s="259" t="s">
        <v>267</v>
      </c>
      <c r="E237" s="269" t="s">
        <v>1</v>
      </c>
      <c r="F237" s="270" t="s">
        <v>378</v>
      </c>
      <c r="G237" s="268"/>
      <c r="H237" s="271">
        <v>6.81</v>
      </c>
      <c r="I237" s="272"/>
      <c r="J237" s="268"/>
      <c r="K237" s="268"/>
      <c r="L237" s="273"/>
      <c r="M237" s="274"/>
      <c r="N237" s="275"/>
      <c r="O237" s="275"/>
      <c r="P237" s="275"/>
      <c r="Q237" s="275"/>
      <c r="R237" s="275"/>
      <c r="S237" s="275"/>
      <c r="T237" s="27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77" t="s">
        <v>267</v>
      </c>
      <c r="AU237" s="277" t="s">
        <v>90</v>
      </c>
      <c r="AV237" s="13" t="s">
        <v>90</v>
      </c>
      <c r="AW237" s="13" t="s">
        <v>35</v>
      </c>
      <c r="AX237" s="13" t="s">
        <v>80</v>
      </c>
      <c r="AY237" s="277" t="s">
        <v>166</v>
      </c>
    </row>
    <row r="238" spans="1:51" s="14" customFormat="1" ht="12">
      <c r="A238" s="14"/>
      <c r="B238" s="278"/>
      <c r="C238" s="279"/>
      <c r="D238" s="259" t="s">
        <v>267</v>
      </c>
      <c r="E238" s="280" t="s">
        <v>1</v>
      </c>
      <c r="F238" s="281" t="s">
        <v>379</v>
      </c>
      <c r="G238" s="279"/>
      <c r="H238" s="282">
        <v>6.81</v>
      </c>
      <c r="I238" s="283"/>
      <c r="J238" s="279"/>
      <c r="K238" s="279"/>
      <c r="L238" s="284"/>
      <c r="M238" s="285"/>
      <c r="N238" s="286"/>
      <c r="O238" s="286"/>
      <c r="P238" s="286"/>
      <c r="Q238" s="286"/>
      <c r="R238" s="286"/>
      <c r="S238" s="286"/>
      <c r="T238" s="287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8" t="s">
        <v>267</v>
      </c>
      <c r="AU238" s="288" t="s">
        <v>90</v>
      </c>
      <c r="AV238" s="14" t="s">
        <v>103</v>
      </c>
      <c r="AW238" s="14" t="s">
        <v>35</v>
      </c>
      <c r="AX238" s="14" t="s">
        <v>80</v>
      </c>
      <c r="AY238" s="288" t="s">
        <v>166</v>
      </c>
    </row>
    <row r="239" spans="1:51" s="15" customFormat="1" ht="12">
      <c r="A239" s="15"/>
      <c r="B239" s="289"/>
      <c r="C239" s="290"/>
      <c r="D239" s="259" t="s">
        <v>267</v>
      </c>
      <c r="E239" s="291" t="s">
        <v>1</v>
      </c>
      <c r="F239" s="292" t="s">
        <v>285</v>
      </c>
      <c r="G239" s="290"/>
      <c r="H239" s="293">
        <v>19.997999999999998</v>
      </c>
      <c r="I239" s="294"/>
      <c r="J239" s="290"/>
      <c r="K239" s="290"/>
      <c r="L239" s="295"/>
      <c r="M239" s="296"/>
      <c r="N239" s="297"/>
      <c r="O239" s="297"/>
      <c r="P239" s="297"/>
      <c r="Q239" s="297"/>
      <c r="R239" s="297"/>
      <c r="S239" s="297"/>
      <c r="T239" s="298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99" t="s">
        <v>267</v>
      </c>
      <c r="AU239" s="299" t="s">
        <v>90</v>
      </c>
      <c r="AV239" s="15" t="s">
        <v>113</v>
      </c>
      <c r="AW239" s="15" t="s">
        <v>35</v>
      </c>
      <c r="AX239" s="15" t="s">
        <v>88</v>
      </c>
      <c r="AY239" s="299" t="s">
        <v>166</v>
      </c>
    </row>
    <row r="240" spans="1:65" s="2" customFormat="1" ht="16.5" customHeight="1">
      <c r="A240" s="38"/>
      <c r="B240" s="39"/>
      <c r="C240" s="245" t="s">
        <v>8</v>
      </c>
      <c r="D240" s="245" t="s">
        <v>169</v>
      </c>
      <c r="E240" s="246" t="s">
        <v>380</v>
      </c>
      <c r="F240" s="247" t="s">
        <v>381</v>
      </c>
      <c r="G240" s="248" t="s">
        <v>272</v>
      </c>
      <c r="H240" s="249">
        <v>6.784</v>
      </c>
      <c r="I240" s="250"/>
      <c r="J240" s="251">
        <f>ROUND(I240*H240,2)</f>
        <v>0</v>
      </c>
      <c r="K240" s="252"/>
      <c r="L240" s="44"/>
      <c r="M240" s="253" t="s">
        <v>1</v>
      </c>
      <c r="N240" s="254" t="s">
        <v>45</v>
      </c>
      <c r="O240" s="91"/>
      <c r="P240" s="255">
        <f>O240*H240</f>
        <v>0</v>
      </c>
      <c r="Q240" s="255">
        <v>2.45329</v>
      </c>
      <c r="R240" s="255">
        <f>Q240*H240</f>
        <v>16.64311936</v>
      </c>
      <c r="S240" s="255">
        <v>0</v>
      </c>
      <c r="T240" s="256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57" t="s">
        <v>113</v>
      </c>
      <c r="AT240" s="257" t="s">
        <v>169</v>
      </c>
      <c r="AU240" s="257" t="s">
        <v>90</v>
      </c>
      <c r="AY240" s="17" t="s">
        <v>166</v>
      </c>
      <c r="BE240" s="258">
        <f>IF(N240="základní",J240,0)</f>
        <v>0</v>
      </c>
      <c r="BF240" s="258">
        <f>IF(N240="snížená",J240,0)</f>
        <v>0</v>
      </c>
      <c r="BG240" s="258">
        <f>IF(N240="zákl. přenesená",J240,0)</f>
        <v>0</v>
      </c>
      <c r="BH240" s="258">
        <f>IF(N240="sníž. přenesená",J240,0)</f>
        <v>0</v>
      </c>
      <c r="BI240" s="258">
        <f>IF(N240="nulová",J240,0)</f>
        <v>0</v>
      </c>
      <c r="BJ240" s="17" t="s">
        <v>88</v>
      </c>
      <c r="BK240" s="258">
        <f>ROUND(I240*H240,2)</f>
        <v>0</v>
      </c>
      <c r="BL240" s="17" t="s">
        <v>113</v>
      </c>
      <c r="BM240" s="257" t="s">
        <v>382</v>
      </c>
    </row>
    <row r="241" spans="1:47" s="2" customFormat="1" ht="12">
      <c r="A241" s="38"/>
      <c r="B241" s="39"/>
      <c r="C241" s="40"/>
      <c r="D241" s="259" t="s">
        <v>175</v>
      </c>
      <c r="E241" s="40"/>
      <c r="F241" s="260" t="s">
        <v>383</v>
      </c>
      <c r="G241" s="40"/>
      <c r="H241" s="40"/>
      <c r="I241" s="155"/>
      <c r="J241" s="40"/>
      <c r="K241" s="40"/>
      <c r="L241" s="44"/>
      <c r="M241" s="261"/>
      <c r="N241" s="262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175</v>
      </c>
      <c r="AU241" s="17" t="s">
        <v>90</v>
      </c>
    </row>
    <row r="242" spans="1:51" s="13" customFormat="1" ht="12">
      <c r="A242" s="13"/>
      <c r="B242" s="267"/>
      <c r="C242" s="268"/>
      <c r="D242" s="259" t="s">
        <v>267</v>
      </c>
      <c r="E242" s="269" t="s">
        <v>1</v>
      </c>
      <c r="F242" s="270" t="s">
        <v>384</v>
      </c>
      <c r="G242" s="268"/>
      <c r="H242" s="271">
        <v>6.784</v>
      </c>
      <c r="I242" s="272"/>
      <c r="J242" s="268"/>
      <c r="K242" s="268"/>
      <c r="L242" s="273"/>
      <c r="M242" s="274"/>
      <c r="N242" s="275"/>
      <c r="O242" s="275"/>
      <c r="P242" s="275"/>
      <c r="Q242" s="275"/>
      <c r="R242" s="275"/>
      <c r="S242" s="275"/>
      <c r="T242" s="27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77" t="s">
        <v>267</v>
      </c>
      <c r="AU242" s="277" t="s">
        <v>90</v>
      </c>
      <c r="AV242" s="13" t="s">
        <v>90</v>
      </c>
      <c r="AW242" s="13" t="s">
        <v>35</v>
      </c>
      <c r="AX242" s="13" t="s">
        <v>80</v>
      </c>
      <c r="AY242" s="277" t="s">
        <v>166</v>
      </c>
    </row>
    <row r="243" spans="1:51" s="14" customFormat="1" ht="12">
      <c r="A243" s="14"/>
      <c r="B243" s="278"/>
      <c r="C243" s="279"/>
      <c r="D243" s="259" t="s">
        <v>267</v>
      </c>
      <c r="E243" s="280" t="s">
        <v>1</v>
      </c>
      <c r="F243" s="281" t="s">
        <v>385</v>
      </c>
      <c r="G243" s="279"/>
      <c r="H243" s="282">
        <v>6.784</v>
      </c>
      <c r="I243" s="283"/>
      <c r="J243" s="279"/>
      <c r="K243" s="279"/>
      <c r="L243" s="284"/>
      <c r="M243" s="285"/>
      <c r="N243" s="286"/>
      <c r="O243" s="286"/>
      <c r="P243" s="286"/>
      <c r="Q243" s="286"/>
      <c r="R243" s="286"/>
      <c r="S243" s="286"/>
      <c r="T243" s="287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88" t="s">
        <v>267</v>
      </c>
      <c r="AU243" s="288" t="s">
        <v>90</v>
      </c>
      <c r="AV243" s="14" t="s">
        <v>103</v>
      </c>
      <c r="AW243" s="14" t="s">
        <v>35</v>
      </c>
      <c r="AX243" s="14" t="s">
        <v>88</v>
      </c>
      <c r="AY243" s="288" t="s">
        <v>166</v>
      </c>
    </row>
    <row r="244" spans="1:65" s="2" customFormat="1" ht="16.5" customHeight="1">
      <c r="A244" s="38"/>
      <c r="B244" s="39"/>
      <c r="C244" s="245" t="s">
        <v>348</v>
      </c>
      <c r="D244" s="245" t="s">
        <v>169</v>
      </c>
      <c r="E244" s="246" t="s">
        <v>386</v>
      </c>
      <c r="F244" s="247" t="s">
        <v>387</v>
      </c>
      <c r="G244" s="248" t="s">
        <v>339</v>
      </c>
      <c r="H244" s="249">
        <v>4.635</v>
      </c>
      <c r="I244" s="250"/>
      <c r="J244" s="251">
        <f>ROUND(I244*H244,2)</f>
        <v>0</v>
      </c>
      <c r="K244" s="252"/>
      <c r="L244" s="44"/>
      <c r="M244" s="253" t="s">
        <v>1</v>
      </c>
      <c r="N244" s="254" t="s">
        <v>45</v>
      </c>
      <c r="O244" s="91"/>
      <c r="P244" s="255">
        <f>O244*H244</f>
        <v>0</v>
      </c>
      <c r="Q244" s="255">
        <v>0.00247</v>
      </c>
      <c r="R244" s="255">
        <f>Q244*H244</f>
        <v>0.011448449999999999</v>
      </c>
      <c r="S244" s="255">
        <v>0</v>
      </c>
      <c r="T244" s="256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57" t="s">
        <v>113</v>
      </c>
      <c r="AT244" s="257" t="s">
        <v>169</v>
      </c>
      <c r="AU244" s="257" t="s">
        <v>90</v>
      </c>
      <c r="AY244" s="17" t="s">
        <v>166</v>
      </c>
      <c r="BE244" s="258">
        <f>IF(N244="základní",J244,0)</f>
        <v>0</v>
      </c>
      <c r="BF244" s="258">
        <f>IF(N244="snížená",J244,0)</f>
        <v>0</v>
      </c>
      <c r="BG244" s="258">
        <f>IF(N244="zákl. přenesená",J244,0)</f>
        <v>0</v>
      </c>
      <c r="BH244" s="258">
        <f>IF(N244="sníž. přenesená",J244,0)</f>
        <v>0</v>
      </c>
      <c r="BI244" s="258">
        <f>IF(N244="nulová",J244,0)</f>
        <v>0</v>
      </c>
      <c r="BJ244" s="17" t="s">
        <v>88</v>
      </c>
      <c r="BK244" s="258">
        <f>ROUND(I244*H244,2)</f>
        <v>0</v>
      </c>
      <c r="BL244" s="17" t="s">
        <v>113</v>
      </c>
      <c r="BM244" s="257" t="s">
        <v>388</v>
      </c>
    </row>
    <row r="245" spans="1:47" s="2" customFormat="1" ht="12">
      <c r="A245" s="38"/>
      <c r="B245" s="39"/>
      <c r="C245" s="40"/>
      <c r="D245" s="259" t="s">
        <v>175</v>
      </c>
      <c r="E245" s="40"/>
      <c r="F245" s="260" t="s">
        <v>389</v>
      </c>
      <c r="G245" s="40"/>
      <c r="H245" s="40"/>
      <c r="I245" s="155"/>
      <c r="J245" s="40"/>
      <c r="K245" s="40"/>
      <c r="L245" s="44"/>
      <c r="M245" s="261"/>
      <c r="N245" s="262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175</v>
      </c>
      <c r="AU245" s="17" t="s">
        <v>90</v>
      </c>
    </row>
    <row r="246" spans="1:51" s="13" customFormat="1" ht="12">
      <c r="A246" s="13"/>
      <c r="B246" s="267"/>
      <c r="C246" s="268"/>
      <c r="D246" s="259" t="s">
        <v>267</v>
      </c>
      <c r="E246" s="269" t="s">
        <v>1</v>
      </c>
      <c r="F246" s="270" t="s">
        <v>390</v>
      </c>
      <c r="G246" s="268"/>
      <c r="H246" s="271">
        <v>4.635</v>
      </c>
      <c r="I246" s="272"/>
      <c r="J246" s="268"/>
      <c r="K246" s="268"/>
      <c r="L246" s="273"/>
      <c r="M246" s="274"/>
      <c r="N246" s="275"/>
      <c r="O246" s="275"/>
      <c r="P246" s="275"/>
      <c r="Q246" s="275"/>
      <c r="R246" s="275"/>
      <c r="S246" s="275"/>
      <c r="T246" s="27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77" t="s">
        <v>267</v>
      </c>
      <c r="AU246" s="277" t="s">
        <v>90</v>
      </c>
      <c r="AV246" s="13" t="s">
        <v>90</v>
      </c>
      <c r="AW246" s="13" t="s">
        <v>35</v>
      </c>
      <c r="AX246" s="13" t="s">
        <v>80</v>
      </c>
      <c r="AY246" s="277" t="s">
        <v>166</v>
      </c>
    </row>
    <row r="247" spans="1:51" s="14" customFormat="1" ht="12">
      <c r="A247" s="14"/>
      <c r="B247" s="278"/>
      <c r="C247" s="279"/>
      <c r="D247" s="259" t="s">
        <v>267</v>
      </c>
      <c r="E247" s="280" t="s">
        <v>1</v>
      </c>
      <c r="F247" s="281" t="s">
        <v>269</v>
      </c>
      <c r="G247" s="279"/>
      <c r="H247" s="282">
        <v>4.635</v>
      </c>
      <c r="I247" s="283"/>
      <c r="J247" s="279"/>
      <c r="K247" s="279"/>
      <c r="L247" s="284"/>
      <c r="M247" s="285"/>
      <c r="N247" s="286"/>
      <c r="O247" s="286"/>
      <c r="P247" s="286"/>
      <c r="Q247" s="286"/>
      <c r="R247" s="286"/>
      <c r="S247" s="286"/>
      <c r="T247" s="287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88" t="s">
        <v>267</v>
      </c>
      <c r="AU247" s="288" t="s">
        <v>90</v>
      </c>
      <c r="AV247" s="14" t="s">
        <v>103</v>
      </c>
      <c r="AW247" s="14" t="s">
        <v>35</v>
      </c>
      <c r="AX247" s="14" t="s">
        <v>88</v>
      </c>
      <c r="AY247" s="288" t="s">
        <v>166</v>
      </c>
    </row>
    <row r="248" spans="1:65" s="2" customFormat="1" ht="16.5" customHeight="1">
      <c r="A248" s="38"/>
      <c r="B248" s="39"/>
      <c r="C248" s="245" t="s">
        <v>391</v>
      </c>
      <c r="D248" s="245" t="s">
        <v>169</v>
      </c>
      <c r="E248" s="246" t="s">
        <v>392</v>
      </c>
      <c r="F248" s="247" t="s">
        <v>393</v>
      </c>
      <c r="G248" s="248" t="s">
        <v>339</v>
      </c>
      <c r="H248" s="249">
        <v>4.635</v>
      </c>
      <c r="I248" s="250"/>
      <c r="J248" s="251">
        <f>ROUND(I248*H248,2)</f>
        <v>0</v>
      </c>
      <c r="K248" s="252"/>
      <c r="L248" s="44"/>
      <c r="M248" s="253" t="s">
        <v>1</v>
      </c>
      <c r="N248" s="254" t="s">
        <v>45</v>
      </c>
      <c r="O248" s="91"/>
      <c r="P248" s="255">
        <f>O248*H248</f>
        <v>0</v>
      </c>
      <c r="Q248" s="255">
        <v>0</v>
      </c>
      <c r="R248" s="255">
        <f>Q248*H248</f>
        <v>0</v>
      </c>
      <c r="S248" s="255">
        <v>0</v>
      </c>
      <c r="T248" s="256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57" t="s">
        <v>113</v>
      </c>
      <c r="AT248" s="257" t="s">
        <v>169</v>
      </c>
      <c r="AU248" s="257" t="s">
        <v>90</v>
      </c>
      <c r="AY248" s="17" t="s">
        <v>166</v>
      </c>
      <c r="BE248" s="258">
        <f>IF(N248="základní",J248,0)</f>
        <v>0</v>
      </c>
      <c r="BF248" s="258">
        <f>IF(N248="snížená",J248,0)</f>
        <v>0</v>
      </c>
      <c r="BG248" s="258">
        <f>IF(N248="zákl. přenesená",J248,0)</f>
        <v>0</v>
      </c>
      <c r="BH248" s="258">
        <f>IF(N248="sníž. přenesená",J248,0)</f>
        <v>0</v>
      </c>
      <c r="BI248" s="258">
        <f>IF(N248="nulová",J248,0)</f>
        <v>0</v>
      </c>
      <c r="BJ248" s="17" t="s">
        <v>88</v>
      </c>
      <c r="BK248" s="258">
        <f>ROUND(I248*H248,2)</f>
        <v>0</v>
      </c>
      <c r="BL248" s="17" t="s">
        <v>113</v>
      </c>
      <c r="BM248" s="257" t="s">
        <v>394</v>
      </c>
    </row>
    <row r="249" spans="1:47" s="2" customFormat="1" ht="12">
      <c r="A249" s="38"/>
      <c r="B249" s="39"/>
      <c r="C249" s="40"/>
      <c r="D249" s="259" t="s">
        <v>175</v>
      </c>
      <c r="E249" s="40"/>
      <c r="F249" s="260" t="s">
        <v>395</v>
      </c>
      <c r="G249" s="40"/>
      <c r="H249" s="40"/>
      <c r="I249" s="155"/>
      <c r="J249" s="40"/>
      <c r="K249" s="40"/>
      <c r="L249" s="44"/>
      <c r="M249" s="261"/>
      <c r="N249" s="262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175</v>
      </c>
      <c r="AU249" s="17" t="s">
        <v>90</v>
      </c>
    </row>
    <row r="250" spans="1:65" s="2" customFormat="1" ht="16.5" customHeight="1">
      <c r="A250" s="38"/>
      <c r="B250" s="39"/>
      <c r="C250" s="245" t="s">
        <v>396</v>
      </c>
      <c r="D250" s="245" t="s">
        <v>169</v>
      </c>
      <c r="E250" s="246" t="s">
        <v>397</v>
      </c>
      <c r="F250" s="247" t="s">
        <v>398</v>
      </c>
      <c r="G250" s="248" t="s">
        <v>307</v>
      </c>
      <c r="H250" s="249">
        <v>0.648</v>
      </c>
      <c r="I250" s="250"/>
      <c r="J250" s="251">
        <f>ROUND(I250*H250,2)</f>
        <v>0</v>
      </c>
      <c r="K250" s="252"/>
      <c r="L250" s="44"/>
      <c r="M250" s="253" t="s">
        <v>1</v>
      </c>
      <c r="N250" s="254" t="s">
        <v>45</v>
      </c>
      <c r="O250" s="91"/>
      <c r="P250" s="255">
        <f>O250*H250</f>
        <v>0</v>
      </c>
      <c r="Q250" s="255">
        <v>1.06277</v>
      </c>
      <c r="R250" s="255">
        <f>Q250*H250</f>
        <v>0.6886749600000001</v>
      </c>
      <c r="S250" s="255">
        <v>0</v>
      </c>
      <c r="T250" s="256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57" t="s">
        <v>113</v>
      </c>
      <c r="AT250" s="257" t="s">
        <v>169</v>
      </c>
      <c r="AU250" s="257" t="s">
        <v>90</v>
      </c>
      <c r="AY250" s="17" t="s">
        <v>166</v>
      </c>
      <c r="BE250" s="258">
        <f>IF(N250="základní",J250,0)</f>
        <v>0</v>
      </c>
      <c r="BF250" s="258">
        <f>IF(N250="snížená",J250,0)</f>
        <v>0</v>
      </c>
      <c r="BG250" s="258">
        <f>IF(N250="zákl. přenesená",J250,0)</f>
        <v>0</v>
      </c>
      <c r="BH250" s="258">
        <f>IF(N250="sníž. přenesená",J250,0)</f>
        <v>0</v>
      </c>
      <c r="BI250" s="258">
        <f>IF(N250="nulová",J250,0)</f>
        <v>0</v>
      </c>
      <c r="BJ250" s="17" t="s">
        <v>88</v>
      </c>
      <c r="BK250" s="258">
        <f>ROUND(I250*H250,2)</f>
        <v>0</v>
      </c>
      <c r="BL250" s="17" t="s">
        <v>113</v>
      </c>
      <c r="BM250" s="257" t="s">
        <v>399</v>
      </c>
    </row>
    <row r="251" spans="1:47" s="2" customFormat="1" ht="12">
      <c r="A251" s="38"/>
      <c r="B251" s="39"/>
      <c r="C251" s="40"/>
      <c r="D251" s="259" t="s">
        <v>175</v>
      </c>
      <c r="E251" s="40"/>
      <c r="F251" s="260" t="s">
        <v>400</v>
      </c>
      <c r="G251" s="40"/>
      <c r="H251" s="40"/>
      <c r="I251" s="155"/>
      <c r="J251" s="40"/>
      <c r="K251" s="40"/>
      <c r="L251" s="44"/>
      <c r="M251" s="261"/>
      <c r="N251" s="262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175</v>
      </c>
      <c r="AU251" s="17" t="s">
        <v>90</v>
      </c>
    </row>
    <row r="252" spans="1:51" s="13" customFormat="1" ht="12">
      <c r="A252" s="13"/>
      <c r="B252" s="267"/>
      <c r="C252" s="268"/>
      <c r="D252" s="259" t="s">
        <v>267</v>
      </c>
      <c r="E252" s="269" t="s">
        <v>1</v>
      </c>
      <c r="F252" s="270" t="s">
        <v>401</v>
      </c>
      <c r="G252" s="268"/>
      <c r="H252" s="271">
        <v>0.315</v>
      </c>
      <c r="I252" s="272"/>
      <c r="J252" s="268"/>
      <c r="K252" s="268"/>
      <c r="L252" s="273"/>
      <c r="M252" s="274"/>
      <c r="N252" s="275"/>
      <c r="O252" s="275"/>
      <c r="P252" s="275"/>
      <c r="Q252" s="275"/>
      <c r="R252" s="275"/>
      <c r="S252" s="275"/>
      <c r="T252" s="27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77" t="s">
        <v>267</v>
      </c>
      <c r="AU252" s="277" t="s">
        <v>90</v>
      </c>
      <c r="AV252" s="13" t="s">
        <v>90</v>
      </c>
      <c r="AW252" s="13" t="s">
        <v>35</v>
      </c>
      <c r="AX252" s="13" t="s">
        <v>80</v>
      </c>
      <c r="AY252" s="277" t="s">
        <v>166</v>
      </c>
    </row>
    <row r="253" spans="1:51" s="14" customFormat="1" ht="12">
      <c r="A253" s="14"/>
      <c r="B253" s="278"/>
      <c r="C253" s="279"/>
      <c r="D253" s="259" t="s">
        <v>267</v>
      </c>
      <c r="E253" s="280" t="s">
        <v>1</v>
      </c>
      <c r="F253" s="281" t="s">
        <v>402</v>
      </c>
      <c r="G253" s="279"/>
      <c r="H253" s="282">
        <v>0.315</v>
      </c>
      <c r="I253" s="283"/>
      <c r="J253" s="279"/>
      <c r="K253" s="279"/>
      <c r="L253" s="284"/>
      <c r="M253" s="285"/>
      <c r="N253" s="286"/>
      <c r="O253" s="286"/>
      <c r="P253" s="286"/>
      <c r="Q253" s="286"/>
      <c r="R253" s="286"/>
      <c r="S253" s="286"/>
      <c r="T253" s="287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8" t="s">
        <v>267</v>
      </c>
      <c r="AU253" s="288" t="s">
        <v>90</v>
      </c>
      <c r="AV253" s="14" t="s">
        <v>103</v>
      </c>
      <c r="AW253" s="14" t="s">
        <v>35</v>
      </c>
      <c r="AX253" s="14" t="s">
        <v>80</v>
      </c>
      <c r="AY253" s="288" t="s">
        <v>166</v>
      </c>
    </row>
    <row r="254" spans="1:51" s="13" customFormat="1" ht="12">
      <c r="A254" s="13"/>
      <c r="B254" s="267"/>
      <c r="C254" s="268"/>
      <c r="D254" s="259" t="s">
        <v>267</v>
      </c>
      <c r="E254" s="269" t="s">
        <v>1</v>
      </c>
      <c r="F254" s="270" t="s">
        <v>403</v>
      </c>
      <c r="G254" s="268"/>
      <c r="H254" s="271">
        <v>0.333</v>
      </c>
      <c r="I254" s="272"/>
      <c r="J254" s="268"/>
      <c r="K254" s="268"/>
      <c r="L254" s="273"/>
      <c r="M254" s="274"/>
      <c r="N254" s="275"/>
      <c r="O254" s="275"/>
      <c r="P254" s="275"/>
      <c r="Q254" s="275"/>
      <c r="R254" s="275"/>
      <c r="S254" s="275"/>
      <c r="T254" s="27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77" t="s">
        <v>267</v>
      </c>
      <c r="AU254" s="277" t="s">
        <v>90</v>
      </c>
      <c r="AV254" s="13" t="s">
        <v>90</v>
      </c>
      <c r="AW254" s="13" t="s">
        <v>35</v>
      </c>
      <c r="AX254" s="13" t="s">
        <v>80</v>
      </c>
      <c r="AY254" s="277" t="s">
        <v>166</v>
      </c>
    </row>
    <row r="255" spans="1:51" s="14" customFormat="1" ht="12">
      <c r="A255" s="14"/>
      <c r="B255" s="278"/>
      <c r="C255" s="279"/>
      <c r="D255" s="259" t="s">
        <v>267</v>
      </c>
      <c r="E255" s="280" t="s">
        <v>1</v>
      </c>
      <c r="F255" s="281" t="s">
        <v>404</v>
      </c>
      <c r="G255" s="279"/>
      <c r="H255" s="282">
        <v>0.333</v>
      </c>
      <c r="I255" s="283"/>
      <c r="J255" s="279"/>
      <c r="K255" s="279"/>
      <c r="L255" s="284"/>
      <c r="M255" s="285"/>
      <c r="N255" s="286"/>
      <c r="O255" s="286"/>
      <c r="P255" s="286"/>
      <c r="Q255" s="286"/>
      <c r="R255" s="286"/>
      <c r="S255" s="286"/>
      <c r="T255" s="287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88" t="s">
        <v>267</v>
      </c>
      <c r="AU255" s="288" t="s">
        <v>90</v>
      </c>
      <c r="AV255" s="14" t="s">
        <v>103</v>
      </c>
      <c r="AW255" s="14" t="s">
        <v>35</v>
      </c>
      <c r="AX255" s="14" t="s">
        <v>80</v>
      </c>
      <c r="AY255" s="288" t="s">
        <v>166</v>
      </c>
    </row>
    <row r="256" spans="1:51" s="15" customFormat="1" ht="12">
      <c r="A256" s="15"/>
      <c r="B256" s="289"/>
      <c r="C256" s="290"/>
      <c r="D256" s="259" t="s">
        <v>267</v>
      </c>
      <c r="E256" s="291" t="s">
        <v>1</v>
      </c>
      <c r="F256" s="292" t="s">
        <v>285</v>
      </c>
      <c r="G256" s="290"/>
      <c r="H256" s="293">
        <v>0.648</v>
      </c>
      <c r="I256" s="294"/>
      <c r="J256" s="290"/>
      <c r="K256" s="290"/>
      <c r="L256" s="295"/>
      <c r="M256" s="296"/>
      <c r="N256" s="297"/>
      <c r="O256" s="297"/>
      <c r="P256" s="297"/>
      <c r="Q256" s="297"/>
      <c r="R256" s="297"/>
      <c r="S256" s="297"/>
      <c r="T256" s="298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99" t="s">
        <v>267</v>
      </c>
      <c r="AU256" s="299" t="s">
        <v>90</v>
      </c>
      <c r="AV256" s="15" t="s">
        <v>113</v>
      </c>
      <c r="AW256" s="15" t="s">
        <v>35</v>
      </c>
      <c r="AX256" s="15" t="s">
        <v>88</v>
      </c>
      <c r="AY256" s="299" t="s">
        <v>166</v>
      </c>
    </row>
    <row r="257" spans="1:65" s="2" customFormat="1" ht="21.75" customHeight="1">
      <c r="A257" s="38"/>
      <c r="B257" s="39"/>
      <c r="C257" s="245" t="s">
        <v>405</v>
      </c>
      <c r="D257" s="245" t="s">
        <v>169</v>
      </c>
      <c r="E257" s="246" t="s">
        <v>406</v>
      </c>
      <c r="F257" s="247" t="s">
        <v>407</v>
      </c>
      <c r="G257" s="248" t="s">
        <v>272</v>
      </c>
      <c r="H257" s="249">
        <v>35.684</v>
      </c>
      <c r="I257" s="250"/>
      <c r="J257" s="251">
        <f>ROUND(I257*H257,2)</f>
        <v>0</v>
      </c>
      <c r="K257" s="252"/>
      <c r="L257" s="44"/>
      <c r="M257" s="253" t="s">
        <v>1</v>
      </c>
      <c r="N257" s="254" t="s">
        <v>45</v>
      </c>
      <c r="O257" s="91"/>
      <c r="P257" s="255">
        <f>O257*H257</f>
        <v>0</v>
      </c>
      <c r="Q257" s="255">
        <v>2.45329</v>
      </c>
      <c r="R257" s="255">
        <f>Q257*H257</f>
        <v>87.54320035999999</v>
      </c>
      <c r="S257" s="255">
        <v>0</v>
      </c>
      <c r="T257" s="256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57" t="s">
        <v>113</v>
      </c>
      <c r="AT257" s="257" t="s">
        <v>169</v>
      </c>
      <c r="AU257" s="257" t="s">
        <v>90</v>
      </c>
      <c r="AY257" s="17" t="s">
        <v>166</v>
      </c>
      <c r="BE257" s="258">
        <f>IF(N257="základní",J257,0)</f>
        <v>0</v>
      </c>
      <c r="BF257" s="258">
        <f>IF(N257="snížená",J257,0)</f>
        <v>0</v>
      </c>
      <c r="BG257" s="258">
        <f>IF(N257="zákl. přenesená",J257,0)</f>
        <v>0</v>
      </c>
      <c r="BH257" s="258">
        <f>IF(N257="sníž. přenesená",J257,0)</f>
        <v>0</v>
      </c>
      <c r="BI257" s="258">
        <f>IF(N257="nulová",J257,0)</f>
        <v>0</v>
      </c>
      <c r="BJ257" s="17" t="s">
        <v>88</v>
      </c>
      <c r="BK257" s="258">
        <f>ROUND(I257*H257,2)</f>
        <v>0</v>
      </c>
      <c r="BL257" s="17" t="s">
        <v>113</v>
      </c>
      <c r="BM257" s="257" t="s">
        <v>408</v>
      </c>
    </row>
    <row r="258" spans="1:47" s="2" customFormat="1" ht="12">
      <c r="A258" s="38"/>
      <c r="B258" s="39"/>
      <c r="C258" s="40"/>
      <c r="D258" s="259" t="s">
        <v>175</v>
      </c>
      <c r="E258" s="40"/>
      <c r="F258" s="260" t="s">
        <v>409</v>
      </c>
      <c r="G258" s="40"/>
      <c r="H258" s="40"/>
      <c r="I258" s="155"/>
      <c r="J258" s="40"/>
      <c r="K258" s="40"/>
      <c r="L258" s="44"/>
      <c r="M258" s="261"/>
      <c r="N258" s="262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175</v>
      </c>
      <c r="AU258" s="17" t="s">
        <v>90</v>
      </c>
    </row>
    <row r="259" spans="1:51" s="13" customFormat="1" ht="12">
      <c r="A259" s="13"/>
      <c r="B259" s="267"/>
      <c r="C259" s="268"/>
      <c r="D259" s="259" t="s">
        <v>267</v>
      </c>
      <c r="E259" s="269" t="s">
        <v>1</v>
      </c>
      <c r="F259" s="270" t="s">
        <v>410</v>
      </c>
      <c r="G259" s="268"/>
      <c r="H259" s="271">
        <v>5.544</v>
      </c>
      <c r="I259" s="272"/>
      <c r="J259" s="268"/>
      <c r="K259" s="268"/>
      <c r="L259" s="273"/>
      <c r="M259" s="274"/>
      <c r="N259" s="275"/>
      <c r="O259" s="275"/>
      <c r="P259" s="275"/>
      <c r="Q259" s="275"/>
      <c r="R259" s="275"/>
      <c r="S259" s="275"/>
      <c r="T259" s="27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77" t="s">
        <v>267</v>
      </c>
      <c r="AU259" s="277" t="s">
        <v>90</v>
      </c>
      <c r="AV259" s="13" t="s">
        <v>90</v>
      </c>
      <c r="AW259" s="13" t="s">
        <v>35</v>
      </c>
      <c r="AX259" s="13" t="s">
        <v>80</v>
      </c>
      <c r="AY259" s="277" t="s">
        <v>166</v>
      </c>
    </row>
    <row r="260" spans="1:51" s="14" customFormat="1" ht="12">
      <c r="A260" s="14"/>
      <c r="B260" s="278"/>
      <c r="C260" s="279"/>
      <c r="D260" s="259" t="s">
        <v>267</v>
      </c>
      <c r="E260" s="280" t="s">
        <v>1</v>
      </c>
      <c r="F260" s="281" t="s">
        <v>411</v>
      </c>
      <c r="G260" s="279"/>
      <c r="H260" s="282">
        <v>5.544</v>
      </c>
      <c r="I260" s="283"/>
      <c r="J260" s="279"/>
      <c r="K260" s="279"/>
      <c r="L260" s="284"/>
      <c r="M260" s="285"/>
      <c r="N260" s="286"/>
      <c r="O260" s="286"/>
      <c r="P260" s="286"/>
      <c r="Q260" s="286"/>
      <c r="R260" s="286"/>
      <c r="S260" s="286"/>
      <c r="T260" s="287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88" t="s">
        <v>267</v>
      </c>
      <c r="AU260" s="288" t="s">
        <v>90</v>
      </c>
      <c r="AV260" s="14" t="s">
        <v>103</v>
      </c>
      <c r="AW260" s="14" t="s">
        <v>35</v>
      </c>
      <c r="AX260" s="14" t="s">
        <v>80</v>
      </c>
      <c r="AY260" s="288" t="s">
        <v>166</v>
      </c>
    </row>
    <row r="261" spans="1:51" s="13" customFormat="1" ht="12">
      <c r="A261" s="13"/>
      <c r="B261" s="267"/>
      <c r="C261" s="268"/>
      <c r="D261" s="259" t="s">
        <v>267</v>
      </c>
      <c r="E261" s="269" t="s">
        <v>1</v>
      </c>
      <c r="F261" s="270" t="s">
        <v>412</v>
      </c>
      <c r="G261" s="268"/>
      <c r="H261" s="271">
        <v>4.095</v>
      </c>
      <c r="I261" s="272"/>
      <c r="J261" s="268"/>
      <c r="K261" s="268"/>
      <c r="L261" s="273"/>
      <c r="M261" s="274"/>
      <c r="N261" s="275"/>
      <c r="O261" s="275"/>
      <c r="P261" s="275"/>
      <c r="Q261" s="275"/>
      <c r="R261" s="275"/>
      <c r="S261" s="275"/>
      <c r="T261" s="27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77" t="s">
        <v>267</v>
      </c>
      <c r="AU261" s="277" t="s">
        <v>90</v>
      </c>
      <c r="AV261" s="13" t="s">
        <v>90</v>
      </c>
      <c r="AW261" s="13" t="s">
        <v>35</v>
      </c>
      <c r="AX261" s="13" t="s">
        <v>80</v>
      </c>
      <c r="AY261" s="277" t="s">
        <v>166</v>
      </c>
    </row>
    <row r="262" spans="1:51" s="14" customFormat="1" ht="12">
      <c r="A262" s="14"/>
      <c r="B262" s="278"/>
      <c r="C262" s="279"/>
      <c r="D262" s="259" t="s">
        <v>267</v>
      </c>
      <c r="E262" s="280" t="s">
        <v>1</v>
      </c>
      <c r="F262" s="281" t="s">
        <v>411</v>
      </c>
      <c r="G262" s="279"/>
      <c r="H262" s="282">
        <v>4.095</v>
      </c>
      <c r="I262" s="283"/>
      <c r="J262" s="279"/>
      <c r="K262" s="279"/>
      <c r="L262" s="284"/>
      <c r="M262" s="285"/>
      <c r="N262" s="286"/>
      <c r="O262" s="286"/>
      <c r="P262" s="286"/>
      <c r="Q262" s="286"/>
      <c r="R262" s="286"/>
      <c r="S262" s="286"/>
      <c r="T262" s="287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88" t="s">
        <v>267</v>
      </c>
      <c r="AU262" s="288" t="s">
        <v>90</v>
      </c>
      <c r="AV262" s="14" t="s">
        <v>103</v>
      </c>
      <c r="AW262" s="14" t="s">
        <v>35</v>
      </c>
      <c r="AX262" s="14" t="s">
        <v>80</v>
      </c>
      <c r="AY262" s="288" t="s">
        <v>166</v>
      </c>
    </row>
    <row r="263" spans="1:51" s="13" customFormat="1" ht="12">
      <c r="A263" s="13"/>
      <c r="B263" s="267"/>
      <c r="C263" s="268"/>
      <c r="D263" s="259" t="s">
        <v>267</v>
      </c>
      <c r="E263" s="269" t="s">
        <v>1</v>
      </c>
      <c r="F263" s="270" t="s">
        <v>413</v>
      </c>
      <c r="G263" s="268"/>
      <c r="H263" s="271">
        <v>6.953</v>
      </c>
      <c r="I263" s="272"/>
      <c r="J263" s="268"/>
      <c r="K263" s="268"/>
      <c r="L263" s="273"/>
      <c r="M263" s="274"/>
      <c r="N263" s="275"/>
      <c r="O263" s="275"/>
      <c r="P263" s="275"/>
      <c r="Q263" s="275"/>
      <c r="R263" s="275"/>
      <c r="S263" s="275"/>
      <c r="T263" s="27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77" t="s">
        <v>267</v>
      </c>
      <c r="AU263" s="277" t="s">
        <v>90</v>
      </c>
      <c r="AV263" s="13" t="s">
        <v>90</v>
      </c>
      <c r="AW263" s="13" t="s">
        <v>35</v>
      </c>
      <c r="AX263" s="13" t="s">
        <v>80</v>
      </c>
      <c r="AY263" s="277" t="s">
        <v>166</v>
      </c>
    </row>
    <row r="264" spans="1:51" s="14" customFormat="1" ht="12">
      <c r="A264" s="14"/>
      <c r="B264" s="278"/>
      <c r="C264" s="279"/>
      <c r="D264" s="259" t="s">
        <v>267</v>
      </c>
      <c r="E264" s="280" t="s">
        <v>1</v>
      </c>
      <c r="F264" s="281" t="s">
        <v>411</v>
      </c>
      <c r="G264" s="279"/>
      <c r="H264" s="282">
        <v>6.953</v>
      </c>
      <c r="I264" s="283"/>
      <c r="J264" s="279"/>
      <c r="K264" s="279"/>
      <c r="L264" s="284"/>
      <c r="M264" s="285"/>
      <c r="N264" s="286"/>
      <c r="O264" s="286"/>
      <c r="P264" s="286"/>
      <c r="Q264" s="286"/>
      <c r="R264" s="286"/>
      <c r="S264" s="286"/>
      <c r="T264" s="287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88" t="s">
        <v>267</v>
      </c>
      <c r="AU264" s="288" t="s">
        <v>90</v>
      </c>
      <c r="AV264" s="14" t="s">
        <v>103</v>
      </c>
      <c r="AW264" s="14" t="s">
        <v>35</v>
      </c>
      <c r="AX264" s="14" t="s">
        <v>80</v>
      </c>
      <c r="AY264" s="288" t="s">
        <v>166</v>
      </c>
    </row>
    <row r="265" spans="1:51" s="13" customFormat="1" ht="12">
      <c r="A265" s="13"/>
      <c r="B265" s="267"/>
      <c r="C265" s="268"/>
      <c r="D265" s="259" t="s">
        <v>267</v>
      </c>
      <c r="E265" s="269" t="s">
        <v>1</v>
      </c>
      <c r="F265" s="270" t="s">
        <v>414</v>
      </c>
      <c r="G265" s="268"/>
      <c r="H265" s="271">
        <v>3.715</v>
      </c>
      <c r="I265" s="272"/>
      <c r="J265" s="268"/>
      <c r="K265" s="268"/>
      <c r="L265" s="273"/>
      <c r="M265" s="274"/>
      <c r="N265" s="275"/>
      <c r="O265" s="275"/>
      <c r="P265" s="275"/>
      <c r="Q265" s="275"/>
      <c r="R265" s="275"/>
      <c r="S265" s="275"/>
      <c r="T265" s="27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77" t="s">
        <v>267</v>
      </c>
      <c r="AU265" s="277" t="s">
        <v>90</v>
      </c>
      <c r="AV265" s="13" t="s">
        <v>90</v>
      </c>
      <c r="AW265" s="13" t="s">
        <v>35</v>
      </c>
      <c r="AX265" s="13" t="s">
        <v>80</v>
      </c>
      <c r="AY265" s="277" t="s">
        <v>166</v>
      </c>
    </row>
    <row r="266" spans="1:51" s="14" customFormat="1" ht="12">
      <c r="A266" s="14"/>
      <c r="B266" s="278"/>
      <c r="C266" s="279"/>
      <c r="D266" s="259" t="s">
        <v>267</v>
      </c>
      <c r="E266" s="280" t="s">
        <v>1</v>
      </c>
      <c r="F266" s="281" t="s">
        <v>415</v>
      </c>
      <c r="G266" s="279"/>
      <c r="H266" s="282">
        <v>3.715</v>
      </c>
      <c r="I266" s="283"/>
      <c r="J266" s="279"/>
      <c r="K266" s="279"/>
      <c r="L266" s="284"/>
      <c r="M266" s="285"/>
      <c r="N266" s="286"/>
      <c r="O266" s="286"/>
      <c r="P266" s="286"/>
      <c r="Q266" s="286"/>
      <c r="R266" s="286"/>
      <c r="S266" s="286"/>
      <c r="T266" s="287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88" t="s">
        <v>267</v>
      </c>
      <c r="AU266" s="288" t="s">
        <v>90</v>
      </c>
      <c r="AV266" s="14" t="s">
        <v>103</v>
      </c>
      <c r="AW266" s="14" t="s">
        <v>35</v>
      </c>
      <c r="AX266" s="14" t="s">
        <v>80</v>
      </c>
      <c r="AY266" s="288" t="s">
        <v>166</v>
      </c>
    </row>
    <row r="267" spans="1:51" s="13" customFormat="1" ht="12">
      <c r="A267" s="13"/>
      <c r="B267" s="267"/>
      <c r="C267" s="268"/>
      <c r="D267" s="259" t="s">
        <v>267</v>
      </c>
      <c r="E267" s="269" t="s">
        <v>1</v>
      </c>
      <c r="F267" s="270" t="s">
        <v>416</v>
      </c>
      <c r="G267" s="268"/>
      <c r="H267" s="271">
        <v>6.772</v>
      </c>
      <c r="I267" s="272"/>
      <c r="J267" s="268"/>
      <c r="K267" s="268"/>
      <c r="L267" s="273"/>
      <c r="M267" s="274"/>
      <c r="N267" s="275"/>
      <c r="O267" s="275"/>
      <c r="P267" s="275"/>
      <c r="Q267" s="275"/>
      <c r="R267" s="275"/>
      <c r="S267" s="275"/>
      <c r="T267" s="27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77" t="s">
        <v>267</v>
      </c>
      <c r="AU267" s="277" t="s">
        <v>90</v>
      </c>
      <c r="AV267" s="13" t="s">
        <v>90</v>
      </c>
      <c r="AW267" s="13" t="s">
        <v>35</v>
      </c>
      <c r="AX267" s="13" t="s">
        <v>80</v>
      </c>
      <c r="AY267" s="277" t="s">
        <v>166</v>
      </c>
    </row>
    <row r="268" spans="1:51" s="14" customFormat="1" ht="12">
      <c r="A268" s="14"/>
      <c r="B268" s="278"/>
      <c r="C268" s="279"/>
      <c r="D268" s="259" t="s">
        <v>267</v>
      </c>
      <c r="E268" s="280" t="s">
        <v>1</v>
      </c>
      <c r="F268" s="281" t="s">
        <v>417</v>
      </c>
      <c r="G268" s="279"/>
      <c r="H268" s="282">
        <v>6.772</v>
      </c>
      <c r="I268" s="283"/>
      <c r="J268" s="279"/>
      <c r="K268" s="279"/>
      <c r="L268" s="284"/>
      <c r="M268" s="285"/>
      <c r="N268" s="286"/>
      <c r="O268" s="286"/>
      <c r="P268" s="286"/>
      <c r="Q268" s="286"/>
      <c r="R268" s="286"/>
      <c r="S268" s="286"/>
      <c r="T268" s="287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88" t="s">
        <v>267</v>
      </c>
      <c r="AU268" s="288" t="s">
        <v>90</v>
      </c>
      <c r="AV268" s="14" t="s">
        <v>103</v>
      </c>
      <c r="AW268" s="14" t="s">
        <v>35</v>
      </c>
      <c r="AX268" s="14" t="s">
        <v>80</v>
      </c>
      <c r="AY268" s="288" t="s">
        <v>166</v>
      </c>
    </row>
    <row r="269" spans="1:51" s="13" customFormat="1" ht="12">
      <c r="A269" s="13"/>
      <c r="B269" s="267"/>
      <c r="C269" s="268"/>
      <c r="D269" s="259" t="s">
        <v>267</v>
      </c>
      <c r="E269" s="269" t="s">
        <v>1</v>
      </c>
      <c r="F269" s="270" t="s">
        <v>418</v>
      </c>
      <c r="G269" s="268"/>
      <c r="H269" s="271">
        <v>3.499</v>
      </c>
      <c r="I269" s="272"/>
      <c r="J269" s="268"/>
      <c r="K269" s="268"/>
      <c r="L269" s="273"/>
      <c r="M269" s="274"/>
      <c r="N269" s="275"/>
      <c r="O269" s="275"/>
      <c r="P269" s="275"/>
      <c r="Q269" s="275"/>
      <c r="R269" s="275"/>
      <c r="S269" s="275"/>
      <c r="T269" s="27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77" t="s">
        <v>267</v>
      </c>
      <c r="AU269" s="277" t="s">
        <v>90</v>
      </c>
      <c r="AV269" s="13" t="s">
        <v>90</v>
      </c>
      <c r="AW269" s="13" t="s">
        <v>35</v>
      </c>
      <c r="AX269" s="13" t="s">
        <v>80</v>
      </c>
      <c r="AY269" s="277" t="s">
        <v>166</v>
      </c>
    </row>
    <row r="270" spans="1:51" s="13" customFormat="1" ht="12">
      <c r="A270" s="13"/>
      <c r="B270" s="267"/>
      <c r="C270" s="268"/>
      <c r="D270" s="259" t="s">
        <v>267</v>
      </c>
      <c r="E270" s="269" t="s">
        <v>1</v>
      </c>
      <c r="F270" s="270" t="s">
        <v>419</v>
      </c>
      <c r="G270" s="268"/>
      <c r="H270" s="271">
        <v>5.106</v>
      </c>
      <c r="I270" s="272"/>
      <c r="J270" s="268"/>
      <c r="K270" s="268"/>
      <c r="L270" s="273"/>
      <c r="M270" s="274"/>
      <c r="N270" s="275"/>
      <c r="O270" s="275"/>
      <c r="P270" s="275"/>
      <c r="Q270" s="275"/>
      <c r="R270" s="275"/>
      <c r="S270" s="275"/>
      <c r="T270" s="27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77" t="s">
        <v>267</v>
      </c>
      <c r="AU270" s="277" t="s">
        <v>90</v>
      </c>
      <c r="AV270" s="13" t="s">
        <v>90</v>
      </c>
      <c r="AW270" s="13" t="s">
        <v>35</v>
      </c>
      <c r="AX270" s="13" t="s">
        <v>80</v>
      </c>
      <c r="AY270" s="277" t="s">
        <v>166</v>
      </c>
    </row>
    <row r="271" spans="1:51" s="14" customFormat="1" ht="12">
      <c r="A271" s="14"/>
      <c r="B271" s="278"/>
      <c r="C271" s="279"/>
      <c r="D271" s="259" t="s">
        <v>267</v>
      </c>
      <c r="E271" s="280" t="s">
        <v>1</v>
      </c>
      <c r="F271" s="281" t="s">
        <v>417</v>
      </c>
      <c r="G271" s="279"/>
      <c r="H271" s="282">
        <v>8.605</v>
      </c>
      <c r="I271" s="283"/>
      <c r="J271" s="279"/>
      <c r="K271" s="279"/>
      <c r="L271" s="284"/>
      <c r="M271" s="285"/>
      <c r="N271" s="286"/>
      <c r="O271" s="286"/>
      <c r="P271" s="286"/>
      <c r="Q271" s="286"/>
      <c r="R271" s="286"/>
      <c r="S271" s="286"/>
      <c r="T271" s="287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88" t="s">
        <v>267</v>
      </c>
      <c r="AU271" s="288" t="s">
        <v>90</v>
      </c>
      <c r="AV271" s="14" t="s">
        <v>103</v>
      </c>
      <c r="AW271" s="14" t="s">
        <v>35</v>
      </c>
      <c r="AX271" s="14" t="s">
        <v>80</v>
      </c>
      <c r="AY271" s="288" t="s">
        <v>166</v>
      </c>
    </row>
    <row r="272" spans="1:51" s="15" customFormat="1" ht="12">
      <c r="A272" s="15"/>
      <c r="B272" s="289"/>
      <c r="C272" s="290"/>
      <c r="D272" s="259" t="s">
        <v>267</v>
      </c>
      <c r="E272" s="291" t="s">
        <v>1</v>
      </c>
      <c r="F272" s="292" t="s">
        <v>285</v>
      </c>
      <c r="G272" s="290"/>
      <c r="H272" s="293">
        <v>35.684</v>
      </c>
      <c r="I272" s="294"/>
      <c r="J272" s="290"/>
      <c r="K272" s="290"/>
      <c r="L272" s="295"/>
      <c r="M272" s="296"/>
      <c r="N272" s="297"/>
      <c r="O272" s="297"/>
      <c r="P272" s="297"/>
      <c r="Q272" s="297"/>
      <c r="R272" s="297"/>
      <c r="S272" s="297"/>
      <c r="T272" s="298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99" t="s">
        <v>267</v>
      </c>
      <c r="AU272" s="299" t="s">
        <v>90</v>
      </c>
      <c r="AV272" s="15" t="s">
        <v>113</v>
      </c>
      <c r="AW272" s="15" t="s">
        <v>35</v>
      </c>
      <c r="AX272" s="15" t="s">
        <v>88</v>
      </c>
      <c r="AY272" s="299" t="s">
        <v>166</v>
      </c>
    </row>
    <row r="273" spans="1:65" s="2" customFormat="1" ht="16.5" customHeight="1">
      <c r="A273" s="38"/>
      <c r="B273" s="39"/>
      <c r="C273" s="245" t="s">
        <v>420</v>
      </c>
      <c r="D273" s="245" t="s">
        <v>169</v>
      </c>
      <c r="E273" s="246" t="s">
        <v>421</v>
      </c>
      <c r="F273" s="247" t="s">
        <v>422</v>
      </c>
      <c r="G273" s="248" t="s">
        <v>339</v>
      </c>
      <c r="H273" s="249">
        <v>114.689</v>
      </c>
      <c r="I273" s="250"/>
      <c r="J273" s="251">
        <f>ROUND(I273*H273,2)</f>
        <v>0</v>
      </c>
      <c r="K273" s="252"/>
      <c r="L273" s="44"/>
      <c r="M273" s="253" t="s">
        <v>1</v>
      </c>
      <c r="N273" s="254" t="s">
        <v>45</v>
      </c>
      <c r="O273" s="91"/>
      <c r="P273" s="255">
        <f>O273*H273</f>
        <v>0</v>
      </c>
      <c r="Q273" s="255">
        <v>0.00269</v>
      </c>
      <c r="R273" s="255">
        <f>Q273*H273</f>
        <v>0.30851341</v>
      </c>
      <c r="S273" s="255">
        <v>0</v>
      </c>
      <c r="T273" s="256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57" t="s">
        <v>113</v>
      </c>
      <c r="AT273" s="257" t="s">
        <v>169</v>
      </c>
      <c r="AU273" s="257" t="s">
        <v>90</v>
      </c>
      <c r="AY273" s="17" t="s">
        <v>166</v>
      </c>
      <c r="BE273" s="258">
        <f>IF(N273="základní",J273,0)</f>
        <v>0</v>
      </c>
      <c r="BF273" s="258">
        <f>IF(N273="snížená",J273,0)</f>
        <v>0</v>
      </c>
      <c r="BG273" s="258">
        <f>IF(N273="zákl. přenesená",J273,0)</f>
        <v>0</v>
      </c>
      <c r="BH273" s="258">
        <f>IF(N273="sníž. přenesená",J273,0)</f>
        <v>0</v>
      </c>
      <c r="BI273" s="258">
        <f>IF(N273="nulová",J273,0)</f>
        <v>0</v>
      </c>
      <c r="BJ273" s="17" t="s">
        <v>88</v>
      </c>
      <c r="BK273" s="258">
        <f>ROUND(I273*H273,2)</f>
        <v>0</v>
      </c>
      <c r="BL273" s="17" t="s">
        <v>113</v>
      </c>
      <c r="BM273" s="257" t="s">
        <v>423</v>
      </c>
    </row>
    <row r="274" spans="1:47" s="2" customFormat="1" ht="12">
      <c r="A274" s="38"/>
      <c r="B274" s="39"/>
      <c r="C274" s="40"/>
      <c r="D274" s="259" t="s">
        <v>175</v>
      </c>
      <c r="E274" s="40"/>
      <c r="F274" s="260" t="s">
        <v>424</v>
      </c>
      <c r="G274" s="40"/>
      <c r="H274" s="40"/>
      <c r="I274" s="155"/>
      <c r="J274" s="40"/>
      <c r="K274" s="40"/>
      <c r="L274" s="44"/>
      <c r="M274" s="261"/>
      <c r="N274" s="262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175</v>
      </c>
      <c r="AU274" s="17" t="s">
        <v>90</v>
      </c>
    </row>
    <row r="275" spans="1:51" s="13" customFormat="1" ht="12">
      <c r="A275" s="13"/>
      <c r="B275" s="267"/>
      <c r="C275" s="268"/>
      <c r="D275" s="259" t="s">
        <v>267</v>
      </c>
      <c r="E275" s="269" t="s">
        <v>1</v>
      </c>
      <c r="F275" s="270" t="s">
        <v>425</v>
      </c>
      <c r="G275" s="268"/>
      <c r="H275" s="271">
        <v>14</v>
      </c>
      <c r="I275" s="272"/>
      <c r="J275" s="268"/>
      <c r="K275" s="268"/>
      <c r="L275" s="273"/>
      <c r="M275" s="274"/>
      <c r="N275" s="275"/>
      <c r="O275" s="275"/>
      <c r="P275" s="275"/>
      <c r="Q275" s="275"/>
      <c r="R275" s="275"/>
      <c r="S275" s="275"/>
      <c r="T275" s="27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77" t="s">
        <v>267</v>
      </c>
      <c r="AU275" s="277" t="s">
        <v>90</v>
      </c>
      <c r="AV275" s="13" t="s">
        <v>90</v>
      </c>
      <c r="AW275" s="13" t="s">
        <v>35</v>
      </c>
      <c r="AX275" s="13" t="s">
        <v>80</v>
      </c>
      <c r="AY275" s="277" t="s">
        <v>166</v>
      </c>
    </row>
    <row r="276" spans="1:51" s="14" customFormat="1" ht="12">
      <c r="A276" s="14"/>
      <c r="B276" s="278"/>
      <c r="C276" s="279"/>
      <c r="D276" s="259" t="s">
        <v>267</v>
      </c>
      <c r="E276" s="280" t="s">
        <v>1</v>
      </c>
      <c r="F276" s="281" t="s">
        <v>411</v>
      </c>
      <c r="G276" s="279"/>
      <c r="H276" s="282">
        <v>14</v>
      </c>
      <c r="I276" s="283"/>
      <c r="J276" s="279"/>
      <c r="K276" s="279"/>
      <c r="L276" s="284"/>
      <c r="M276" s="285"/>
      <c r="N276" s="286"/>
      <c r="O276" s="286"/>
      <c r="P276" s="286"/>
      <c r="Q276" s="286"/>
      <c r="R276" s="286"/>
      <c r="S276" s="286"/>
      <c r="T276" s="287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88" t="s">
        <v>267</v>
      </c>
      <c r="AU276" s="288" t="s">
        <v>90</v>
      </c>
      <c r="AV276" s="14" t="s">
        <v>103</v>
      </c>
      <c r="AW276" s="14" t="s">
        <v>35</v>
      </c>
      <c r="AX276" s="14" t="s">
        <v>80</v>
      </c>
      <c r="AY276" s="288" t="s">
        <v>166</v>
      </c>
    </row>
    <row r="277" spans="1:51" s="13" customFormat="1" ht="12">
      <c r="A277" s="13"/>
      <c r="B277" s="267"/>
      <c r="C277" s="268"/>
      <c r="D277" s="259" t="s">
        <v>267</v>
      </c>
      <c r="E277" s="269" t="s">
        <v>1</v>
      </c>
      <c r="F277" s="270" t="s">
        <v>426</v>
      </c>
      <c r="G277" s="268"/>
      <c r="H277" s="271">
        <v>13.65</v>
      </c>
      <c r="I277" s="272"/>
      <c r="J277" s="268"/>
      <c r="K277" s="268"/>
      <c r="L277" s="273"/>
      <c r="M277" s="274"/>
      <c r="N277" s="275"/>
      <c r="O277" s="275"/>
      <c r="P277" s="275"/>
      <c r="Q277" s="275"/>
      <c r="R277" s="275"/>
      <c r="S277" s="275"/>
      <c r="T277" s="27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77" t="s">
        <v>267</v>
      </c>
      <c r="AU277" s="277" t="s">
        <v>90</v>
      </c>
      <c r="AV277" s="13" t="s">
        <v>90</v>
      </c>
      <c r="AW277" s="13" t="s">
        <v>35</v>
      </c>
      <c r="AX277" s="13" t="s">
        <v>80</v>
      </c>
      <c r="AY277" s="277" t="s">
        <v>166</v>
      </c>
    </row>
    <row r="278" spans="1:51" s="14" customFormat="1" ht="12">
      <c r="A278" s="14"/>
      <c r="B278" s="278"/>
      <c r="C278" s="279"/>
      <c r="D278" s="259" t="s">
        <v>267</v>
      </c>
      <c r="E278" s="280" t="s">
        <v>1</v>
      </c>
      <c r="F278" s="281" t="s">
        <v>411</v>
      </c>
      <c r="G278" s="279"/>
      <c r="H278" s="282">
        <v>13.65</v>
      </c>
      <c r="I278" s="283"/>
      <c r="J278" s="279"/>
      <c r="K278" s="279"/>
      <c r="L278" s="284"/>
      <c r="M278" s="285"/>
      <c r="N278" s="286"/>
      <c r="O278" s="286"/>
      <c r="P278" s="286"/>
      <c r="Q278" s="286"/>
      <c r="R278" s="286"/>
      <c r="S278" s="286"/>
      <c r="T278" s="287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88" t="s">
        <v>267</v>
      </c>
      <c r="AU278" s="288" t="s">
        <v>90</v>
      </c>
      <c r="AV278" s="14" t="s">
        <v>103</v>
      </c>
      <c r="AW278" s="14" t="s">
        <v>35</v>
      </c>
      <c r="AX278" s="14" t="s">
        <v>80</v>
      </c>
      <c r="AY278" s="288" t="s">
        <v>166</v>
      </c>
    </row>
    <row r="279" spans="1:51" s="13" customFormat="1" ht="12">
      <c r="A279" s="13"/>
      <c r="B279" s="267"/>
      <c r="C279" s="268"/>
      <c r="D279" s="259" t="s">
        <v>267</v>
      </c>
      <c r="E279" s="269" t="s">
        <v>1</v>
      </c>
      <c r="F279" s="270" t="s">
        <v>427</v>
      </c>
      <c r="G279" s="268"/>
      <c r="H279" s="271">
        <v>23.175</v>
      </c>
      <c r="I279" s="272"/>
      <c r="J279" s="268"/>
      <c r="K279" s="268"/>
      <c r="L279" s="273"/>
      <c r="M279" s="274"/>
      <c r="N279" s="275"/>
      <c r="O279" s="275"/>
      <c r="P279" s="275"/>
      <c r="Q279" s="275"/>
      <c r="R279" s="275"/>
      <c r="S279" s="275"/>
      <c r="T279" s="27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77" t="s">
        <v>267</v>
      </c>
      <c r="AU279" s="277" t="s">
        <v>90</v>
      </c>
      <c r="AV279" s="13" t="s">
        <v>90</v>
      </c>
      <c r="AW279" s="13" t="s">
        <v>35</v>
      </c>
      <c r="AX279" s="13" t="s">
        <v>80</v>
      </c>
      <c r="AY279" s="277" t="s">
        <v>166</v>
      </c>
    </row>
    <row r="280" spans="1:51" s="14" customFormat="1" ht="12">
      <c r="A280" s="14"/>
      <c r="B280" s="278"/>
      <c r="C280" s="279"/>
      <c r="D280" s="259" t="s">
        <v>267</v>
      </c>
      <c r="E280" s="280" t="s">
        <v>1</v>
      </c>
      <c r="F280" s="281" t="s">
        <v>411</v>
      </c>
      <c r="G280" s="279"/>
      <c r="H280" s="282">
        <v>23.175</v>
      </c>
      <c r="I280" s="283"/>
      <c r="J280" s="279"/>
      <c r="K280" s="279"/>
      <c r="L280" s="284"/>
      <c r="M280" s="285"/>
      <c r="N280" s="286"/>
      <c r="O280" s="286"/>
      <c r="P280" s="286"/>
      <c r="Q280" s="286"/>
      <c r="R280" s="286"/>
      <c r="S280" s="286"/>
      <c r="T280" s="287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88" t="s">
        <v>267</v>
      </c>
      <c r="AU280" s="288" t="s">
        <v>90</v>
      </c>
      <c r="AV280" s="14" t="s">
        <v>103</v>
      </c>
      <c r="AW280" s="14" t="s">
        <v>35</v>
      </c>
      <c r="AX280" s="14" t="s">
        <v>80</v>
      </c>
      <c r="AY280" s="288" t="s">
        <v>166</v>
      </c>
    </row>
    <row r="281" spans="1:51" s="13" customFormat="1" ht="12">
      <c r="A281" s="13"/>
      <c r="B281" s="267"/>
      <c r="C281" s="268"/>
      <c r="D281" s="259" t="s">
        <v>267</v>
      </c>
      <c r="E281" s="269" t="s">
        <v>1</v>
      </c>
      <c r="F281" s="270" t="s">
        <v>428</v>
      </c>
      <c r="G281" s="268"/>
      <c r="H281" s="271">
        <v>63.864</v>
      </c>
      <c r="I281" s="272"/>
      <c r="J281" s="268"/>
      <c r="K281" s="268"/>
      <c r="L281" s="273"/>
      <c r="M281" s="274"/>
      <c r="N281" s="275"/>
      <c r="O281" s="275"/>
      <c r="P281" s="275"/>
      <c r="Q281" s="275"/>
      <c r="R281" s="275"/>
      <c r="S281" s="275"/>
      <c r="T281" s="27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77" t="s">
        <v>267</v>
      </c>
      <c r="AU281" s="277" t="s">
        <v>90</v>
      </c>
      <c r="AV281" s="13" t="s">
        <v>90</v>
      </c>
      <c r="AW281" s="13" t="s">
        <v>35</v>
      </c>
      <c r="AX281" s="13" t="s">
        <v>80</v>
      </c>
      <c r="AY281" s="277" t="s">
        <v>166</v>
      </c>
    </row>
    <row r="282" spans="1:51" s="14" customFormat="1" ht="12">
      <c r="A282" s="14"/>
      <c r="B282" s="278"/>
      <c r="C282" s="279"/>
      <c r="D282" s="259" t="s">
        <v>267</v>
      </c>
      <c r="E282" s="280" t="s">
        <v>1</v>
      </c>
      <c r="F282" s="281" t="s">
        <v>411</v>
      </c>
      <c r="G282" s="279"/>
      <c r="H282" s="282">
        <v>63.864</v>
      </c>
      <c r="I282" s="283"/>
      <c r="J282" s="279"/>
      <c r="K282" s="279"/>
      <c r="L282" s="284"/>
      <c r="M282" s="285"/>
      <c r="N282" s="286"/>
      <c r="O282" s="286"/>
      <c r="P282" s="286"/>
      <c r="Q282" s="286"/>
      <c r="R282" s="286"/>
      <c r="S282" s="286"/>
      <c r="T282" s="287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88" t="s">
        <v>267</v>
      </c>
      <c r="AU282" s="288" t="s">
        <v>90</v>
      </c>
      <c r="AV282" s="14" t="s">
        <v>103</v>
      </c>
      <c r="AW282" s="14" t="s">
        <v>35</v>
      </c>
      <c r="AX282" s="14" t="s">
        <v>80</v>
      </c>
      <c r="AY282" s="288" t="s">
        <v>166</v>
      </c>
    </row>
    <row r="283" spans="1:51" s="15" customFormat="1" ht="12">
      <c r="A283" s="15"/>
      <c r="B283" s="289"/>
      <c r="C283" s="290"/>
      <c r="D283" s="259" t="s">
        <v>267</v>
      </c>
      <c r="E283" s="291" t="s">
        <v>1</v>
      </c>
      <c r="F283" s="292" t="s">
        <v>285</v>
      </c>
      <c r="G283" s="290"/>
      <c r="H283" s="293">
        <v>114.689</v>
      </c>
      <c r="I283" s="294"/>
      <c r="J283" s="290"/>
      <c r="K283" s="290"/>
      <c r="L283" s="295"/>
      <c r="M283" s="296"/>
      <c r="N283" s="297"/>
      <c r="O283" s="297"/>
      <c r="P283" s="297"/>
      <c r="Q283" s="297"/>
      <c r="R283" s="297"/>
      <c r="S283" s="297"/>
      <c r="T283" s="298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99" t="s">
        <v>267</v>
      </c>
      <c r="AU283" s="299" t="s">
        <v>90</v>
      </c>
      <c r="AV283" s="15" t="s">
        <v>113</v>
      </c>
      <c r="AW283" s="15" t="s">
        <v>35</v>
      </c>
      <c r="AX283" s="15" t="s">
        <v>88</v>
      </c>
      <c r="AY283" s="299" t="s">
        <v>166</v>
      </c>
    </row>
    <row r="284" spans="1:65" s="2" customFormat="1" ht="16.5" customHeight="1">
      <c r="A284" s="38"/>
      <c r="B284" s="39"/>
      <c r="C284" s="245" t="s">
        <v>7</v>
      </c>
      <c r="D284" s="245" t="s">
        <v>169</v>
      </c>
      <c r="E284" s="246" t="s">
        <v>429</v>
      </c>
      <c r="F284" s="247" t="s">
        <v>430</v>
      </c>
      <c r="G284" s="248" t="s">
        <v>339</v>
      </c>
      <c r="H284" s="249">
        <v>114.689</v>
      </c>
      <c r="I284" s="250"/>
      <c r="J284" s="251">
        <f>ROUND(I284*H284,2)</f>
        <v>0</v>
      </c>
      <c r="K284" s="252"/>
      <c r="L284" s="44"/>
      <c r="M284" s="253" t="s">
        <v>1</v>
      </c>
      <c r="N284" s="254" t="s">
        <v>45</v>
      </c>
      <c r="O284" s="91"/>
      <c r="P284" s="255">
        <f>O284*H284</f>
        <v>0</v>
      </c>
      <c r="Q284" s="255">
        <v>0</v>
      </c>
      <c r="R284" s="255">
        <f>Q284*H284</f>
        <v>0</v>
      </c>
      <c r="S284" s="255">
        <v>0</v>
      </c>
      <c r="T284" s="256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57" t="s">
        <v>113</v>
      </c>
      <c r="AT284" s="257" t="s">
        <v>169</v>
      </c>
      <c r="AU284" s="257" t="s">
        <v>90</v>
      </c>
      <c r="AY284" s="17" t="s">
        <v>166</v>
      </c>
      <c r="BE284" s="258">
        <f>IF(N284="základní",J284,0)</f>
        <v>0</v>
      </c>
      <c r="BF284" s="258">
        <f>IF(N284="snížená",J284,0)</f>
        <v>0</v>
      </c>
      <c r="BG284" s="258">
        <f>IF(N284="zákl. přenesená",J284,0)</f>
        <v>0</v>
      </c>
      <c r="BH284" s="258">
        <f>IF(N284="sníž. přenesená",J284,0)</f>
        <v>0</v>
      </c>
      <c r="BI284" s="258">
        <f>IF(N284="nulová",J284,0)</f>
        <v>0</v>
      </c>
      <c r="BJ284" s="17" t="s">
        <v>88</v>
      </c>
      <c r="BK284" s="258">
        <f>ROUND(I284*H284,2)</f>
        <v>0</v>
      </c>
      <c r="BL284" s="17" t="s">
        <v>113</v>
      </c>
      <c r="BM284" s="257" t="s">
        <v>431</v>
      </c>
    </row>
    <row r="285" spans="1:47" s="2" customFormat="1" ht="12">
      <c r="A285" s="38"/>
      <c r="B285" s="39"/>
      <c r="C285" s="40"/>
      <c r="D285" s="259" t="s">
        <v>175</v>
      </c>
      <c r="E285" s="40"/>
      <c r="F285" s="260" t="s">
        <v>432</v>
      </c>
      <c r="G285" s="40"/>
      <c r="H285" s="40"/>
      <c r="I285" s="155"/>
      <c r="J285" s="40"/>
      <c r="K285" s="40"/>
      <c r="L285" s="44"/>
      <c r="M285" s="261"/>
      <c r="N285" s="262"/>
      <c r="O285" s="91"/>
      <c r="P285" s="91"/>
      <c r="Q285" s="91"/>
      <c r="R285" s="91"/>
      <c r="S285" s="91"/>
      <c r="T285" s="92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175</v>
      </c>
      <c r="AU285" s="17" t="s">
        <v>90</v>
      </c>
    </row>
    <row r="286" spans="1:65" s="2" customFormat="1" ht="16.5" customHeight="1">
      <c r="A286" s="38"/>
      <c r="B286" s="39"/>
      <c r="C286" s="245" t="s">
        <v>433</v>
      </c>
      <c r="D286" s="245" t="s">
        <v>169</v>
      </c>
      <c r="E286" s="246" t="s">
        <v>434</v>
      </c>
      <c r="F286" s="247" t="s">
        <v>435</v>
      </c>
      <c r="G286" s="248" t="s">
        <v>307</v>
      </c>
      <c r="H286" s="249">
        <v>1.456</v>
      </c>
      <c r="I286" s="250"/>
      <c r="J286" s="251">
        <f>ROUND(I286*H286,2)</f>
        <v>0</v>
      </c>
      <c r="K286" s="252"/>
      <c r="L286" s="44"/>
      <c r="M286" s="253" t="s">
        <v>1</v>
      </c>
      <c r="N286" s="254" t="s">
        <v>45</v>
      </c>
      <c r="O286" s="91"/>
      <c r="P286" s="255">
        <f>O286*H286</f>
        <v>0</v>
      </c>
      <c r="Q286" s="255">
        <v>1.06017</v>
      </c>
      <c r="R286" s="255">
        <f>Q286*H286</f>
        <v>1.5436075200000001</v>
      </c>
      <c r="S286" s="255">
        <v>0</v>
      </c>
      <c r="T286" s="256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57" t="s">
        <v>113</v>
      </c>
      <c r="AT286" s="257" t="s">
        <v>169</v>
      </c>
      <c r="AU286" s="257" t="s">
        <v>90</v>
      </c>
      <c r="AY286" s="17" t="s">
        <v>166</v>
      </c>
      <c r="BE286" s="258">
        <f>IF(N286="základní",J286,0)</f>
        <v>0</v>
      </c>
      <c r="BF286" s="258">
        <f>IF(N286="snížená",J286,0)</f>
        <v>0</v>
      </c>
      <c r="BG286" s="258">
        <f>IF(N286="zákl. přenesená",J286,0)</f>
        <v>0</v>
      </c>
      <c r="BH286" s="258">
        <f>IF(N286="sníž. přenesená",J286,0)</f>
        <v>0</v>
      </c>
      <c r="BI286" s="258">
        <f>IF(N286="nulová",J286,0)</f>
        <v>0</v>
      </c>
      <c r="BJ286" s="17" t="s">
        <v>88</v>
      </c>
      <c r="BK286" s="258">
        <f>ROUND(I286*H286,2)</f>
        <v>0</v>
      </c>
      <c r="BL286" s="17" t="s">
        <v>113</v>
      </c>
      <c r="BM286" s="257" t="s">
        <v>436</v>
      </c>
    </row>
    <row r="287" spans="1:47" s="2" customFormat="1" ht="12">
      <c r="A287" s="38"/>
      <c r="B287" s="39"/>
      <c r="C287" s="40"/>
      <c r="D287" s="259" t="s">
        <v>175</v>
      </c>
      <c r="E287" s="40"/>
      <c r="F287" s="260" t="s">
        <v>437</v>
      </c>
      <c r="G287" s="40"/>
      <c r="H287" s="40"/>
      <c r="I287" s="155"/>
      <c r="J287" s="40"/>
      <c r="K287" s="40"/>
      <c r="L287" s="44"/>
      <c r="M287" s="261"/>
      <c r="N287" s="262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175</v>
      </c>
      <c r="AU287" s="17" t="s">
        <v>90</v>
      </c>
    </row>
    <row r="288" spans="1:51" s="13" customFormat="1" ht="12">
      <c r="A288" s="13"/>
      <c r="B288" s="267"/>
      <c r="C288" s="268"/>
      <c r="D288" s="259" t="s">
        <v>267</v>
      </c>
      <c r="E288" s="269" t="s">
        <v>1</v>
      </c>
      <c r="F288" s="270" t="s">
        <v>438</v>
      </c>
      <c r="G288" s="268"/>
      <c r="H288" s="271">
        <v>0.523</v>
      </c>
      <c r="I288" s="272"/>
      <c r="J288" s="268"/>
      <c r="K288" s="268"/>
      <c r="L288" s="273"/>
      <c r="M288" s="274"/>
      <c r="N288" s="275"/>
      <c r="O288" s="275"/>
      <c r="P288" s="275"/>
      <c r="Q288" s="275"/>
      <c r="R288" s="275"/>
      <c r="S288" s="275"/>
      <c r="T288" s="27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77" t="s">
        <v>267</v>
      </c>
      <c r="AU288" s="277" t="s">
        <v>90</v>
      </c>
      <c r="AV288" s="13" t="s">
        <v>90</v>
      </c>
      <c r="AW288" s="13" t="s">
        <v>35</v>
      </c>
      <c r="AX288" s="13" t="s">
        <v>80</v>
      </c>
      <c r="AY288" s="277" t="s">
        <v>166</v>
      </c>
    </row>
    <row r="289" spans="1:51" s="14" customFormat="1" ht="12">
      <c r="A289" s="14"/>
      <c r="B289" s="278"/>
      <c r="C289" s="279"/>
      <c r="D289" s="259" t="s">
        <v>267</v>
      </c>
      <c r="E289" s="280" t="s">
        <v>1</v>
      </c>
      <c r="F289" s="281" t="s">
        <v>439</v>
      </c>
      <c r="G289" s="279"/>
      <c r="H289" s="282">
        <v>0.523</v>
      </c>
      <c r="I289" s="283"/>
      <c r="J289" s="279"/>
      <c r="K289" s="279"/>
      <c r="L289" s="284"/>
      <c r="M289" s="285"/>
      <c r="N289" s="286"/>
      <c r="O289" s="286"/>
      <c r="P289" s="286"/>
      <c r="Q289" s="286"/>
      <c r="R289" s="286"/>
      <c r="S289" s="286"/>
      <c r="T289" s="287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88" t="s">
        <v>267</v>
      </c>
      <c r="AU289" s="288" t="s">
        <v>90</v>
      </c>
      <c r="AV289" s="14" t="s">
        <v>103</v>
      </c>
      <c r="AW289" s="14" t="s">
        <v>35</v>
      </c>
      <c r="AX289" s="14" t="s">
        <v>80</v>
      </c>
      <c r="AY289" s="288" t="s">
        <v>166</v>
      </c>
    </row>
    <row r="290" spans="1:51" s="13" customFormat="1" ht="12">
      <c r="A290" s="13"/>
      <c r="B290" s="267"/>
      <c r="C290" s="268"/>
      <c r="D290" s="259" t="s">
        <v>267</v>
      </c>
      <c r="E290" s="269" t="s">
        <v>1</v>
      </c>
      <c r="F290" s="270" t="s">
        <v>440</v>
      </c>
      <c r="G290" s="268"/>
      <c r="H290" s="271">
        <v>0.933</v>
      </c>
      <c r="I290" s="272"/>
      <c r="J290" s="268"/>
      <c r="K290" s="268"/>
      <c r="L290" s="273"/>
      <c r="M290" s="274"/>
      <c r="N290" s="275"/>
      <c r="O290" s="275"/>
      <c r="P290" s="275"/>
      <c r="Q290" s="275"/>
      <c r="R290" s="275"/>
      <c r="S290" s="275"/>
      <c r="T290" s="27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77" t="s">
        <v>267</v>
      </c>
      <c r="AU290" s="277" t="s">
        <v>90</v>
      </c>
      <c r="AV290" s="13" t="s">
        <v>90</v>
      </c>
      <c r="AW290" s="13" t="s">
        <v>35</v>
      </c>
      <c r="AX290" s="13" t="s">
        <v>80</v>
      </c>
      <c r="AY290" s="277" t="s">
        <v>166</v>
      </c>
    </row>
    <row r="291" spans="1:51" s="14" customFormat="1" ht="12">
      <c r="A291" s="14"/>
      <c r="B291" s="278"/>
      <c r="C291" s="279"/>
      <c r="D291" s="259" t="s">
        <v>267</v>
      </c>
      <c r="E291" s="280" t="s">
        <v>1</v>
      </c>
      <c r="F291" s="281" t="s">
        <v>441</v>
      </c>
      <c r="G291" s="279"/>
      <c r="H291" s="282">
        <v>0.933</v>
      </c>
      <c r="I291" s="283"/>
      <c r="J291" s="279"/>
      <c r="K291" s="279"/>
      <c r="L291" s="284"/>
      <c r="M291" s="285"/>
      <c r="N291" s="286"/>
      <c r="O291" s="286"/>
      <c r="P291" s="286"/>
      <c r="Q291" s="286"/>
      <c r="R291" s="286"/>
      <c r="S291" s="286"/>
      <c r="T291" s="287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88" t="s">
        <v>267</v>
      </c>
      <c r="AU291" s="288" t="s">
        <v>90</v>
      </c>
      <c r="AV291" s="14" t="s">
        <v>103</v>
      </c>
      <c r="AW291" s="14" t="s">
        <v>35</v>
      </c>
      <c r="AX291" s="14" t="s">
        <v>80</v>
      </c>
      <c r="AY291" s="288" t="s">
        <v>166</v>
      </c>
    </row>
    <row r="292" spans="1:51" s="15" customFormat="1" ht="12">
      <c r="A292" s="15"/>
      <c r="B292" s="289"/>
      <c r="C292" s="290"/>
      <c r="D292" s="259" t="s">
        <v>267</v>
      </c>
      <c r="E292" s="291" t="s">
        <v>1</v>
      </c>
      <c r="F292" s="292" t="s">
        <v>285</v>
      </c>
      <c r="G292" s="290"/>
      <c r="H292" s="293">
        <v>1.456</v>
      </c>
      <c r="I292" s="294"/>
      <c r="J292" s="290"/>
      <c r="K292" s="290"/>
      <c r="L292" s="295"/>
      <c r="M292" s="296"/>
      <c r="N292" s="297"/>
      <c r="O292" s="297"/>
      <c r="P292" s="297"/>
      <c r="Q292" s="297"/>
      <c r="R292" s="297"/>
      <c r="S292" s="297"/>
      <c r="T292" s="298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99" t="s">
        <v>267</v>
      </c>
      <c r="AU292" s="299" t="s">
        <v>90</v>
      </c>
      <c r="AV292" s="15" t="s">
        <v>113</v>
      </c>
      <c r="AW292" s="15" t="s">
        <v>35</v>
      </c>
      <c r="AX292" s="15" t="s">
        <v>88</v>
      </c>
      <c r="AY292" s="299" t="s">
        <v>166</v>
      </c>
    </row>
    <row r="293" spans="1:65" s="2" customFormat="1" ht="16.5" customHeight="1">
      <c r="A293" s="38"/>
      <c r="B293" s="39"/>
      <c r="C293" s="245" t="s">
        <v>442</v>
      </c>
      <c r="D293" s="245" t="s">
        <v>169</v>
      </c>
      <c r="E293" s="246" t="s">
        <v>443</v>
      </c>
      <c r="F293" s="247" t="s">
        <v>444</v>
      </c>
      <c r="G293" s="248" t="s">
        <v>307</v>
      </c>
      <c r="H293" s="249">
        <v>0.466</v>
      </c>
      <c r="I293" s="250"/>
      <c r="J293" s="251">
        <f>ROUND(I293*H293,2)</f>
        <v>0</v>
      </c>
      <c r="K293" s="252"/>
      <c r="L293" s="44"/>
      <c r="M293" s="253" t="s">
        <v>1</v>
      </c>
      <c r="N293" s="254" t="s">
        <v>45</v>
      </c>
      <c r="O293" s="91"/>
      <c r="P293" s="255">
        <f>O293*H293</f>
        <v>0</v>
      </c>
      <c r="Q293" s="255">
        <v>1.06277</v>
      </c>
      <c r="R293" s="255">
        <f>Q293*H293</f>
        <v>0.49525082000000004</v>
      </c>
      <c r="S293" s="255">
        <v>0</v>
      </c>
      <c r="T293" s="256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57" t="s">
        <v>113</v>
      </c>
      <c r="AT293" s="257" t="s">
        <v>169</v>
      </c>
      <c r="AU293" s="257" t="s">
        <v>90</v>
      </c>
      <c r="AY293" s="17" t="s">
        <v>166</v>
      </c>
      <c r="BE293" s="258">
        <f>IF(N293="základní",J293,0)</f>
        <v>0</v>
      </c>
      <c r="BF293" s="258">
        <f>IF(N293="snížená",J293,0)</f>
        <v>0</v>
      </c>
      <c r="BG293" s="258">
        <f>IF(N293="zákl. přenesená",J293,0)</f>
        <v>0</v>
      </c>
      <c r="BH293" s="258">
        <f>IF(N293="sníž. přenesená",J293,0)</f>
        <v>0</v>
      </c>
      <c r="BI293" s="258">
        <f>IF(N293="nulová",J293,0)</f>
        <v>0</v>
      </c>
      <c r="BJ293" s="17" t="s">
        <v>88</v>
      </c>
      <c r="BK293" s="258">
        <f>ROUND(I293*H293,2)</f>
        <v>0</v>
      </c>
      <c r="BL293" s="17" t="s">
        <v>113</v>
      </c>
      <c r="BM293" s="257" t="s">
        <v>445</v>
      </c>
    </row>
    <row r="294" spans="1:47" s="2" customFormat="1" ht="12">
      <c r="A294" s="38"/>
      <c r="B294" s="39"/>
      <c r="C294" s="40"/>
      <c r="D294" s="259" t="s">
        <v>175</v>
      </c>
      <c r="E294" s="40"/>
      <c r="F294" s="260" t="s">
        <v>446</v>
      </c>
      <c r="G294" s="40"/>
      <c r="H294" s="40"/>
      <c r="I294" s="155"/>
      <c r="J294" s="40"/>
      <c r="K294" s="40"/>
      <c r="L294" s="44"/>
      <c r="M294" s="261"/>
      <c r="N294" s="262"/>
      <c r="O294" s="91"/>
      <c r="P294" s="91"/>
      <c r="Q294" s="91"/>
      <c r="R294" s="91"/>
      <c r="S294" s="91"/>
      <c r="T294" s="92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175</v>
      </c>
      <c r="AU294" s="17" t="s">
        <v>90</v>
      </c>
    </row>
    <row r="295" spans="1:51" s="13" customFormat="1" ht="12">
      <c r="A295" s="13"/>
      <c r="B295" s="267"/>
      <c r="C295" s="268"/>
      <c r="D295" s="259" t="s">
        <v>267</v>
      </c>
      <c r="E295" s="269" t="s">
        <v>1</v>
      </c>
      <c r="F295" s="270" t="s">
        <v>447</v>
      </c>
      <c r="G295" s="268"/>
      <c r="H295" s="271">
        <v>0.466</v>
      </c>
      <c r="I295" s="272"/>
      <c r="J295" s="268"/>
      <c r="K295" s="268"/>
      <c r="L295" s="273"/>
      <c r="M295" s="274"/>
      <c r="N295" s="275"/>
      <c r="O295" s="275"/>
      <c r="P295" s="275"/>
      <c r="Q295" s="275"/>
      <c r="R295" s="275"/>
      <c r="S295" s="275"/>
      <c r="T295" s="27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77" t="s">
        <v>267</v>
      </c>
      <c r="AU295" s="277" t="s">
        <v>90</v>
      </c>
      <c r="AV295" s="13" t="s">
        <v>90</v>
      </c>
      <c r="AW295" s="13" t="s">
        <v>35</v>
      </c>
      <c r="AX295" s="13" t="s">
        <v>80</v>
      </c>
      <c r="AY295" s="277" t="s">
        <v>166</v>
      </c>
    </row>
    <row r="296" spans="1:51" s="14" customFormat="1" ht="12">
      <c r="A296" s="14"/>
      <c r="B296" s="278"/>
      <c r="C296" s="279"/>
      <c r="D296" s="259" t="s">
        <v>267</v>
      </c>
      <c r="E296" s="280" t="s">
        <v>1</v>
      </c>
      <c r="F296" s="281" t="s">
        <v>448</v>
      </c>
      <c r="G296" s="279"/>
      <c r="H296" s="282">
        <v>0.466</v>
      </c>
      <c r="I296" s="283"/>
      <c r="J296" s="279"/>
      <c r="K296" s="279"/>
      <c r="L296" s="284"/>
      <c r="M296" s="285"/>
      <c r="N296" s="286"/>
      <c r="O296" s="286"/>
      <c r="P296" s="286"/>
      <c r="Q296" s="286"/>
      <c r="R296" s="286"/>
      <c r="S296" s="286"/>
      <c r="T296" s="287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88" t="s">
        <v>267</v>
      </c>
      <c r="AU296" s="288" t="s">
        <v>90</v>
      </c>
      <c r="AV296" s="14" t="s">
        <v>103</v>
      </c>
      <c r="AW296" s="14" t="s">
        <v>35</v>
      </c>
      <c r="AX296" s="14" t="s">
        <v>88</v>
      </c>
      <c r="AY296" s="288" t="s">
        <v>166</v>
      </c>
    </row>
    <row r="297" spans="1:65" s="2" customFormat="1" ht="21.75" customHeight="1">
      <c r="A297" s="38"/>
      <c r="B297" s="39"/>
      <c r="C297" s="245" t="s">
        <v>449</v>
      </c>
      <c r="D297" s="245" t="s">
        <v>169</v>
      </c>
      <c r="E297" s="246" t="s">
        <v>450</v>
      </c>
      <c r="F297" s="247" t="s">
        <v>451</v>
      </c>
      <c r="G297" s="248" t="s">
        <v>272</v>
      </c>
      <c r="H297" s="249">
        <v>15.488</v>
      </c>
      <c r="I297" s="250"/>
      <c r="J297" s="251">
        <f>ROUND(I297*H297,2)</f>
        <v>0</v>
      </c>
      <c r="K297" s="252"/>
      <c r="L297" s="44"/>
      <c r="M297" s="253" t="s">
        <v>1</v>
      </c>
      <c r="N297" s="254" t="s">
        <v>45</v>
      </c>
      <c r="O297" s="91"/>
      <c r="P297" s="255">
        <f>O297*H297</f>
        <v>0</v>
      </c>
      <c r="Q297" s="255">
        <v>2.45329</v>
      </c>
      <c r="R297" s="255">
        <f>Q297*H297</f>
        <v>37.99655552</v>
      </c>
      <c r="S297" s="255">
        <v>0</v>
      </c>
      <c r="T297" s="256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57" t="s">
        <v>113</v>
      </c>
      <c r="AT297" s="257" t="s">
        <v>169</v>
      </c>
      <c r="AU297" s="257" t="s">
        <v>90</v>
      </c>
      <c r="AY297" s="17" t="s">
        <v>166</v>
      </c>
      <c r="BE297" s="258">
        <f>IF(N297="základní",J297,0)</f>
        <v>0</v>
      </c>
      <c r="BF297" s="258">
        <f>IF(N297="snížená",J297,0)</f>
        <v>0</v>
      </c>
      <c r="BG297" s="258">
        <f>IF(N297="zákl. přenesená",J297,0)</f>
        <v>0</v>
      </c>
      <c r="BH297" s="258">
        <f>IF(N297="sníž. přenesená",J297,0)</f>
        <v>0</v>
      </c>
      <c r="BI297" s="258">
        <f>IF(N297="nulová",J297,0)</f>
        <v>0</v>
      </c>
      <c r="BJ297" s="17" t="s">
        <v>88</v>
      </c>
      <c r="BK297" s="258">
        <f>ROUND(I297*H297,2)</f>
        <v>0</v>
      </c>
      <c r="BL297" s="17" t="s">
        <v>113</v>
      </c>
      <c r="BM297" s="257" t="s">
        <v>452</v>
      </c>
    </row>
    <row r="298" spans="1:47" s="2" customFormat="1" ht="12">
      <c r="A298" s="38"/>
      <c r="B298" s="39"/>
      <c r="C298" s="40"/>
      <c r="D298" s="259" t="s">
        <v>175</v>
      </c>
      <c r="E298" s="40"/>
      <c r="F298" s="260" t="s">
        <v>453</v>
      </c>
      <c r="G298" s="40"/>
      <c r="H298" s="40"/>
      <c r="I298" s="155"/>
      <c r="J298" s="40"/>
      <c r="K298" s="40"/>
      <c r="L298" s="44"/>
      <c r="M298" s="261"/>
      <c r="N298" s="262"/>
      <c r="O298" s="91"/>
      <c r="P298" s="91"/>
      <c r="Q298" s="91"/>
      <c r="R298" s="91"/>
      <c r="S298" s="91"/>
      <c r="T298" s="92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175</v>
      </c>
      <c r="AU298" s="17" t="s">
        <v>90</v>
      </c>
    </row>
    <row r="299" spans="1:51" s="13" customFormat="1" ht="12">
      <c r="A299" s="13"/>
      <c r="B299" s="267"/>
      <c r="C299" s="268"/>
      <c r="D299" s="259" t="s">
        <v>267</v>
      </c>
      <c r="E299" s="269" t="s">
        <v>1</v>
      </c>
      <c r="F299" s="270" t="s">
        <v>454</v>
      </c>
      <c r="G299" s="268"/>
      <c r="H299" s="271">
        <v>8.712</v>
      </c>
      <c r="I299" s="272"/>
      <c r="J299" s="268"/>
      <c r="K299" s="268"/>
      <c r="L299" s="273"/>
      <c r="M299" s="274"/>
      <c r="N299" s="275"/>
      <c r="O299" s="275"/>
      <c r="P299" s="275"/>
      <c r="Q299" s="275"/>
      <c r="R299" s="275"/>
      <c r="S299" s="275"/>
      <c r="T299" s="27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77" t="s">
        <v>267</v>
      </c>
      <c r="AU299" s="277" t="s">
        <v>90</v>
      </c>
      <c r="AV299" s="13" t="s">
        <v>90</v>
      </c>
      <c r="AW299" s="13" t="s">
        <v>35</v>
      </c>
      <c r="AX299" s="13" t="s">
        <v>80</v>
      </c>
      <c r="AY299" s="277" t="s">
        <v>166</v>
      </c>
    </row>
    <row r="300" spans="1:51" s="14" customFormat="1" ht="12">
      <c r="A300" s="14"/>
      <c r="B300" s="278"/>
      <c r="C300" s="279"/>
      <c r="D300" s="259" t="s">
        <v>267</v>
      </c>
      <c r="E300" s="280" t="s">
        <v>1</v>
      </c>
      <c r="F300" s="281" t="s">
        <v>455</v>
      </c>
      <c r="G300" s="279"/>
      <c r="H300" s="282">
        <v>8.712</v>
      </c>
      <c r="I300" s="283"/>
      <c r="J300" s="279"/>
      <c r="K300" s="279"/>
      <c r="L300" s="284"/>
      <c r="M300" s="285"/>
      <c r="N300" s="286"/>
      <c r="O300" s="286"/>
      <c r="P300" s="286"/>
      <c r="Q300" s="286"/>
      <c r="R300" s="286"/>
      <c r="S300" s="286"/>
      <c r="T300" s="287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88" t="s">
        <v>267</v>
      </c>
      <c r="AU300" s="288" t="s">
        <v>90</v>
      </c>
      <c r="AV300" s="14" t="s">
        <v>103</v>
      </c>
      <c r="AW300" s="14" t="s">
        <v>35</v>
      </c>
      <c r="AX300" s="14" t="s">
        <v>80</v>
      </c>
      <c r="AY300" s="288" t="s">
        <v>166</v>
      </c>
    </row>
    <row r="301" spans="1:51" s="13" customFormat="1" ht="12">
      <c r="A301" s="13"/>
      <c r="B301" s="267"/>
      <c r="C301" s="268"/>
      <c r="D301" s="259" t="s">
        <v>267</v>
      </c>
      <c r="E301" s="269" t="s">
        <v>1</v>
      </c>
      <c r="F301" s="270" t="s">
        <v>456</v>
      </c>
      <c r="G301" s="268"/>
      <c r="H301" s="271">
        <v>6.776</v>
      </c>
      <c r="I301" s="272"/>
      <c r="J301" s="268"/>
      <c r="K301" s="268"/>
      <c r="L301" s="273"/>
      <c r="M301" s="274"/>
      <c r="N301" s="275"/>
      <c r="O301" s="275"/>
      <c r="P301" s="275"/>
      <c r="Q301" s="275"/>
      <c r="R301" s="275"/>
      <c r="S301" s="275"/>
      <c r="T301" s="27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77" t="s">
        <v>267</v>
      </c>
      <c r="AU301" s="277" t="s">
        <v>90</v>
      </c>
      <c r="AV301" s="13" t="s">
        <v>90</v>
      </c>
      <c r="AW301" s="13" t="s">
        <v>35</v>
      </c>
      <c r="AX301" s="13" t="s">
        <v>80</v>
      </c>
      <c r="AY301" s="277" t="s">
        <v>166</v>
      </c>
    </row>
    <row r="302" spans="1:51" s="14" customFormat="1" ht="12">
      <c r="A302" s="14"/>
      <c r="B302" s="278"/>
      <c r="C302" s="279"/>
      <c r="D302" s="259" t="s">
        <v>267</v>
      </c>
      <c r="E302" s="280" t="s">
        <v>1</v>
      </c>
      <c r="F302" s="281" t="s">
        <v>457</v>
      </c>
      <c r="G302" s="279"/>
      <c r="H302" s="282">
        <v>6.776</v>
      </c>
      <c r="I302" s="283"/>
      <c r="J302" s="279"/>
      <c r="K302" s="279"/>
      <c r="L302" s="284"/>
      <c r="M302" s="285"/>
      <c r="N302" s="286"/>
      <c r="O302" s="286"/>
      <c r="P302" s="286"/>
      <c r="Q302" s="286"/>
      <c r="R302" s="286"/>
      <c r="S302" s="286"/>
      <c r="T302" s="287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88" t="s">
        <v>267</v>
      </c>
      <c r="AU302" s="288" t="s">
        <v>90</v>
      </c>
      <c r="AV302" s="14" t="s">
        <v>103</v>
      </c>
      <c r="AW302" s="14" t="s">
        <v>35</v>
      </c>
      <c r="AX302" s="14" t="s">
        <v>80</v>
      </c>
      <c r="AY302" s="288" t="s">
        <v>166</v>
      </c>
    </row>
    <row r="303" spans="1:51" s="15" customFormat="1" ht="12">
      <c r="A303" s="15"/>
      <c r="B303" s="289"/>
      <c r="C303" s="290"/>
      <c r="D303" s="259" t="s">
        <v>267</v>
      </c>
      <c r="E303" s="291" t="s">
        <v>1</v>
      </c>
      <c r="F303" s="292" t="s">
        <v>285</v>
      </c>
      <c r="G303" s="290"/>
      <c r="H303" s="293">
        <v>15.488</v>
      </c>
      <c r="I303" s="294"/>
      <c r="J303" s="290"/>
      <c r="K303" s="290"/>
      <c r="L303" s="295"/>
      <c r="M303" s="296"/>
      <c r="N303" s="297"/>
      <c r="O303" s="297"/>
      <c r="P303" s="297"/>
      <c r="Q303" s="297"/>
      <c r="R303" s="297"/>
      <c r="S303" s="297"/>
      <c r="T303" s="298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99" t="s">
        <v>267</v>
      </c>
      <c r="AU303" s="299" t="s">
        <v>90</v>
      </c>
      <c r="AV303" s="15" t="s">
        <v>113</v>
      </c>
      <c r="AW303" s="15" t="s">
        <v>35</v>
      </c>
      <c r="AX303" s="15" t="s">
        <v>88</v>
      </c>
      <c r="AY303" s="299" t="s">
        <v>166</v>
      </c>
    </row>
    <row r="304" spans="1:65" s="2" customFormat="1" ht="16.5" customHeight="1">
      <c r="A304" s="38"/>
      <c r="B304" s="39"/>
      <c r="C304" s="245" t="s">
        <v>458</v>
      </c>
      <c r="D304" s="245" t="s">
        <v>169</v>
      </c>
      <c r="E304" s="246" t="s">
        <v>459</v>
      </c>
      <c r="F304" s="247" t="s">
        <v>460</v>
      </c>
      <c r="G304" s="248" t="s">
        <v>339</v>
      </c>
      <c r="H304" s="249">
        <v>24.64</v>
      </c>
      <c r="I304" s="250"/>
      <c r="J304" s="251">
        <f>ROUND(I304*H304,2)</f>
        <v>0</v>
      </c>
      <c r="K304" s="252"/>
      <c r="L304" s="44"/>
      <c r="M304" s="253" t="s">
        <v>1</v>
      </c>
      <c r="N304" s="254" t="s">
        <v>45</v>
      </c>
      <c r="O304" s="91"/>
      <c r="P304" s="255">
        <f>O304*H304</f>
        <v>0</v>
      </c>
      <c r="Q304" s="255">
        <v>0.00264</v>
      </c>
      <c r="R304" s="255">
        <f>Q304*H304</f>
        <v>0.0650496</v>
      </c>
      <c r="S304" s="255">
        <v>0</v>
      </c>
      <c r="T304" s="256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57" t="s">
        <v>113</v>
      </c>
      <c r="AT304" s="257" t="s">
        <v>169</v>
      </c>
      <c r="AU304" s="257" t="s">
        <v>90</v>
      </c>
      <c r="AY304" s="17" t="s">
        <v>166</v>
      </c>
      <c r="BE304" s="258">
        <f>IF(N304="základní",J304,0)</f>
        <v>0</v>
      </c>
      <c r="BF304" s="258">
        <f>IF(N304="snížená",J304,0)</f>
        <v>0</v>
      </c>
      <c r="BG304" s="258">
        <f>IF(N304="zákl. přenesená",J304,0)</f>
        <v>0</v>
      </c>
      <c r="BH304" s="258">
        <f>IF(N304="sníž. přenesená",J304,0)</f>
        <v>0</v>
      </c>
      <c r="BI304" s="258">
        <f>IF(N304="nulová",J304,0)</f>
        <v>0</v>
      </c>
      <c r="BJ304" s="17" t="s">
        <v>88</v>
      </c>
      <c r="BK304" s="258">
        <f>ROUND(I304*H304,2)</f>
        <v>0</v>
      </c>
      <c r="BL304" s="17" t="s">
        <v>113</v>
      </c>
      <c r="BM304" s="257" t="s">
        <v>461</v>
      </c>
    </row>
    <row r="305" spans="1:47" s="2" customFormat="1" ht="12">
      <c r="A305" s="38"/>
      <c r="B305" s="39"/>
      <c r="C305" s="40"/>
      <c r="D305" s="259" t="s">
        <v>175</v>
      </c>
      <c r="E305" s="40"/>
      <c r="F305" s="260" t="s">
        <v>462</v>
      </c>
      <c r="G305" s="40"/>
      <c r="H305" s="40"/>
      <c r="I305" s="155"/>
      <c r="J305" s="40"/>
      <c r="K305" s="40"/>
      <c r="L305" s="44"/>
      <c r="M305" s="261"/>
      <c r="N305" s="262"/>
      <c r="O305" s="91"/>
      <c r="P305" s="91"/>
      <c r="Q305" s="91"/>
      <c r="R305" s="91"/>
      <c r="S305" s="91"/>
      <c r="T305" s="92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175</v>
      </c>
      <c r="AU305" s="17" t="s">
        <v>90</v>
      </c>
    </row>
    <row r="306" spans="1:51" s="13" customFormat="1" ht="12">
      <c r="A306" s="13"/>
      <c r="B306" s="267"/>
      <c r="C306" s="268"/>
      <c r="D306" s="259" t="s">
        <v>267</v>
      </c>
      <c r="E306" s="269" t="s">
        <v>1</v>
      </c>
      <c r="F306" s="270" t="s">
        <v>463</v>
      </c>
      <c r="G306" s="268"/>
      <c r="H306" s="271">
        <v>12.32</v>
      </c>
      <c r="I306" s="272"/>
      <c r="J306" s="268"/>
      <c r="K306" s="268"/>
      <c r="L306" s="273"/>
      <c r="M306" s="274"/>
      <c r="N306" s="275"/>
      <c r="O306" s="275"/>
      <c r="P306" s="275"/>
      <c r="Q306" s="275"/>
      <c r="R306" s="275"/>
      <c r="S306" s="275"/>
      <c r="T306" s="27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77" t="s">
        <v>267</v>
      </c>
      <c r="AU306" s="277" t="s">
        <v>90</v>
      </c>
      <c r="AV306" s="13" t="s">
        <v>90</v>
      </c>
      <c r="AW306" s="13" t="s">
        <v>35</v>
      </c>
      <c r="AX306" s="13" t="s">
        <v>80</v>
      </c>
      <c r="AY306" s="277" t="s">
        <v>166</v>
      </c>
    </row>
    <row r="307" spans="1:51" s="14" customFormat="1" ht="12">
      <c r="A307" s="14"/>
      <c r="B307" s="278"/>
      <c r="C307" s="279"/>
      <c r="D307" s="259" t="s">
        <v>267</v>
      </c>
      <c r="E307" s="280" t="s">
        <v>1</v>
      </c>
      <c r="F307" s="281" t="s">
        <v>326</v>
      </c>
      <c r="G307" s="279"/>
      <c r="H307" s="282">
        <v>12.32</v>
      </c>
      <c r="I307" s="283"/>
      <c r="J307" s="279"/>
      <c r="K307" s="279"/>
      <c r="L307" s="284"/>
      <c r="M307" s="285"/>
      <c r="N307" s="286"/>
      <c r="O307" s="286"/>
      <c r="P307" s="286"/>
      <c r="Q307" s="286"/>
      <c r="R307" s="286"/>
      <c r="S307" s="286"/>
      <c r="T307" s="287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88" t="s">
        <v>267</v>
      </c>
      <c r="AU307" s="288" t="s">
        <v>90</v>
      </c>
      <c r="AV307" s="14" t="s">
        <v>103</v>
      </c>
      <c r="AW307" s="14" t="s">
        <v>35</v>
      </c>
      <c r="AX307" s="14" t="s">
        <v>80</v>
      </c>
      <c r="AY307" s="288" t="s">
        <v>166</v>
      </c>
    </row>
    <row r="308" spans="1:51" s="13" customFormat="1" ht="12">
      <c r="A308" s="13"/>
      <c r="B308" s="267"/>
      <c r="C308" s="268"/>
      <c r="D308" s="259" t="s">
        <v>267</v>
      </c>
      <c r="E308" s="269" t="s">
        <v>1</v>
      </c>
      <c r="F308" s="270" t="s">
        <v>464</v>
      </c>
      <c r="G308" s="268"/>
      <c r="H308" s="271">
        <v>12.32</v>
      </c>
      <c r="I308" s="272"/>
      <c r="J308" s="268"/>
      <c r="K308" s="268"/>
      <c r="L308" s="273"/>
      <c r="M308" s="274"/>
      <c r="N308" s="275"/>
      <c r="O308" s="275"/>
      <c r="P308" s="275"/>
      <c r="Q308" s="275"/>
      <c r="R308" s="275"/>
      <c r="S308" s="275"/>
      <c r="T308" s="27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77" t="s">
        <v>267</v>
      </c>
      <c r="AU308" s="277" t="s">
        <v>90</v>
      </c>
      <c r="AV308" s="13" t="s">
        <v>90</v>
      </c>
      <c r="AW308" s="13" t="s">
        <v>35</v>
      </c>
      <c r="AX308" s="13" t="s">
        <v>80</v>
      </c>
      <c r="AY308" s="277" t="s">
        <v>166</v>
      </c>
    </row>
    <row r="309" spans="1:51" s="14" customFormat="1" ht="12">
      <c r="A309" s="14"/>
      <c r="B309" s="278"/>
      <c r="C309" s="279"/>
      <c r="D309" s="259" t="s">
        <v>267</v>
      </c>
      <c r="E309" s="280" t="s">
        <v>1</v>
      </c>
      <c r="F309" s="281" t="s">
        <v>328</v>
      </c>
      <c r="G309" s="279"/>
      <c r="H309" s="282">
        <v>12.32</v>
      </c>
      <c r="I309" s="283"/>
      <c r="J309" s="279"/>
      <c r="K309" s="279"/>
      <c r="L309" s="284"/>
      <c r="M309" s="285"/>
      <c r="N309" s="286"/>
      <c r="O309" s="286"/>
      <c r="P309" s="286"/>
      <c r="Q309" s="286"/>
      <c r="R309" s="286"/>
      <c r="S309" s="286"/>
      <c r="T309" s="287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88" t="s">
        <v>267</v>
      </c>
      <c r="AU309" s="288" t="s">
        <v>90</v>
      </c>
      <c r="AV309" s="14" t="s">
        <v>103</v>
      </c>
      <c r="AW309" s="14" t="s">
        <v>35</v>
      </c>
      <c r="AX309" s="14" t="s">
        <v>80</v>
      </c>
      <c r="AY309" s="288" t="s">
        <v>166</v>
      </c>
    </row>
    <row r="310" spans="1:51" s="15" customFormat="1" ht="12">
      <c r="A310" s="15"/>
      <c r="B310" s="289"/>
      <c r="C310" s="290"/>
      <c r="D310" s="259" t="s">
        <v>267</v>
      </c>
      <c r="E310" s="291" t="s">
        <v>1</v>
      </c>
      <c r="F310" s="292" t="s">
        <v>285</v>
      </c>
      <c r="G310" s="290"/>
      <c r="H310" s="293">
        <v>24.64</v>
      </c>
      <c r="I310" s="294"/>
      <c r="J310" s="290"/>
      <c r="K310" s="290"/>
      <c r="L310" s="295"/>
      <c r="M310" s="296"/>
      <c r="N310" s="297"/>
      <c r="O310" s="297"/>
      <c r="P310" s="297"/>
      <c r="Q310" s="297"/>
      <c r="R310" s="297"/>
      <c r="S310" s="297"/>
      <c r="T310" s="298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99" t="s">
        <v>267</v>
      </c>
      <c r="AU310" s="299" t="s">
        <v>90</v>
      </c>
      <c r="AV310" s="15" t="s">
        <v>113</v>
      </c>
      <c r="AW310" s="15" t="s">
        <v>35</v>
      </c>
      <c r="AX310" s="15" t="s">
        <v>88</v>
      </c>
      <c r="AY310" s="299" t="s">
        <v>166</v>
      </c>
    </row>
    <row r="311" spans="1:65" s="2" customFormat="1" ht="16.5" customHeight="1">
      <c r="A311" s="38"/>
      <c r="B311" s="39"/>
      <c r="C311" s="245" t="s">
        <v>465</v>
      </c>
      <c r="D311" s="245" t="s">
        <v>169</v>
      </c>
      <c r="E311" s="246" t="s">
        <v>466</v>
      </c>
      <c r="F311" s="247" t="s">
        <v>467</v>
      </c>
      <c r="G311" s="248" t="s">
        <v>339</v>
      </c>
      <c r="H311" s="249">
        <v>24.64</v>
      </c>
      <c r="I311" s="250"/>
      <c r="J311" s="251">
        <f>ROUND(I311*H311,2)</f>
        <v>0</v>
      </c>
      <c r="K311" s="252"/>
      <c r="L311" s="44"/>
      <c r="M311" s="253" t="s">
        <v>1</v>
      </c>
      <c r="N311" s="254" t="s">
        <v>45</v>
      </c>
      <c r="O311" s="91"/>
      <c r="P311" s="255">
        <f>O311*H311</f>
        <v>0</v>
      </c>
      <c r="Q311" s="255">
        <v>0</v>
      </c>
      <c r="R311" s="255">
        <f>Q311*H311</f>
        <v>0</v>
      </c>
      <c r="S311" s="255">
        <v>0</v>
      </c>
      <c r="T311" s="256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57" t="s">
        <v>113</v>
      </c>
      <c r="AT311" s="257" t="s">
        <v>169</v>
      </c>
      <c r="AU311" s="257" t="s">
        <v>90</v>
      </c>
      <c r="AY311" s="17" t="s">
        <v>166</v>
      </c>
      <c r="BE311" s="258">
        <f>IF(N311="základní",J311,0)</f>
        <v>0</v>
      </c>
      <c r="BF311" s="258">
        <f>IF(N311="snížená",J311,0)</f>
        <v>0</v>
      </c>
      <c r="BG311" s="258">
        <f>IF(N311="zákl. přenesená",J311,0)</f>
        <v>0</v>
      </c>
      <c r="BH311" s="258">
        <f>IF(N311="sníž. přenesená",J311,0)</f>
        <v>0</v>
      </c>
      <c r="BI311" s="258">
        <f>IF(N311="nulová",J311,0)</f>
        <v>0</v>
      </c>
      <c r="BJ311" s="17" t="s">
        <v>88</v>
      </c>
      <c r="BK311" s="258">
        <f>ROUND(I311*H311,2)</f>
        <v>0</v>
      </c>
      <c r="BL311" s="17" t="s">
        <v>113</v>
      </c>
      <c r="BM311" s="257" t="s">
        <v>468</v>
      </c>
    </row>
    <row r="312" spans="1:47" s="2" customFormat="1" ht="12">
      <c r="A312" s="38"/>
      <c r="B312" s="39"/>
      <c r="C312" s="40"/>
      <c r="D312" s="259" t="s">
        <v>175</v>
      </c>
      <c r="E312" s="40"/>
      <c r="F312" s="260" t="s">
        <v>469</v>
      </c>
      <c r="G312" s="40"/>
      <c r="H312" s="40"/>
      <c r="I312" s="155"/>
      <c r="J312" s="40"/>
      <c r="K312" s="40"/>
      <c r="L312" s="44"/>
      <c r="M312" s="261"/>
      <c r="N312" s="262"/>
      <c r="O312" s="91"/>
      <c r="P312" s="91"/>
      <c r="Q312" s="91"/>
      <c r="R312" s="91"/>
      <c r="S312" s="91"/>
      <c r="T312" s="92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175</v>
      </c>
      <c r="AU312" s="17" t="s">
        <v>90</v>
      </c>
    </row>
    <row r="313" spans="1:65" s="2" customFormat="1" ht="16.5" customHeight="1">
      <c r="A313" s="38"/>
      <c r="B313" s="39"/>
      <c r="C313" s="245" t="s">
        <v>470</v>
      </c>
      <c r="D313" s="245" t="s">
        <v>169</v>
      </c>
      <c r="E313" s="246" t="s">
        <v>471</v>
      </c>
      <c r="F313" s="247" t="s">
        <v>472</v>
      </c>
      <c r="G313" s="248" t="s">
        <v>307</v>
      </c>
      <c r="H313" s="249">
        <v>0.388</v>
      </c>
      <c r="I313" s="250"/>
      <c r="J313" s="251">
        <f>ROUND(I313*H313,2)</f>
        <v>0</v>
      </c>
      <c r="K313" s="252"/>
      <c r="L313" s="44"/>
      <c r="M313" s="253" t="s">
        <v>1</v>
      </c>
      <c r="N313" s="254" t="s">
        <v>45</v>
      </c>
      <c r="O313" s="91"/>
      <c r="P313" s="255">
        <f>O313*H313</f>
        <v>0</v>
      </c>
      <c r="Q313" s="255">
        <v>1.06017</v>
      </c>
      <c r="R313" s="255">
        <f>Q313*H313</f>
        <v>0.41134596</v>
      </c>
      <c r="S313" s="255">
        <v>0</v>
      </c>
      <c r="T313" s="256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57" t="s">
        <v>113</v>
      </c>
      <c r="AT313" s="257" t="s">
        <v>169</v>
      </c>
      <c r="AU313" s="257" t="s">
        <v>90</v>
      </c>
      <c r="AY313" s="17" t="s">
        <v>166</v>
      </c>
      <c r="BE313" s="258">
        <f>IF(N313="základní",J313,0)</f>
        <v>0</v>
      </c>
      <c r="BF313" s="258">
        <f>IF(N313="snížená",J313,0)</f>
        <v>0</v>
      </c>
      <c r="BG313" s="258">
        <f>IF(N313="zákl. přenesená",J313,0)</f>
        <v>0</v>
      </c>
      <c r="BH313" s="258">
        <f>IF(N313="sníž. přenesená",J313,0)</f>
        <v>0</v>
      </c>
      <c r="BI313" s="258">
        <f>IF(N313="nulová",J313,0)</f>
        <v>0</v>
      </c>
      <c r="BJ313" s="17" t="s">
        <v>88</v>
      </c>
      <c r="BK313" s="258">
        <f>ROUND(I313*H313,2)</f>
        <v>0</v>
      </c>
      <c r="BL313" s="17" t="s">
        <v>113</v>
      </c>
      <c r="BM313" s="257" t="s">
        <v>473</v>
      </c>
    </row>
    <row r="314" spans="1:47" s="2" customFormat="1" ht="12">
      <c r="A314" s="38"/>
      <c r="B314" s="39"/>
      <c r="C314" s="40"/>
      <c r="D314" s="259" t="s">
        <v>175</v>
      </c>
      <c r="E314" s="40"/>
      <c r="F314" s="260" t="s">
        <v>474</v>
      </c>
      <c r="G314" s="40"/>
      <c r="H314" s="40"/>
      <c r="I314" s="155"/>
      <c r="J314" s="40"/>
      <c r="K314" s="40"/>
      <c r="L314" s="44"/>
      <c r="M314" s="261"/>
      <c r="N314" s="262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175</v>
      </c>
      <c r="AU314" s="17" t="s">
        <v>90</v>
      </c>
    </row>
    <row r="315" spans="1:51" s="13" customFormat="1" ht="12">
      <c r="A315" s="13"/>
      <c r="B315" s="267"/>
      <c r="C315" s="268"/>
      <c r="D315" s="259" t="s">
        <v>267</v>
      </c>
      <c r="E315" s="269" t="s">
        <v>1</v>
      </c>
      <c r="F315" s="270" t="s">
        <v>475</v>
      </c>
      <c r="G315" s="268"/>
      <c r="H315" s="271">
        <v>0.388</v>
      </c>
      <c r="I315" s="272"/>
      <c r="J315" s="268"/>
      <c r="K315" s="268"/>
      <c r="L315" s="273"/>
      <c r="M315" s="274"/>
      <c r="N315" s="275"/>
      <c r="O315" s="275"/>
      <c r="P315" s="275"/>
      <c r="Q315" s="275"/>
      <c r="R315" s="275"/>
      <c r="S315" s="275"/>
      <c r="T315" s="27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77" t="s">
        <v>267</v>
      </c>
      <c r="AU315" s="277" t="s">
        <v>90</v>
      </c>
      <c r="AV315" s="13" t="s">
        <v>90</v>
      </c>
      <c r="AW315" s="13" t="s">
        <v>35</v>
      </c>
      <c r="AX315" s="13" t="s">
        <v>80</v>
      </c>
      <c r="AY315" s="277" t="s">
        <v>166</v>
      </c>
    </row>
    <row r="316" spans="1:51" s="14" customFormat="1" ht="12">
      <c r="A316" s="14"/>
      <c r="B316" s="278"/>
      <c r="C316" s="279"/>
      <c r="D316" s="259" t="s">
        <v>267</v>
      </c>
      <c r="E316" s="280" t="s">
        <v>1</v>
      </c>
      <c r="F316" s="281" t="s">
        <v>476</v>
      </c>
      <c r="G316" s="279"/>
      <c r="H316" s="282">
        <v>0.388</v>
      </c>
      <c r="I316" s="283"/>
      <c r="J316" s="279"/>
      <c r="K316" s="279"/>
      <c r="L316" s="284"/>
      <c r="M316" s="285"/>
      <c r="N316" s="286"/>
      <c r="O316" s="286"/>
      <c r="P316" s="286"/>
      <c r="Q316" s="286"/>
      <c r="R316" s="286"/>
      <c r="S316" s="286"/>
      <c r="T316" s="287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88" t="s">
        <v>267</v>
      </c>
      <c r="AU316" s="288" t="s">
        <v>90</v>
      </c>
      <c r="AV316" s="14" t="s">
        <v>103</v>
      </c>
      <c r="AW316" s="14" t="s">
        <v>35</v>
      </c>
      <c r="AX316" s="14" t="s">
        <v>88</v>
      </c>
      <c r="AY316" s="288" t="s">
        <v>166</v>
      </c>
    </row>
    <row r="317" spans="1:65" s="2" customFormat="1" ht="21.75" customHeight="1">
      <c r="A317" s="38"/>
      <c r="B317" s="39"/>
      <c r="C317" s="245" t="s">
        <v>477</v>
      </c>
      <c r="D317" s="245" t="s">
        <v>169</v>
      </c>
      <c r="E317" s="246" t="s">
        <v>478</v>
      </c>
      <c r="F317" s="247" t="s">
        <v>479</v>
      </c>
      <c r="G317" s="248" t="s">
        <v>272</v>
      </c>
      <c r="H317" s="249">
        <v>0.896</v>
      </c>
      <c r="I317" s="250"/>
      <c r="J317" s="251">
        <f>ROUND(I317*H317,2)</f>
        <v>0</v>
      </c>
      <c r="K317" s="252"/>
      <c r="L317" s="44"/>
      <c r="M317" s="253" t="s">
        <v>1</v>
      </c>
      <c r="N317" s="254" t="s">
        <v>45</v>
      </c>
      <c r="O317" s="91"/>
      <c r="P317" s="255">
        <f>O317*H317</f>
        <v>0</v>
      </c>
      <c r="Q317" s="255">
        <v>2.45329</v>
      </c>
      <c r="R317" s="255">
        <f>Q317*H317</f>
        <v>2.19814784</v>
      </c>
      <c r="S317" s="255">
        <v>0</v>
      </c>
      <c r="T317" s="256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57" t="s">
        <v>113</v>
      </c>
      <c r="AT317" s="257" t="s">
        <v>169</v>
      </c>
      <c r="AU317" s="257" t="s">
        <v>90</v>
      </c>
      <c r="AY317" s="17" t="s">
        <v>166</v>
      </c>
      <c r="BE317" s="258">
        <f>IF(N317="základní",J317,0)</f>
        <v>0</v>
      </c>
      <c r="BF317" s="258">
        <f>IF(N317="snížená",J317,0)</f>
        <v>0</v>
      </c>
      <c r="BG317" s="258">
        <f>IF(N317="zákl. přenesená",J317,0)</f>
        <v>0</v>
      </c>
      <c r="BH317" s="258">
        <f>IF(N317="sníž. přenesená",J317,0)</f>
        <v>0</v>
      </c>
      <c r="BI317" s="258">
        <f>IF(N317="nulová",J317,0)</f>
        <v>0</v>
      </c>
      <c r="BJ317" s="17" t="s">
        <v>88</v>
      </c>
      <c r="BK317" s="258">
        <f>ROUND(I317*H317,2)</f>
        <v>0</v>
      </c>
      <c r="BL317" s="17" t="s">
        <v>113</v>
      </c>
      <c r="BM317" s="257" t="s">
        <v>480</v>
      </c>
    </row>
    <row r="318" spans="1:47" s="2" customFormat="1" ht="12">
      <c r="A318" s="38"/>
      <c r="B318" s="39"/>
      <c r="C318" s="40"/>
      <c r="D318" s="259" t="s">
        <v>175</v>
      </c>
      <c r="E318" s="40"/>
      <c r="F318" s="260" t="s">
        <v>481</v>
      </c>
      <c r="G318" s="40"/>
      <c r="H318" s="40"/>
      <c r="I318" s="155"/>
      <c r="J318" s="40"/>
      <c r="K318" s="40"/>
      <c r="L318" s="44"/>
      <c r="M318" s="261"/>
      <c r="N318" s="262"/>
      <c r="O318" s="91"/>
      <c r="P318" s="91"/>
      <c r="Q318" s="91"/>
      <c r="R318" s="91"/>
      <c r="S318" s="91"/>
      <c r="T318" s="92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175</v>
      </c>
      <c r="AU318" s="17" t="s">
        <v>90</v>
      </c>
    </row>
    <row r="319" spans="1:51" s="13" customFormat="1" ht="12">
      <c r="A319" s="13"/>
      <c r="B319" s="267"/>
      <c r="C319" s="268"/>
      <c r="D319" s="259" t="s">
        <v>267</v>
      </c>
      <c r="E319" s="269" t="s">
        <v>1</v>
      </c>
      <c r="F319" s="270" t="s">
        <v>482</v>
      </c>
      <c r="G319" s="268"/>
      <c r="H319" s="271">
        <v>0.896</v>
      </c>
      <c r="I319" s="272"/>
      <c r="J319" s="268"/>
      <c r="K319" s="268"/>
      <c r="L319" s="273"/>
      <c r="M319" s="274"/>
      <c r="N319" s="275"/>
      <c r="O319" s="275"/>
      <c r="P319" s="275"/>
      <c r="Q319" s="275"/>
      <c r="R319" s="275"/>
      <c r="S319" s="275"/>
      <c r="T319" s="27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77" t="s">
        <v>267</v>
      </c>
      <c r="AU319" s="277" t="s">
        <v>90</v>
      </c>
      <c r="AV319" s="13" t="s">
        <v>90</v>
      </c>
      <c r="AW319" s="13" t="s">
        <v>35</v>
      </c>
      <c r="AX319" s="13" t="s">
        <v>80</v>
      </c>
      <c r="AY319" s="277" t="s">
        <v>166</v>
      </c>
    </row>
    <row r="320" spans="1:51" s="14" customFormat="1" ht="12">
      <c r="A320" s="14"/>
      <c r="B320" s="278"/>
      <c r="C320" s="279"/>
      <c r="D320" s="259" t="s">
        <v>267</v>
      </c>
      <c r="E320" s="280" t="s">
        <v>1</v>
      </c>
      <c r="F320" s="281" t="s">
        <v>269</v>
      </c>
      <c r="G320" s="279"/>
      <c r="H320" s="282">
        <v>0.896</v>
      </c>
      <c r="I320" s="283"/>
      <c r="J320" s="279"/>
      <c r="K320" s="279"/>
      <c r="L320" s="284"/>
      <c r="M320" s="285"/>
      <c r="N320" s="286"/>
      <c r="O320" s="286"/>
      <c r="P320" s="286"/>
      <c r="Q320" s="286"/>
      <c r="R320" s="286"/>
      <c r="S320" s="286"/>
      <c r="T320" s="287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88" t="s">
        <v>267</v>
      </c>
      <c r="AU320" s="288" t="s">
        <v>90</v>
      </c>
      <c r="AV320" s="14" t="s">
        <v>103</v>
      </c>
      <c r="AW320" s="14" t="s">
        <v>35</v>
      </c>
      <c r="AX320" s="14" t="s">
        <v>88</v>
      </c>
      <c r="AY320" s="288" t="s">
        <v>166</v>
      </c>
    </row>
    <row r="321" spans="1:65" s="2" customFormat="1" ht="21.75" customHeight="1">
      <c r="A321" s="38"/>
      <c r="B321" s="39"/>
      <c r="C321" s="245" t="s">
        <v>483</v>
      </c>
      <c r="D321" s="245" t="s">
        <v>169</v>
      </c>
      <c r="E321" s="246" t="s">
        <v>484</v>
      </c>
      <c r="F321" s="247" t="s">
        <v>485</v>
      </c>
      <c r="G321" s="248" t="s">
        <v>272</v>
      </c>
      <c r="H321" s="249">
        <v>3.6</v>
      </c>
      <c r="I321" s="250"/>
      <c r="J321" s="251">
        <f>ROUND(I321*H321,2)</f>
        <v>0</v>
      </c>
      <c r="K321" s="252"/>
      <c r="L321" s="44"/>
      <c r="M321" s="253" t="s">
        <v>1</v>
      </c>
      <c r="N321" s="254" t="s">
        <v>45</v>
      </c>
      <c r="O321" s="91"/>
      <c r="P321" s="255">
        <f>O321*H321</f>
        <v>0</v>
      </c>
      <c r="Q321" s="255">
        <v>2.75913</v>
      </c>
      <c r="R321" s="255">
        <f>Q321*H321</f>
        <v>9.932868</v>
      </c>
      <c r="S321" s="255">
        <v>0</v>
      </c>
      <c r="T321" s="256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57" t="s">
        <v>113</v>
      </c>
      <c r="AT321" s="257" t="s">
        <v>169</v>
      </c>
      <c r="AU321" s="257" t="s">
        <v>90</v>
      </c>
      <c r="AY321" s="17" t="s">
        <v>166</v>
      </c>
      <c r="BE321" s="258">
        <f>IF(N321="základní",J321,0)</f>
        <v>0</v>
      </c>
      <c r="BF321" s="258">
        <f>IF(N321="snížená",J321,0)</f>
        <v>0</v>
      </c>
      <c r="BG321" s="258">
        <f>IF(N321="zákl. přenesená",J321,0)</f>
        <v>0</v>
      </c>
      <c r="BH321" s="258">
        <f>IF(N321="sníž. přenesená",J321,0)</f>
        <v>0</v>
      </c>
      <c r="BI321" s="258">
        <f>IF(N321="nulová",J321,0)</f>
        <v>0</v>
      </c>
      <c r="BJ321" s="17" t="s">
        <v>88</v>
      </c>
      <c r="BK321" s="258">
        <f>ROUND(I321*H321,2)</f>
        <v>0</v>
      </c>
      <c r="BL321" s="17" t="s">
        <v>113</v>
      </c>
      <c r="BM321" s="257" t="s">
        <v>486</v>
      </c>
    </row>
    <row r="322" spans="1:47" s="2" customFormat="1" ht="12">
      <c r="A322" s="38"/>
      <c r="B322" s="39"/>
      <c r="C322" s="40"/>
      <c r="D322" s="259" t="s">
        <v>175</v>
      </c>
      <c r="E322" s="40"/>
      <c r="F322" s="260" t="s">
        <v>485</v>
      </c>
      <c r="G322" s="40"/>
      <c r="H322" s="40"/>
      <c r="I322" s="155"/>
      <c r="J322" s="40"/>
      <c r="K322" s="40"/>
      <c r="L322" s="44"/>
      <c r="M322" s="261"/>
      <c r="N322" s="262"/>
      <c r="O322" s="91"/>
      <c r="P322" s="91"/>
      <c r="Q322" s="91"/>
      <c r="R322" s="91"/>
      <c r="S322" s="91"/>
      <c r="T322" s="92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175</v>
      </c>
      <c r="AU322" s="17" t="s">
        <v>90</v>
      </c>
    </row>
    <row r="323" spans="1:51" s="13" customFormat="1" ht="12">
      <c r="A323" s="13"/>
      <c r="B323" s="267"/>
      <c r="C323" s="268"/>
      <c r="D323" s="259" t="s">
        <v>267</v>
      </c>
      <c r="E323" s="269" t="s">
        <v>1</v>
      </c>
      <c r="F323" s="270" t="s">
        <v>487</v>
      </c>
      <c r="G323" s="268"/>
      <c r="H323" s="271">
        <v>3.6</v>
      </c>
      <c r="I323" s="272"/>
      <c r="J323" s="268"/>
      <c r="K323" s="268"/>
      <c r="L323" s="273"/>
      <c r="M323" s="274"/>
      <c r="N323" s="275"/>
      <c r="O323" s="275"/>
      <c r="P323" s="275"/>
      <c r="Q323" s="275"/>
      <c r="R323" s="275"/>
      <c r="S323" s="275"/>
      <c r="T323" s="27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77" t="s">
        <v>267</v>
      </c>
      <c r="AU323" s="277" t="s">
        <v>90</v>
      </c>
      <c r="AV323" s="13" t="s">
        <v>90</v>
      </c>
      <c r="AW323" s="13" t="s">
        <v>35</v>
      </c>
      <c r="AX323" s="13" t="s">
        <v>80</v>
      </c>
      <c r="AY323" s="277" t="s">
        <v>166</v>
      </c>
    </row>
    <row r="324" spans="1:51" s="14" customFormat="1" ht="12">
      <c r="A324" s="14"/>
      <c r="B324" s="278"/>
      <c r="C324" s="279"/>
      <c r="D324" s="259" t="s">
        <v>267</v>
      </c>
      <c r="E324" s="280" t="s">
        <v>1</v>
      </c>
      <c r="F324" s="281" t="s">
        <v>488</v>
      </c>
      <c r="G324" s="279"/>
      <c r="H324" s="282">
        <v>3.6</v>
      </c>
      <c r="I324" s="283"/>
      <c r="J324" s="279"/>
      <c r="K324" s="279"/>
      <c r="L324" s="284"/>
      <c r="M324" s="285"/>
      <c r="N324" s="286"/>
      <c r="O324" s="286"/>
      <c r="P324" s="286"/>
      <c r="Q324" s="286"/>
      <c r="R324" s="286"/>
      <c r="S324" s="286"/>
      <c r="T324" s="287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88" t="s">
        <v>267</v>
      </c>
      <c r="AU324" s="288" t="s">
        <v>90</v>
      </c>
      <c r="AV324" s="14" t="s">
        <v>103</v>
      </c>
      <c r="AW324" s="14" t="s">
        <v>35</v>
      </c>
      <c r="AX324" s="14" t="s">
        <v>88</v>
      </c>
      <c r="AY324" s="288" t="s">
        <v>166</v>
      </c>
    </row>
    <row r="325" spans="1:63" s="12" customFormat="1" ht="22.8" customHeight="1">
      <c r="A325" s="12"/>
      <c r="B325" s="229"/>
      <c r="C325" s="230"/>
      <c r="D325" s="231" t="s">
        <v>79</v>
      </c>
      <c r="E325" s="243" t="s">
        <v>103</v>
      </c>
      <c r="F325" s="243" t="s">
        <v>489</v>
      </c>
      <c r="G325" s="230"/>
      <c r="H325" s="230"/>
      <c r="I325" s="233"/>
      <c r="J325" s="244">
        <f>BK325</f>
        <v>0</v>
      </c>
      <c r="K325" s="230"/>
      <c r="L325" s="235"/>
      <c r="M325" s="236"/>
      <c r="N325" s="237"/>
      <c r="O325" s="237"/>
      <c r="P325" s="238">
        <f>SUM(P326:P451)</f>
        <v>0</v>
      </c>
      <c r="Q325" s="237"/>
      <c r="R325" s="238">
        <f>SUM(R326:R451)</f>
        <v>172.42621446</v>
      </c>
      <c r="S325" s="237"/>
      <c r="T325" s="239">
        <f>SUM(T326:T451)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40" t="s">
        <v>88</v>
      </c>
      <c r="AT325" s="241" t="s">
        <v>79</v>
      </c>
      <c r="AU325" s="241" t="s">
        <v>88</v>
      </c>
      <c r="AY325" s="240" t="s">
        <v>166</v>
      </c>
      <c r="BK325" s="242">
        <f>SUM(BK326:BK451)</f>
        <v>0</v>
      </c>
    </row>
    <row r="326" spans="1:65" s="2" customFormat="1" ht="21.75" customHeight="1">
      <c r="A326" s="38"/>
      <c r="B326" s="39"/>
      <c r="C326" s="245" t="s">
        <v>490</v>
      </c>
      <c r="D326" s="245" t="s">
        <v>169</v>
      </c>
      <c r="E326" s="246" t="s">
        <v>491</v>
      </c>
      <c r="F326" s="247" t="s">
        <v>492</v>
      </c>
      <c r="G326" s="248" t="s">
        <v>272</v>
      </c>
      <c r="H326" s="249">
        <v>9.26</v>
      </c>
      <c r="I326" s="250"/>
      <c r="J326" s="251">
        <f>ROUND(I326*H326,2)</f>
        <v>0</v>
      </c>
      <c r="K326" s="252"/>
      <c r="L326" s="44"/>
      <c r="M326" s="253" t="s">
        <v>1</v>
      </c>
      <c r="N326" s="254" t="s">
        <v>45</v>
      </c>
      <c r="O326" s="91"/>
      <c r="P326" s="255">
        <f>O326*H326</f>
        <v>0</v>
      </c>
      <c r="Q326" s="255">
        <v>1.8775</v>
      </c>
      <c r="R326" s="255">
        <f>Q326*H326</f>
        <v>17.38565</v>
      </c>
      <c r="S326" s="255">
        <v>0</v>
      </c>
      <c r="T326" s="256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57" t="s">
        <v>113</v>
      </c>
      <c r="AT326" s="257" t="s">
        <v>169</v>
      </c>
      <c r="AU326" s="257" t="s">
        <v>90</v>
      </c>
      <c r="AY326" s="17" t="s">
        <v>166</v>
      </c>
      <c r="BE326" s="258">
        <f>IF(N326="základní",J326,0)</f>
        <v>0</v>
      </c>
      <c r="BF326" s="258">
        <f>IF(N326="snížená",J326,0)</f>
        <v>0</v>
      </c>
      <c r="BG326" s="258">
        <f>IF(N326="zákl. přenesená",J326,0)</f>
        <v>0</v>
      </c>
      <c r="BH326" s="258">
        <f>IF(N326="sníž. přenesená",J326,0)</f>
        <v>0</v>
      </c>
      <c r="BI326" s="258">
        <f>IF(N326="nulová",J326,0)</f>
        <v>0</v>
      </c>
      <c r="BJ326" s="17" t="s">
        <v>88</v>
      </c>
      <c r="BK326" s="258">
        <f>ROUND(I326*H326,2)</f>
        <v>0</v>
      </c>
      <c r="BL326" s="17" t="s">
        <v>113</v>
      </c>
      <c r="BM326" s="257" t="s">
        <v>493</v>
      </c>
    </row>
    <row r="327" spans="1:47" s="2" customFormat="1" ht="12">
      <c r="A327" s="38"/>
      <c r="B327" s="39"/>
      <c r="C327" s="40"/>
      <c r="D327" s="259" t="s">
        <v>175</v>
      </c>
      <c r="E327" s="40"/>
      <c r="F327" s="260" t="s">
        <v>494</v>
      </c>
      <c r="G327" s="40"/>
      <c r="H327" s="40"/>
      <c r="I327" s="155"/>
      <c r="J327" s="40"/>
      <c r="K327" s="40"/>
      <c r="L327" s="44"/>
      <c r="M327" s="261"/>
      <c r="N327" s="262"/>
      <c r="O327" s="91"/>
      <c r="P327" s="91"/>
      <c r="Q327" s="91"/>
      <c r="R327" s="91"/>
      <c r="S327" s="91"/>
      <c r="T327" s="92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175</v>
      </c>
      <c r="AU327" s="17" t="s">
        <v>90</v>
      </c>
    </row>
    <row r="328" spans="1:51" s="13" customFormat="1" ht="12">
      <c r="A328" s="13"/>
      <c r="B328" s="267"/>
      <c r="C328" s="268"/>
      <c r="D328" s="259" t="s">
        <v>267</v>
      </c>
      <c r="E328" s="269" t="s">
        <v>1</v>
      </c>
      <c r="F328" s="270" t="s">
        <v>495</v>
      </c>
      <c r="G328" s="268"/>
      <c r="H328" s="271">
        <v>1.44</v>
      </c>
      <c r="I328" s="272"/>
      <c r="J328" s="268"/>
      <c r="K328" s="268"/>
      <c r="L328" s="273"/>
      <c r="M328" s="274"/>
      <c r="N328" s="275"/>
      <c r="O328" s="275"/>
      <c r="P328" s="275"/>
      <c r="Q328" s="275"/>
      <c r="R328" s="275"/>
      <c r="S328" s="275"/>
      <c r="T328" s="27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77" t="s">
        <v>267</v>
      </c>
      <c r="AU328" s="277" t="s">
        <v>90</v>
      </c>
      <c r="AV328" s="13" t="s">
        <v>90</v>
      </c>
      <c r="AW328" s="13" t="s">
        <v>35</v>
      </c>
      <c r="AX328" s="13" t="s">
        <v>80</v>
      </c>
      <c r="AY328" s="277" t="s">
        <v>166</v>
      </c>
    </row>
    <row r="329" spans="1:51" s="14" customFormat="1" ht="12">
      <c r="A329" s="14"/>
      <c r="B329" s="278"/>
      <c r="C329" s="279"/>
      <c r="D329" s="259" t="s">
        <v>267</v>
      </c>
      <c r="E329" s="280" t="s">
        <v>1</v>
      </c>
      <c r="F329" s="281" t="s">
        <v>496</v>
      </c>
      <c r="G329" s="279"/>
      <c r="H329" s="282">
        <v>1.44</v>
      </c>
      <c r="I329" s="283"/>
      <c r="J329" s="279"/>
      <c r="K329" s="279"/>
      <c r="L329" s="284"/>
      <c r="M329" s="285"/>
      <c r="N329" s="286"/>
      <c r="O329" s="286"/>
      <c r="P329" s="286"/>
      <c r="Q329" s="286"/>
      <c r="R329" s="286"/>
      <c r="S329" s="286"/>
      <c r="T329" s="287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88" t="s">
        <v>267</v>
      </c>
      <c r="AU329" s="288" t="s">
        <v>90</v>
      </c>
      <c r="AV329" s="14" t="s">
        <v>103</v>
      </c>
      <c r="AW329" s="14" t="s">
        <v>35</v>
      </c>
      <c r="AX329" s="14" t="s">
        <v>80</v>
      </c>
      <c r="AY329" s="288" t="s">
        <v>166</v>
      </c>
    </row>
    <row r="330" spans="1:51" s="13" customFormat="1" ht="12">
      <c r="A330" s="13"/>
      <c r="B330" s="267"/>
      <c r="C330" s="268"/>
      <c r="D330" s="259" t="s">
        <v>267</v>
      </c>
      <c r="E330" s="269" t="s">
        <v>1</v>
      </c>
      <c r="F330" s="270" t="s">
        <v>497</v>
      </c>
      <c r="G330" s="268"/>
      <c r="H330" s="271">
        <v>3.12</v>
      </c>
      <c r="I330" s="272"/>
      <c r="J330" s="268"/>
      <c r="K330" s="268"/>
      <c r="L330" s="273"/>
      <c r="M330" s="274"/>
      <c r="N330" s="275"/>
      <c r="O330" s="275"/>
      <c r="P330" s="275"/>
      <c r="Q330" s="275"/>
      <c r="R330" s="275"/>
      <c r="S330" s="275"/>
      <c r="T330" s="27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77" t="s">
        <v>267</v>
      </c>
      <c r="AU330" s="277" t="s">
        <v>90</v>
      </c>
      <c r="AV330" s="13" t="s">
        <v>90</v>
      </c>
      <c r="AW330" s="13" t="s">
        <v>35</v>
      </c>
      <c r="AX330" s="13" t="s">
        <v>80</v>
      </c>
      <c r="AY330" s="277" t="s">
        <v>166</v>
      </c>
    </row>
    <row r="331" spans="1:51" s="14" customFormat="1" ht="12">
      <c r="A331" s="14"/>
      <c r="B331" s="278"/>
      <c r="C331" s="279"/>
      <c r="D331" s="259" t="s">
        <v>267</v>
      </c>
      <c r="E331" s="280" t="s">
        <v>1</v>
      </c>
      <c r="F331" s="281" t="s">
        <v>498</v>
      </c>
      <c r="G331" s="279"/>
      <c r="H331" s="282">
        <v>3.12</v>
      </c>
      <c r="I331" s="283"/>
      <c r="J331" s="279"/>
      <c r="K331" s="279"/>
      <c r="L331" s="284"/>
      <c r="M331" s="285"/>
      <c r="N331" s="286"/>
      <c r="O331" s="286"/>
      <c r="P331" s="286"/>
      <c r="Q331" s="286"/>
      <c r="R331" s="286"/>
      <c r="S331" s="286"/>
      <c r="T331" s="287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88" t="s">
        <v>267</v>
      </c>
      <c r="AU331" s="288" t="s">
        <v>90</v>
      </c>
      <c r="AV331" s="14" t="s">
        <v>103</v>
      </c>
      <c r="AW331" s="14" t="s">
        <v>35</v>
      </c>
      <c r="AX331" s="14" t="s">
        <v>80</v>
      </c>
      <c r="AY331" s="288" t="s">
        <v>166</v>
      </c>
    </row>
    <row r="332" spans="1:51" s="13" customFormat="1" ht="12">
      <c r="A332" s="13"/>
      <c r="B332" s="267"/>
      <c r="C332" s="268"/>
      <c r="D332" s="259" t="s">
        <v>267</v>
      </c>
      <c r="E332" s="269" t="s">
        <v>1</v>
      </c>
      <c r="F332" s="270" t="s">
        <v>499</v>
      </c>
      <c r="G332" s="268"/>
      <c r="H332" s="271">
        <v>1.82</v>
      </c>
      <c r="I332" s="272"/>
      <c r="J332" s="268"/>
      <c r="K332" s="268"/>
      <c r="L332" s="273"/>
      <c r="M332" s="274"/>
      <c r="N332" s="275"/>
      <c r="O332" s="275"/>
      <c r="P332" s="275"/>
      <c r="Q332" s="275"/>
      <c r="R332" s="275"/>
      <c r="S332" s="275"/>
      <c r="T332" s="27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77" t="s">
        <v>267</v>
      </c>
      <c r="AU332" s="277" t="s">
        <v>90</v>
      </c>
      <c r="AV332" s="13" t="s">
        <v>90</v>
      </c>
      <c r="AW332" s="13" t="s">
        <v>35</v>
      </c>
      <c r="AX332" s="13" t="s">
        <v>80</v>
      </c>
      <c r="AY332" s="277" t="s">
        <v>166</v>
      </c>
    </row>
    <row r="333" spans="1:51" s="13" customFormat="1" ht="12">
      <c r="A333" s="13"/>
      <c r="B333" s="267"/>
      <c r="C333" s="268"/>
      <c r="D333" s="259" t="s">
        <v>267</v>
      </c>
      <c r="E333" s="269" t="s">
        <v>1</v>
      </c>
      <c r="F333" s="270" t="s">
        <v>500</v>
      </c>
      <c r="G333" s="268"/>
      <c r="H333" s="271">
        <v>1.32</v>
      </c>
      <c r="I333" s="272"/>
      <c r="J333" s="268"/>
      <c r="K333" s="268"/>
      <c r="L333" s="273"/>
      <c r="M333" s="274"/>
      <c r="N333" s="275"/>
      <c r="O333" s="275"/>
      <c r="P333" s="275"/>
      <c r="Q333" s="275"/>
      <c r="R333" s="275"/>
      <c r="S333" s="275"/>
      <c r="T333" s="27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77" t="s">
        <v>267</v>
      </c>
      <c r="AU333" s="277" t="s">
        <v>90</v>
      </c>
      <c r="AV333" s="13" t="s">
        <v>90</v>
      </c>
      <c r="AW333" s="13" t="s">
        <v>35</v>
      </c>
      <c r="AX333" s="13" t="s">
        <v>80</v>
      </c>
      <c r="AY333" s="277" t="s">
        <v>166</v>
      </c>
    </row>
    <row r="334" spans="1:51" s="13" customFormat="1" ht="12">
      <c r="A334" s="13"/>
      <c r="B334" s="267"/>
      <c r="C334" s="268"/>
      <c r="D334" s="259" t="s">
        <v>267</v>
      </c>
      <c r="E334" s="269" t="s">
        <v>1</v>
      </c>
      <c r="F334" s="270" t="s">
        <v>501</v>
      </c>
      <c r="G334" s="268"/>
      <c r="H334" s="271">
        <v>1.56</v>
      </c>
      <c r="I334" s="272"/>
      <c r="J334" s="268"/>
      <c r="K334" s="268"/>
      <c r="L334" s="273"/>
      <c r="M334" s="274"/>
      <c r="N334" s="275"/>
      <c r="O334" s="275"/>
      <c r="P334" s="275"/>
      <c r="Q334" s="275"/>
      <c r="R334" s="275"/>
      <c r="S334" s="275"/>
      <c r="T334" s="27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77" t="s">
        <v>267</v>
      </c>
      <c r="AU334" s="277" t="s">
        <v>90</v>
      </c>
      <c r="AV334" s="13" t="s">
        <v>90</v>
      </c>
      <c r="AW334" s="13" t="s">
        <v>35</v>
      </c>
      <c r="AX334" s="13" t="s">
        <v>80</v>
      </c>
      <c r="AY334" s="277" t="s">
        <v>166</v>
      </c>
    </row>
    <row r="335" spans="1:51" s="14" customFormat="1" ht="12">
      <c r="A335" s="14"/>
      <c r="B335" s="278"/>
      <c r="C335" s="279"/>
      <c r="D335" s="259" t="s">
        <v>267</v>
      </c>
      <c r="E335" s="280" t="s">
        <v>1</v>
      </c>
      <c r="F335" s="281" t="s">
        <v>502</v>
      </c>
      <c r="G335" s="279"/>
      <c r="H335" s="282">
        <v>4.7</v>
      </c>
      <c r="I335" s="283"/>
      <c r="J335" s="279"/>
      <c r="K335" s="279"/>
      <c r="L335" s="284"/>
      <c r="M335" s="285"/>
      <c r="N335" s="286"/>
      <c r="O335" s="286"/>
      <c r="P335" s="286"/>
      <c r="Q335" s="286"/>
      <c r="R335" s="286"/>
      <c r="S335" s="286"/>
      <c r="T335" s="287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88" t="s">
        <v>267</v>
      </c>
      <c r="AU335" s="288" t="s">
        <v>90</v>
      </c>
      <c r="AV335" s="14" t="s">
        <v>103</v>
      </c>
      <c r="AW335" s="14" t="s">
        <v>35</v>
      </c>
      <c r="AX335" s="14" t="s">
        <v>80</v>
      </c>
      <c r="AY335" s="288" t="s">
        <v>166</v>
      </c>
    </row>
    <row r="336" spans="1:51" s="15" customFormat="1" ht="12">
      <c r="A336" s="15"/>
      <c r="B336" s="289"/>
      <c r="C336" s="290"/>
      <c r="D336" s="259" t="s">
        <v>267</v>
      </c>
      <c r="E336" s="291" t="s">
        <v>1</v>
      </c>
      <c r="F336" s="292" t="s">
        <v>285</v>
      </c>
      <c r="G336" s="290"/>
      <c r="H336" s="293">
        <v>9.260000000000002</v>
      </c>
      <c r="I336" s="294"/>
      <c r="J336" s="290"/>
      <c r="K336" s="290"/>
      <c r="L336" s="295"/>
      <c r="M336" s="296"/>
      <c r="N336" s="297"/>
      <c r="O336" s="297"/>
      <c r="P336" s="297"/>
      <c r="Q336" s="297"/>
      <c r="R336" s="297"/>
      <c r="S336" s="297"/>
      <c r="T336" s="298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99" t="s">
        <v>267</v>
      </c>
      <c r="AU336" s="299" t="s">
        <v>90</v>
      </c>
      <c r="AV336" s="15" t="s">
        <v>113</v>
      </c>
      <c r="AW336" s="15" t="s">
        <v>35</v>
      </c>
      <c r="AX336" s="15" t="s">
        <v>88</v>
      </c>
      <c r="AY336" s="299" t="s">
        <v>166</v>
      </c>
    </row>
    <row r="337" spans="1:65" s="2" customFormat="1" ht="21.75" customHeight="1">
      <c r="A337" s="38"/>
      <c r="B337" s="39"/>
      <c r="C337" s="245" t="s">
        <v>503</v>
      </c>
      <c r="D337" s="245" t="s">
        <v>169</v>
      </c>
      <c r="E337" s="246" t="s">
        <v>504</v>
      </c>
      <c r="F337" s="247" t="s">
        <v>505</v>
      </c>
      <c r="G337" s="248" t="s">
        <v>264</v>
      </c>
      <c r="H337" s="249">
        <v>1.3</v>
      </c>
      <c r="I337" s="250"/>
      <c r="J337" s="251">
        <f>ROUND(I337*H337,2)</f>
        <v>0</v>
      </c>
      <c r="K337" s="252"/>
      <c r="L337" s="44"/>
      <c r="M337" s="253" t="s">
        <v>1</v>
      </c>
      <c r="N337" s="254" t="s">
        <v>45</v>
      </c>
      <c r="O337" s="91"/>
      <c r="P337" s="255">
        <f>O337*H337</f>
        <v>0</v>
      </c>
      <c r="Q337" s="255">
        <v>0</v>
      </c>
      <c r="R337" s="255">
        <f>Q337*H337</f>
        <v>0</v>
      </c>
      <c r="S337" s="255">
        <v>0</v>
      </c>
      <c r="T337" s="256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57" t="s">
        <v>113</v>
      </c>
      <c r="AT337" s="257" t="s">
        <v>169</v>
      </c>
      <c r="AU337" s="257" t="s">
        <v>90</v>
      </c>
      <c r="AY337" s="17" t="s">
        <v>166</v>
      </c>
      <c r="BE337" s="258">
        <f>IF(N337="základní",J337,0)</f>
        <v>0</v>
      </c>
      <c r="BF337" s="258">
        <f>IF(N337="snížená",J337,0)</f>
        <v>0</v>
      </c>
      <c r="BG337" s="258">
        <f>IF(N337="zákl. přenesená",J337,0)</f>
        <v>0</v>
      </c>
      <c r="BH337" s="258">
        <f>IF(N337="sníž. přenesená",J337,0)</f>
        <v>0</v>
      </c>
      <c r="BI337" s="258">
        <f>IF(N337="nulová",J337,0)</f>
        <v>0</v>
      </c>
      <c r="BJ337" s="17" t="s">
        <v>88</v>
      </c>
      <c r="BK337" s="258">
        <f>ROUND(I337*H337,2)</f>
        <v>0</v>
      </c>
      <c r="BL337" s="17" t="s">
        <v>113</v>
      </c>
      <c r="BM337" s="257" t="s">
        <v>506</v>
      </c>
    </row>
    <row r="338" spans="1:47" s="2" customFormat="1" ht="12">
      <c r="A338" s="38"/>
      <c r="B338" s="39"/>
      <c r="C338" s="40"/>
      <c r="D338" s="259" t="s">
        <v>175</v>
      </c>
      <c r="E338" s="40"/>
      <c r="F338" s="260" t="s">
        <v>507</v>
      </c>
      <c r="G338" s="40"/>
      <c r="H338" s="40"/>
      <c r="I338" s="155"/>
      <c r="J338" s="40"/>
      <c r="K338" s="40"/>
      <c r="L338" s="44"/>
      <c r="M338" s="261"/>
      <c r="N338" s="262"/>
      <c r="O338" s="91"/>
      <c r="P338" s="91"/>
      <c r="Q338" s="91"/>
      <c r="R338" s="91"/>
      <c r="S338" s="91"/>
      <c r="T338" s="92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175</v>
      </c>
      <c r="AU338" s="17" t="s">
        <v>90</v>
      </c>
    </row>
    <row r="339" spans="1:65" s="2" customFormat="1" ht="16.5" customHeight="1">
      <c r="A339" s="38"/>
      <c r="B339" s="39"/>
      <c r="C339" s="300" t="s">
        <v>508</v>
      </c>
      <c r="D339" s="300" t="s">
        <v>331</v>
      </c>
      <c r="E339" s="301" t="s">
        <v>509</v>
      </c>
      <c r="F339" s="302" t="s">
        <v>510</v>
      </c>
      <c r="G339" s="303" t="s">
        <v>264</v>
      </c>
      <c r="H339" s="304">
        <v>1.3</v>
      </c>
      <c r="I339" s="305"/>
      <c r="J339" s="306">
        <f>ROUND(I339*H339,2)</f>
        <v>0</v>
      </c>
      <c r="K339" s="307"/>
      <c r="L339" s="308"/>
      <c r="M339" s="309" t="s">
        <v>1</v>
      </c>
      <c r="N339" s="310" t="s">
        <v>45</v>
      </c>
      <c r="O339" s="91"/>
      <c r="P339" s="255">
        <f>O339*H339</f>
        <v>0</v>
      </c>
      <c r="Q339" s="255">
        <v>0.01052</v>
      </c>
      <c r="R339" s="255">
        <f>Q339*H339</f>
        <v>0.013676</v>
      </c>
      <c r="S339" s="255">
        <v>0</v>
      </c>
      <c r="T339" s="256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57" t="s">
        <v>202</v>
      </c>
      <c r="AT339" s="257" t="s">
        <v>331</v>
      </c>
      <c r="AU339" s="257" t="s">
        <v>90</v>
      </c>
      <c r="AY339" s="17" t="s">
        <v>166</v>
      </c>
      <c r="BE339" s="258">
        <f>IF(N339="základní",J339,0)</f>
        <v>0</v>
      </c>
      <c r="BF339" s="258">
        <f>IF(N339="snížená",J339,0)</f>
        <v>0</v>
      </c>
      <c r="BG339" s="258">
        <f>IF(N339="zákl. přenesená",J339,0)</f>
        <v>0</v>
      </c>
      <c r="BH339" s="258">
        <f>IF(N339="sníž. přenesená",J339,0)</f>
        <v>0</v>
      </c>
      <c r="BI339" s="258">
        <f>IF(N339="nulová",J339,0)</f>
        <v>0</v>
      </c>
      <c r="BJ339" s="17" t="s">
        <v>88</v>
      </c>
      <c r="BK339" s="258">
        <f>ROUND(I339*H339,2)</f>
        <v>0</v>
      </c>
      <c r="BL339" s="17" t="s">
        <v>113</v>
      </c>
      <c r="BM339" s="257" t="s">
        <v>511</v>
      </c>
    </row>
    <row r="340" spans="1:47" s="2" customFormat="1" ht="12">
      <c r="A340" s="38"/>
      <c r="B340" s="39"/>
      <c r="C340" s="40"/>
      <c r="D340" s="259" t="s">
        <v>175</v>
      </c>
      <c r="E340" s="40"/>
      <c r="F340" s="260" t="s">
        <v>510</v>
      </c>
      <c r="G340" s="40"/>
      <c r="H340" s="40"/>
      <c r="I340" s="155"/>
      <c r="J340" s="40"/>
      <c r="K340" s="40"/>
      <c r="L340" s="44"/>
      <c r="M340" s="261"/>
      <c r="N340" s="262"/>
      <c r="O340" s="91"/>
      <c r="P340" s="91"/>
      <c r="Q340" s="91"/>
      <c r="R340" s="91"/>
      <c r="S340" s="91"/>
      <c r="T340" s="92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175</v>
      </c>
      <c r="AU340" s="17" t="s">
        <v>90</v>
      </c>
    </row>
    <row r="341" spans="1:65" s="2" customFormat="1" ht="21.75" customHeight="1">
      <c r="A341" s="38"/>
      <c r="B341" s="39"/>
      <c r="C341" s="245" t="s">
        <v>512</v>
      </c>
      <c r="D341" s="245" t="s">
        <v>169</v>
      </c>
      <c r="E341" s="246" t="s">
        <v>513</v>
      </c>
      <c r="F341" s="247" t="s">
        <v>514</v>
      </c>
      <c r="G341" s="248" t="s">
        <v>264</v>
      </c>
      <c r="H341" s="249">
        <v>5.4</v>
      </c>
      <c r="I341" s="250"/>
      <c r="J341" s="251">
        <f>ROUND(I341*H341,2)</f>
        <v>0</v>
      </c>
      <c r="K341" s="252"/>
      <c r="L341" s="44"/>
      <c r="M341" s="253" t="s">
        <v>1</v>
      </c>
      <c r="N341" s="254" t="s">
        <v>45</v>
      </c>
      <c r="O341" s="91"/>
      <c r="P341" s="255">
        <f>O341*H341</f>
        <v>0</v>
      </c>
      <c r="Q341" s="255">
        <v>0</v>
      </c>
      <c r="R341" s="255">
        <f>Q341*H341</f>
        <v>0</v>
      </c>
      <c r="S341" s="255">
        <v>0</v>
      </c>
      <c r="T341" s="256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57" t="s">
        <v>113</v>
      </c>
      <c r="AT341" s="257" t="s">
        <v>169</v>
      </c>
      <c r="AU341" s="257" t="s">
        <v>90</v>
      </c>
      <c r="AY341" s="17" t="s">
        <v>166</v>
      </c>
      <c r="BE341" s="258">
        <f>IF(N341="základní",J341,0)</f>
        <v>0</v>
      </c>
      <c r="BF341" s="258">
        <f>IF(N341="snížená",J341,0)</f>
        <v>0</v>
      </c>
      <c r="BG341" s="258">
        <f>IF(N341="zákl. přenesená",J341,0)</f>
        <v>0</v>
      </c>
      <c r="BH341" s="258">
        <f>IF(N341="sníž. přenesená",J341,0)</f>
        <v>0</v>
      </c>
      <c r="BI341" s="258">
        <f>IF(N341="nulová",J341,0)</f>
        <v>0</v>
      </c>
      <c r="BJ341" s="17" t="s">
        <v>88</v>
      </c>
      <c r="BK341" s="258">
        <f>ROUND(I341*H341,2)</f>
        <v>0</v>
      </c>
      <c r="BL341" s="17" t="s">
        <v>113</v>
      </c>
      <c r="BM341" s="257" t="s">
        <v>515</v>
      </c>
    </row>
    <row r="342" spans="1:47" s="2" customFormat="1" ht="12">
      <c r="A342" s="38"/>
      <c r="B342" s="39"/>
      <c r="C342" s="40"/>
      <c r="D342" s="259" t="s">
        <v>175</v>
      </c>
      <c r="E342" s="40"/>
      <c r="F342" s="260" t="s">
        <v>516</v>
      </c>
      <c r="G342" s="40"/>
      <c r="H342" s="40"/>
      <c r="I342" s="155"/>
      <c r="J342" s="40"/>
      <c r="K342" s="40"/>
      <c r="L342" s="44"/>
      <c r="M342" s="261"/>
      <c r="N342" s="262"/>
      <c r="O342" s="91"/>
      <c r="P342" s="91"/>
      <c r="Q342" s="91"/>
      <c r="R342" s="91"/>
      <c r="S342" s="91"/>
      <c r="T342" s="92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175</v>
      </c>
      <c r="AU342" s="17" t="s">
        <v>90</v>
      </c>
    </row>
    <row r="343" spans="1:51" s="13" customFormat="1" ht="12">
      <c r="A343" s="13"/>
      <c r="B343" s="267"/>
      <c r="C343" s="268"/>
      <c r="D343" s="259" t="s">
        <v>267</v>
      </c>
      <c r="E343" s="269" t="s">
        <v>1</v>
      </c>
      <c r="F343" s="270" t="s">
        <v>517</v>
      </c>
      <c r="G343" s="268"/>
      <c r="H343" s="271">
        <v>2.2</v>
      </c>
      <c r="I343" s="272"/>
      <c r="J343" s="268"/>
      <c r="K343" s="268"/>
      <c r="L343" s="273"/>
      <c r="M343" s="274"/>
      <c r="N343" s="275"/>
      <c r="O343" s="275"/>
      <c r="P343" s="275"/>
      <c r="Q343" s="275"/>
      <c r="R343" s="275"/>
      <c r="S343" s="275"/>
      <c r="T343" s="27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77" t="s">
        <v>267</v>
      </c>
      <c r="AU343" s="277" t="s">
        <v>90</v>
      </c>
      <c r="AV343" s="13" t="s">
        <v>90</v>
      </c>
      <c r="AW343" s="13" t="s">
        <v>35</v>
      </c>
      <c r="AX343" s="13" t="s">
        <v>80</v>
      </c>
      <c r="AY343" s="277" t="s">
        <v>166</v>
      </c>
    </row>
    <row r="344" spans="1:51" s="14" customFormat="1" ht="12">
      <c r="A344" s="14"/>
      <c r="B344" s="278"/>
      <c r="C344" s="279"/>
      <c r="D344" s="259" t="s">
        <v>267</v>
      </c>
      <c r="E344" s="280" t="s">
        <v>1</v>
      </c>
      <c r="F344" s="281" t="s">
        <v>269</v>
      </c>
      <c r="G344" s="279"/>
      <c r="H344" s="282">
        <v>2.2</v>
      </c>
      <c r="I344" s="283"/>
      <c r="J344" s="279"/>
      <c r="K344" s="279"/>
      <c r="L344" s="284"/>
      <c r="M344" s="285"/>
      <c r="N344" s="286"/>
      <c r="O344" s="286"/>
      <c r="P344" s="286"/>
      <c r="Q344" s="286"/>
      <c r="R344" s="286"/>
      <c r="S344" s="286"/>
      <c r="T344" s="287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88" t="s">
        <v>267</v>
      </c>
      <c r="AU344" s="288" t="s">
        <v>90</v>
      </c>
      <c r="AV344" s="14" t="s">
        <v>103</v>
      </c>
      <c r="AW344" s="14" t="s">
        <v>35</v>
      </c>
      <c r="AX344" s="14" t="s">
        <v>80</v>
      </c>
      <c r="AY344" s="288" t="s">
        <v>166</v>
      </c>
    </row>
    <row r="345" spans="1:51" s="13" customFormat="1" ht="12">
      <c r="A345" s="13"/>
      <c r="B345" s="267"/>
      <c r="C345" s="268"/>
      <c r="D345" s="259" t="s">
        <v>267</v>
      </c>
      <c r="E345" s="269" t="s">
        <v>1</v>
      </c>
      <c r="F345" s="270" t="s">
        <v>518</v>
      </c>
      <c r="G345" s="268"/>
      <c r="H345" s="271">
        <v>3.2</v>
      </c>
      <c r="I345" s="272"/>
      <c r="J345" s="268"/>
      <c r="K345" s="268"/>
      <c r="L345" s="273"/>
      <c r="M345" s="274"/>
      <c r="N345" s="275"/>
      <c r="O345" s="275"/>
      <c r="P345" s="275"/>
      <c r="Q345" s="275"/>
      <c r="R345" s="275"/>
      <c r="S345" s="275"/>
      <c r="T345" s="27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77" t="s">
        <v>267</v>
      </c>
      <c r="AU345" s="277" t="s">
        <v>90</v>
      </c>
      <c r="AV345" s="13" t="s">
        <v>90</v>
      </c>
      <c r="AW345" s="13" t="s">
        <v>35</v>
      </c>
      <c r="AX345" s="13" t="s">
        <v>80</v>
      </c>
      <c r="AY345" s="277" t="s">
        <v>166</v>
      </c>
    </row>
    <row r="346" spans="1:51" s="14" customFormat="1" ht="12">
      <c r="A346" s="14"/>
      <c r="B346" s="278"/>
      <c r="C346" s="279"/>
      <c r="D346" s="259" t="s">
        <v>267</v>
      </c>
      <c r="E346" s="280" t="s">
        <v>1</v>
      </c>
      <c r="F346" s="281" t="s">
        <v>269</v>
      </c>
      <c r="G346" s="279"/>
      <c r="H346" s="282">
        <v>3.2</v>
      </c>
      <c r="I346" s="283"/>
      <c r="J346" s="279"/>
      <c r="K346" s="279"/>
      <c r="L346" s="284"/>
      <c r="M346" s="285"/>
      <c r="N346" s="286"/>
      <c r="O346" s="286"/>
      <c r="P346" s="286"/>
      <c r="Q346" s="286"/>
      <c r="R346" s="286"/>
      <c r="S346" s="286"/>
      <c r="T346" s="287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88" t="s">
        <v>267</v>
      </c>
      <c r="AU346" s="288" t="s">
        <v>90</v>
      </c>
      <c r="AV346" s="14" t="s">
        <v>103</v>
      </c>
      <c r="AW346" s="14" t="s">
        <v>35</v>
      </c>
      <c r="AX346" s="14" t="s">
        <v>80</v>
      </c>
      <c r="AY346" s="288" t="s">
        <v>166</v>
      </c>
    </row>
    <row r="347" spans="1:51" s="15" customFormat="1" ht="12">
      <c r="A347" s="15"/>
      <c r="B347" s="289"/>
      <c r="C347" s="290"/>
      <c r="D347" s="259" t="s">
        <v>267</v>
      </c>
      <c r="E347" s="291" t="s">
        <v>1</v>
      </c>
      <c r="F347" s="292" t="s">
        <v>285</v>
      </c>
      <c r="G347" s="290"/>
      <c r="H347" s="293">
        <v>5.4</v>
      </c>
      <c r="I347" s="294"/>
      <c r="J347" s="290"/>
      <c r="K347" s="290"/>
      <c r="L347" s="295"/>
      <c r="M347" s="296"/>
      <c r="N347" s="297"/>
      <c r="O347" s="297"/>
      <c r="P347" s="297"/>
      <c r="Q347" s="297"/>
      <c r="R347" s="297"/>
      <c r="S347" s="297"/>
      <c r="T347" s="298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99" t="s">
        <v>267</v>
      </c>
      <c r="AU347" s="299" t="s">
        <v>90</v>
      </c>
      <c r="AV347" s="15" t="s">
        <v>113</v>
      </c>
      <c r="AW347" s="15" t="s">
        <v>35</v>
      </c>
      <c r="AX347" s="15" t="s">
        <v>88</v>
      </c>
      <c r="AY347" s="299" t="s">
        <v>166</v>
      </c>
    </row>
    <row r="348" spans="1:65" s="2" customFormat="1" ht="16.5" customHeight="1">
      <c r="A348" s="38"/>
      <c r="B348" s="39"/>
      <c r="C348" s="300" t="s">
        <v>519</v>
      </c>
      <c r="D348" s="300" t="s">
        <v>331</v>
      </c>
      <c r="E348" s="301" t="s">
        <v>520</v>
      </c>
      <c r="F348" s="302" t="s">
        <v>521</v>
      </c>
      <c r="G348" s="303" t="s">
        <v>264</v>
      </c>
      <c r="H348" s="304">
        <v>5.4</v>
      </c>
      <c r="I348" s="305"/>
      <c r="J348" s="306">
        <f>ROUND(I348*H348,2)</f>
        <v>0</v>
      </c>
      <c r="K348" s="307"/>
      <c r="L348" s="308"/>
      <c r="M348" s="309" t="s">
        <v>1</v>
      </c>
      <c r="N348" s="310" t="s">
        <v>45</v>
      </c>
      <c r="O348" s="91"/>
      <c r="P348" s="255">
        <f>O348*H348</f>
        <v>0</v>
      </c>
      <c r="Q348" s="255">
        <v>0.01662</v>
      </c>
      <c r="R348" s="255">
        <f>Q348*H348</f>
        <v>0.08974800000000001</v>
      </c>
      <c r="S348" s="255">
        <v>0</v>
      </c>
      <c r="T348" s="256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57" t="s">
        <v>202</v>
      </c>
      <c r="AT348" s="257" t="s">
        <v>331</v>
      </c>
      <c r="AU348" s="257" t="s">
        <v>90</v>
      </c>
      <c r="AY348" s="17" t="s">
        <v>166</v>
      </c>
      <c r="BE348" s="258">
        <f>IF(N348="základní",J348,0)</f>
        <v>0</v>
      </c>
      <c r="BF348" s="258">
        <f>IF(N348="snížená",J348,0)</f>
        <v>0</v>
      </c>
      <c r="BG348" s="258">
        <f>IF(N348="zákl. přenesená",J348,0)</f>
        <v>0</v>
      </c>
      <c r="BH348" s="258">
        <f>IF(N348="sníž. přenesená",J348,0)</f>
        <v>0</v>
      </c>
      <c r="BI348" s="258">
        <f>IF(N348="nulová",J348,0)</f>
        <v>0</v>
      </c>
      <c r="BJ348" s="17" t="s">
        <v>88</v>
      </c>
      <c r="BK348" s="258">
        <f>ROUND(I348*H348,2)</f>
        <v>0</v>
      </c>
      <c r="BL348" s="17" t="s">
        <v>113</v>
      </c>
      <c r="BM348" s="257" t="s">
        <v>522</v>
      </c>
    </row>
    <row r="349" spans="1:47" s="2" customFormat="1" ht="12">
      <c r="A349" s="38"/>
      <c r="B349" s="39"/>
      <c r="C349" s="40"/>
      <c r="D349" s="259" t="s">
        <v>175</v>
      </c>
      <c r="E349" s="40"/>
      <c r="F349" s="260" t="s">
        <v>521</v>
      </c>
      <c r="G349" s="40"/>
      <c r="H349" s="40"/>
      <c r="I349" s="155"/>
      <c r="J349" s="40"/>
      <c r="K349" s="40"/>
      <c r="L349" s="44"/>
      <c r="M349" s="261"/>
      <c r="N349" s="262"/>
      <c r="O349" s="91"/>
      <c r="P349" s="91"/>
      <c r="Q349" s="91"/>
      <c r="R349" s="91"/>
      <c r="S349" s="91"/>
      <c r="T349" s="92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175</v>
      </c>
      <c r="AU349" s="17" t="s">
        <v>90</v>
      </c>
    </row>
    <row r="350" spans="1:65" s="2" customFormat="1" ht="21.75" customHeight="1">
      <c r="A350" s="38"/>
      <c r="B350" s="39"/>
      <c r="C350" s="245" t="s">
        <v>523</v>
      </c>
      <c r="D350" s="245" t="s">
        <v>169</v>
      </c>
      <c r="E350" s="246" t="s">
        <v>524</v>
      </c>
      <c r="F350" s="247" t="s">
        <v>525</v>
      </c>
      <c r="G350" s="248" t="s">
        <v>339</v>
      </c>
      <c r="H350" s="249">
        <v>2.85</v>
      </c>
      <c r="I350" s="250"/>
      <c r="J350" s="251">
        <f>ROUND(I350*H350,2)</f>
        <v>0</v>
      </c>
      <c r="K350" s="252"/>
      <c r="L350" s="44"/>
      <c r="M350" s="253" t="s">
        <v>1</v>
      </c>
      <c r="N350" s="254" t="s">
        <v>45</v>
      </c>
      <c r="O350" s="91"/>
      <c r="P350" s="255">
        <f>O350*H350</f>
        <v>0</v>
      </c>
      <c r="Q350" s="255">
        <v>0.67489</v>
      </c>
      <c r="R350" s="255">
        <f>Q350*H350</f>
        <v>1.9234365</v>
      </c>
      <c r="S350" s="255">
        <v>0</v>
      </c>
      <c r="T350" s="256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57" t="s">
        <v>113</v>
      </c>
      <c r="AT350" s="257" t="s">
        <v>169</v>
      </c>
      <c r="AU350" s="257" t="s">
        <v>90</v>
      </c>
      <c r="AY350" s="17" t="s">
        <v>166</v>
      </c>
      <c r="BE350" s="258">
        <f>IF(N350="základní",J350,0)</f>
        <v>0</v>
      </c>
      <c r="BF350" s="258">
        <f>IF(N350="snížená",J350,0)</f>
        <v>0</v>
      </c>
      <c r="BG350" s="258">
        <f>IF(N350="zákl. přenesená",J350,0)</f>
        <v>0</v>
      </c>
      <c r="BH350" s="258">
        <f>IF(N350="sníž. přenesená",J350,0)</f>
        <v>0</v>
      </c>
      <c r="BI350" s="258">
        <f>IF(N350="nulová",J350,0)</f>
        <v>0</v>
      </c>
      <c r="BJ350" s="17" t="s">
        <v>88</v>
      </c>
      <c r="BK350" s="258">
        <f>ROUND(I350*H350,2)</f>
        <v>0</v>
      </c>
      <c r="BL350" s="17" t="s">
        <v>113</v>
      </c>
      <c r="BM350" s="257" t="s">
        <v>526</v>
      </c>
    </row>
    <row r="351" spans="1:47" s="2" customFormat="1" ht="12">
      <c r="A351" s="38"/>
      <c r="B351" s="39"/>
      <c r="C351" s="40"/>
      <c r="D351" s="259" t="s">
        <v>175</v>
      </c>
      <c r="E351" s="40"/>
      <c r="F351" s="260" t="s">
        <v>527</v>
      </c>
      <c r="G351" s="40"/>
      <c r="H351" s="40"/>
      <c r="I351" s="155"/>
      <c r="J351" s="40"/>
      <c r="K351" s="40"/>
      <c r="L351" s="44"/>
      <c r="M351" s="261"/>
      <c r="N351" s="262"/>
      <c r="O351" s="91"/>
      <c r="P351" s="91"/>
      <c r="Q351" s="91"/>
      <c r="R351" s="91"/>
      <c r="S351" s="91"/>
      <c r="T351" s="92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175</v>
      </c>
      <c r="AU351" s="17" t="s">
        <v>90</v>
      </c>
    </row>
    <row r="352" spans="1:51" s="13" customFormat="1" ht="12">
      <c r="A352" s="13"/>
      <c r="B352" s="267"/>
      <c r="C352" s="268"/>
      <c r="D352" s="259" t="s">
        <v>267</v>
      </c>
      <c r="E352" s="269" t="s">
        <v>1</v>
      </c>
      <c r="F352" s="270" t="s">
        <v>528</v>
      </c>
      <c r="G352" s="268"/>
      <c r="H352" s="271">
        <v>2.85</v>
      </c>
      <c r="I352" s="272"/>
      <c r="J352" s="268"/>
      <c r="K352" s="268"/>
      <c r="L352" s="273"/>
      <c r="M352" s="274"/>
      <c r="N352" s="275"/>
      <c r="O352" s="275"/>
      <c r="P352" s="275"/>
      <c r="Q352" s="275"/>
      <c r="R352" s="275"/>
      <c r="S352" s="275"/>
      <c r="T352" s="27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77" t="s">
        <v>267</v>
      </c>
      <c r="AU352" s="277" t="s">
        <v>90</v>
      </c>
      <c r="AV352" s="13" t="s">
        <v>90</v>
      </c>
      <c r="AW352" s="13" t="s">
        <v>35</v>
      </c>
      <c r="AX352" s="13" t="s">
        <v>80</v>
      </c>
      <c r="AY352" s="277" t="s">
        <v>166</v>
      </c>
    </row>
    <row r="353" spans="1:51" s="14" customFormat="1" ht="12">
      <c r="A353" s="14"/>
      <c r="B353" s="278"/>
      <c r="C353" s="279"/>
      <c r="D353" s="259" t="s">
        <v>267</v>
      </c>
      <c r="E353" s="280" t="s">
        <v>1</v>
      </c>
      <c r="F353" s="281" t="s">
        <v>269</v>
      </c>
      <c r="G353" s="279"/>
      <c r="H353" s="282">
        <v>2.85</v>
      </c>
      <c r="I353" s="283"/>
      <c r="J353" s="279"/>
      <c r="K353" s="279"/>
      <c r="L353" s="284"/>
      <c r="M353" s="285"/>
      <c r="N353" s="286"/>
      <c r="O353" s="286"/>
      <c r="P353" s="286"/>
      <c r="Q353" s="286"/>
      <c r="R353" s="286"/>
      <c r="S353" s="286"/>
      <c r="T353" s="287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88" t="s">
        <v>267</v>
      </c>
      <c r="AU353" s="288" t="s">
        <v>90</v>
      </c>
      <c r="AV353" s="14" t="s">
        <v>103</v>
      </c>
      <c r="AW353" s="14" t="s">
        <v>35</v>
      </c>
      <c r="AX353" s="14" t="s">
        <v>88</v>
      </c>
      <c r="AY353" s="288" t="s">
        <v>166</v>
      </c>
    </row>
    <row r="354" spans="1:65" s="2" customFormat="1" ht="21.75" customHeight="1">
      <c r="A354" s="38"/>
      <c r="B354" s="39"/>
      <c r="C354" s="245" t="s">
        <v>529</v>
      </c>
      <c r="D354" s="245" t="s">
        <v>169</v>
      </c>
      <c r="E354" s="246" t="s">
        <v>530</v>
      </c>
      <c r="F354" s="247" t="s">
        <v>531</v>
      </c>
      <c r="G354" s="248" t="s">
        <v>339</v>
      </c>
      <c r="H354" s="249">
        <v>75.2</v>
      </c>
      <c r="I354" s="250"/>
      <c r="J354" s="251">
        <f>ROUND(I354*H354,2)</f>
        <v>0</v>
      </c>
      <c r="K354" s="252"/>
      <c r="L354" s="44"/>
      <c r="M354" s="253" t="s">
        <v>1</v>
      </c>
      <c r="N354" s="254" t="s">
        <v>45</v>
      </c>
      <c r="O354" s="91"/>
      <c r="P354" s="255">
        <f>O354*H354</f>
        <v>0</v>
      </c>
      <c r="Q354" s="255">
        <v>0.9565</v>
      </c>
      <c r="R354" s="255">
        <f>Q354*H354</f>
        <v>71.92880000000001</v>
      </c>
      <c r="S354" s="255">
        <v>0</v>
      </c>
      <c r="T354" s="256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57" t="s">
        <v>113</v>
      </c>
      <c r="AT354" s="257" t="s">
        <v>169</v>
      </c>
      <c r="AU354" s="257" t="s">
        <v>90</v>
      </c>
      <c r="AY354" s="17" t="s">
        <v>166</v>
      </c>
      <c r="BE354" s="258">
        <f>IF(N354="základní",J354,0)</f>
        <v>0</v>
      </c>
      <c r="BF354" s="258">
        <f>IF(N354="snížená",J354,0)</f>
        <v>0</v>
      </c>
      <c r="BG354" s="258">
        <f>IF(N354="zákl. přenesená",J354,0)</f>
        <v>0</v>
      </c>
      <c r="BH354" s="258">
        <f>IF(N354="sníž. přenesená",J354,0)</f>
        <v>0</v>
      </c>
      <c r="BI354" s="258">
        <f>IF(N354="nulová",J354,0)</f>
        <v>0</v>
      </c>
      <c r="BJ354" s="17" t="s">
        <v>88</v>
      </c>
      <c r="BK354" s="258">
        <f>ROUND(I354*H354,2)</f>
        <v>0</v>
      </c>
      <c r="BL354" s="17" t="s">
        <v>113</v>
      </c>
      <c r="BM354" s="257" t="s">
        <v>532</v>
      </c>
    </row>
    <row r="355" spans="1:47" s="2" customFormat="1" ht="12">
      <c r="A355" s="38"/>
      <c r="B355" s="39"/>
      <c r="C355" s="40"/>
      <c r="D355" s="259" t="s">
        <v>175</v>
      </c>
      <c r="E355" s="40"/>
      <c r="F355" s="260" t="s">
        <v>533</v>
      </c>
      <c r="G355" s="40"/>
      <c r="H355" s="40"/>
      <c r="I355" s="155"/>
      <c r="J355" s="40"/>
      <c r="K355" s="40"/>
      <c r="L355" s="44"/>
      <c r="M355" s="261"/>
      <c r="N355" s="262"/>
      <c r="O355" s="91"/>
      <c r="P355" s="91"/>
      <c r="Q355" s="91"/>
      <c r="R355" s="91"/>
      <c r="S355" s="91"/>
      <c r="T355" s="92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175</v>
      </c>
      <c r="AU355" s="17" t="s">
        <v>90</v>
      </c>
    </row>
    <row r="356" spans="1:65" s="2" customFormat="1" ht="16.5" customHeight="1">
      <c r="A356" s="38"/>
      <c r="B356" s="39"/>
      <c r="C356" s="245" t="s">
        <v>534</v>
      </c>
      <c r="D356" s="245" t="s">
        <v>169</v>
      </c>
      <c r="E356" s="246" t="s">
        <v>535</v>
      </c>
      <c r="F356" s="247" t="s">
        <v>536</v>
      </c>
      <c r="G356" s="248" t="s">
        <v>272</v>
      </c>
      <c r="H356" s="249">
        <v>26.28</v>
      </c>
      <c r="I356" s="250"/>
      <c r="J356" s="251">
        <f>ROUND(I356*H356,2)</f>
        <v>0</v>
      </c>
      <c r="K356" s="252"/>
      <c r="L356" s="44"/>
      <c r="M356" s="253" t="s">
        <v>1</v>
      </c>
      <c r="N356" s="254" t="s">
        <v>45</v>
      </c>
      <c r="O356" s="91"/>
      <c r="P356" s="255">
        <f>O356*H356</f>
        <v>0</v>
      </c>
      <c r="Q356" s="255">
        <v>1.78636</v>
      </c>
      <c r="R356" s="255">
        <f>Q356*H356</f>
        <v>46.9455408</v>
      </c>
      <c r="S356" s="255">
        <v>0</v>
      </c>
      <c r="T356" s="256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57" t="s">
        <v>113</v>
      </c>
      <c r="AT356" s="257" t="s">
        <v>169</v>
      </c>
      <c r="AU356" s="257" t="s">
        <v>90</v>
      </c>
      <c r="AY356" s="17" t="s">
        <v>166</v>
      </c>
      <c r="BE356" s="258">
        <f>IF(N356="základní",J356,0)</f>
        <v>0</v>
      </c>
      <c r="BF356" s="258">
        <f>IF(N356="snížená",J356,0)</f>
        <v>0</v>
      </c>
      <c r="BG356" s="258">
        <f>IF(N356="zákl. přenesená",J356,0)</f>
        <v>0</v>
      </c>
      <c r="BH356" s="258">
        <f>IF(N356="sníž. přenesená",J356,0)</f>
        <v>0</v>
      </c>
      <c r="BI356" s="258">
        <f>IF(N356="nulová",J356,0)</f>
        <v>0</v>
      </c>
      <c r="BJ356" s="17" t="s">
        <v>88</v>
      </c>
      <c r="BK356" s="258">
        <f>ROUND(I356*H356,2)</f>
        <v>0</v>
      </c>
      <c r="BL356" s="17" t="s">
        <v>113</v>
      </c>
      <c r="BM356" s="257" t="s">
        <v>537</v>
      </c>
    </row>
    <row r="357" spans="1:47" s="2" customFormat="1" ht="12">
      <c r="A357" s="38"/>
      <c r="B357" s="39"/>
      <c r="C357" s="40"/>
      <c r="D357" s="259" t="s">
        <v>175</v>
      </c>
      <c r="E357" s="40"/>
      <c r="F357" s="260" t="s">
        <v>538</v>
      </c>
      <c r="G357" s="40"/>
      <c r="H357" s="40"/>
      <c r="I357" s="155"/>
      <c r="J357" s="40"/>
      <c r="K357" s="40"/>
      <c r="L357" s="44"/>
      <c r="M357" s="261"/>
      <c r="N357" s="262"/>
      <c r="O357" s="91"/>
      <c r="P357" s="91"/>
      <c r="Q357" s="91"/>
      <c r="R357" s="91"/>
      <c r="S357" s="91"/>
      <c r="T357" s="92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175</v>
      </c>
      <c r="AU357" s="17" t="s">
        <v>90</v>
      </c>
    </row>
    <row r="358" spans="1:51" s="13" customFormat="1" ht="12">
      <c r="A358" s="13"/>
      <c r="B358" s="267"/>
      <c r="C358" s="268"/>
      <c r="D358" s="259" t="s">
        <v>267</v>
      </c>
      <c r="E358" s="269" t="s">
        <v>1</v>
      </c>
      <c r="F358" s="270" t="s">
        <v>539</v>
      </c>
      <c r="G358" s="268"/>
      <c r="H358" s="271">
        <v>2.16</v>
      </c>
      <c r="I358" s="272"/>
      <c r="J358" s="268"/>
      <c r="K358" s="268"/>
      <c r="L358" s="273"/>
      <c r="M358" s="274"/>
      <c r="N358" s="275"/>
      <c r="O358" s="275"/>
      <c r="P358" s="275"/>
      <c r="Q358" s="275"/>
      <c r="R358" s="275"/>
      <c r="S358" s="275"/>
      <c r="T358" s="27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77" t="s">
        <v>267</v>
      </c>
      <c r="AU358" s="277" t="s">
        <v>90</v>
      </c>
      <c r="AV358" s="13" t="s">
        <v>90</v>
      </c>
      <c r="AW358" s="13" t="s">
        <v>35</v>
      </c>
      <c r="AX358" s="13" t="s">
        <v>80</v>
      </c>
      <c r="AY358" s="277" t="s">
        <v>166</v>
      </c>
    </row>
    <row r="359" spans="1:51" s="13" customFormat="1" ht="12">
      <c r="A359" s="13"/>
      <c r="B359" s="267"/>
      <c r="C359" s="268"/>
      <c r="D359" s="259" t="s">
        <v>267</v>
      </c>
      <c r="E359" s="269" t="s">
        <v>1</v>
      </c>
      <c r="F359" s="270" t="s">
        <v>540</v>
      </c>
      <c r="G359" s="268"/>
      <c r="H359" s="271">
        <v>8.64</v>
      </c>
      <c r="I359" s="272"/>
      <c r="J359" s="268"/>
      <c r="K359" s="268"/>
      <c r="L359" s="273"/>
      <c r="M359" s="274"/>
      <c r="N359" s="275"/>
      <c r="O359" s="275"/>
      <c r="P359" s="275"/>
      <c r="Q359" s="275"/>
      <c r="R359" s="275"/>
      <c r="S359" s="275"/>
      <c r="T359" s="27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77" t="s">
        <v>267</v>
      </c>
      <c r="AU359" s="277" t="s">
        <v>90</v>
      </c>
      <c r="AV359" s="13" t="s">
        <v>90</v>
      </c>
      <c r="AW359" s="13" t="s">
        <v>35</v>
      </c>
      <c r="AX359" s="13" t="s">
        <v>80</v>
      </c>
      <c r="AY359" s="277" t="s">
        <v>166</v>
      </c>
    </row>
    <row r="360" spans="1:51" s="14" customFormat="1" ht="12">
      <c r="A360" s="14"/>
      <c r="B360" s="278"/>
      <c r="C360" s="279"/>
      <c r="D360" s="259" t="s">
        <v>267</v>
      </c>
      <c r="E360" s="280" t="s">
        <v>1</v>
      </c>
      <c r="F360" s="281" t="s">
        <v>541</v>
      </c>
      <c r="G360" s="279"/>
      <c r="H360" s="282">
        <v>10.8</v>
      </c>
      <c r="I360" s="283"/>
      <c r="J360" s="279"/>
      <c r="K360" s="279"/>
      <c r="L360" s="284"/>
      <c r="M360" s="285"/>
      <c r="N360" s="286"/>
      <c r="O360" s="286"/>
      <c r="P360" s="286"/>
      <c r="Q360" s="286"/>
      <c r="R360" s="286"/>
      <c r="S360" s="286"/>
      <c r="T360" s="287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88" t="s">
        <v>267</v>
      </c>
      <c r="AU360" s="288" t="s">
        <v>90</v>
      </c>
      <c r="AV360" s="14" t="s">
        <v>103</v>
      </c>
      <c r="AW360" s="14" t="s">
        <v>35</v>
      </c>
      <c r="AX360" s="14" t="s">
        <v>80</v>
      </c>
      <c r="AY360" s="288" t="s">
        <v>166</v>
      </c>
    </row>
    <row r="361" spans="1:51" s="13" customFormat="1" ht="12">
      <c r="A361" s="13"/>
      <c r="B361" s="267"/>
      <c r="C361" s="268"/>
      <c r="D361" s="259" t="s">
        <v>267</v>
      </c>
      <c r="E361" s="269" t="s">
        <v>1</v>
      </c>
      <c r="F361" s="270" t="s">
        <v>542</v>
      </c>
      <c r="G361" s="268"/>
      <c r="H361" s="271">
        <v>4.32</v>
      </c>
      <c r="I361" s="272"/>
      <c r="J361" s="268"/>
      <c r="K361" s="268"/>
      <c r="L361" s="273"/>
      <c r="M361" s="274"/>
      <c r="N361" s="275"/>
      <c r="O361" s="275"/>
      <c r="P361" s="275"/>
      <c r="Q361" s="275"/>
      <c r="R361" s="275"/>
      <c r="S361" s="275"/>
      <c r="T361" s="27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77" t="s">
        <v>267</v>
      </c>
      <c r="AU361" s="277" t="s">
        <v>90</v>
      </c>
      <c r="AV361" s="13" t="s">
        <v>90</v>
      </c>
      <c r="AW361" s="13" t="s">
        <v>35</v>
      </c>
      <c r="AX361" s="13" t="s">
        <v>80</v>
      </c>
      <c r="AY361" s="277" t="s">
        <v>166</v>
      </c>
    </row>
    <row r="362" spans="1:51" s="14" customFormat="1" ht="12">
      <c r="A362" s="14"/>
      <c r="B362" s="278"/>
      <c r="C362" s="279"/>
      <c r="D362" s="259" t="s">
        <v>267</v>
      </c>
      <c r="E362" s="280" t="s">
        <v>1</v>
      </c>
      <c r="F362" s="281" t="s">
        <v>543</v>
      </c>
      <c r="G362" s="279"/>
      <c r="H362" s="282">
        <v>4.32</v>
      </c>
      <c r="I362" s="283"/>
      <c r="J362" s="279"/>
      <c r="K362" s="279"/>
      <c r="L362" s="284"/>
      <c r="M362" s="285"/>
      <c r="N362" s="286"/>
      <c r="O362" s="286"/>
      <c r="P362" s="286"/>
      <c r="Q362" s="286"/>
      <c r="R362" s="286"/>
      <c r="S362" s="286"/>
      <c r="T362" s="287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88" t="s">
        <v>267</v>
      </c>
      <c r="AU362" s="288" t="s">
        <v>90</v>
      </c>
      <c r="AV362" s="14" t="s">
        <v>103</v>
      </c>
      <c r="AW362" s="14" t="s">
        <v>35</v>
      </c>
      <c r="AX362" s="14" t="s">
        <v>80</v>
      </c>
      <c r="AY362" s="288" t="s">
        <v>166</v>
      </c>
    </row>
    <row r="363" spans="1:51" s="13" customFormat="1" ht="12">
      <c r="A363" s="13"/>
      <c r="B363" s="267"/>
      <c r="C363" s="268"/>
      <c r="D363" s="259" t="s">
        <v>267</v>
      </c>
      <c r="E363" s="269" t="s">
        <v>1</v>
      </c>
      <c r="F363" s="270" t="s">
        <v>544</v>
      </c>
      <c r="G363" s="268"/>
      <c r="H363" s="271">
        <v>8.64</v>
      </c>
      <c r="I363" s="272"/>
      <c r="J363" s="268"/>
      <c r="K363" s="268"/>
      <c r="L363" s="273"/>
      <c r="M363" s="274"/>
      <c r="N363" s="275"/>
      <c r="O363" s="275"/>
      <c r="P363" s="275"/>
      <c r="Q363" s="275"/>
      <c r="R363" s="275"/>
      <c r="S363" s="275"/>
      <c r="T363" s="27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77" t="s">
        <v>267</v>
      </c>
      <c r="AU363" s="277" t="s">
        <v>90</v>
      </c>
      <c r="AV363" s="13" t="s">
        <v>90</v>
      </c>
      <c r="AW363" s="13" t="s">
        <v>35</v>
      </c>
      <c r="AX363" s="13" t="s">
        <v>80</v>
      </c>
      <c r="AY363" s="277" t="s">
        <v>166</v>
      </c>
    </row>
    <row r="364" spans="1:51" s="14" customFormat="1" ht="12">
      <c r="A364" s="14"/>
      <c r="B364" s="278"/>
      <c r="C364" s="279"/>
      <c r="D364" s="259" t="s">
        <v>267</v>
      </c>
      <c r="E364" s="280" t="s">
        <v>1</v>
      </c>
      <c r="F364" s="281" t="s">
        <v>498</v>
      </c>
      <c r="G364" s="279"/>
      <c r="H364" s="282">
        <v>8.64</v>
      </c>
      <c r="I364" s="283"/>
      <c r="J364" s="279"/>
      <c r="K364" s="279"/>
      <c r="L364" s="284"/>
      <c r="M364" s="285"/>
      <c r="N364" s="286"/>
      <c r="O364" s="286"/>
      <c r="P364" s="286"/>
      <c r="Q364" s="286"/>
      <c r="R364" s="286"/>
      <c r="S364" s="286"/>
      <c r="T364" s="287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88" t="s">
        <v>267</v>
      </c>
      <c r="AU364" s="288" t="s">
        <v>90</v>
      </c>
      <c r="AV364" s="14" t="s">
        <v>103</v>
      </c>
      <c r="AW364" s="14" t="s">
        <v>35</v>
      </c>
      <c r="AX364" s="14" t="s">
        <v>80</v>
      </c>
      <c r="AY364" s="288" t="s">
        <v>166</v>
      </c>
    </row>
    <row r="365" spans="1:51" s="13" customFormat="1" ht="12">
      <c r="A365" s="13"/>
      <c r="B365" s="267"/>
      <c r="C365" s="268"/>
      <c r="D365" s="259" t="s">
        <v>267</v>
      </c>
      <c r="E365" s="269" t="s">
        <v>1</v>
      </c>
      <c r="F365" s="270" t="s">
        <v>545</v>
      </c>
      <c r="G365" s="268"/>
      <c r="H365" s="271">
        <v>2.52</v>
      </c>
      <c r="I365" s="272"/>
      <c r="J365" s="268"/>
      <c r="K365" s="268"/>
      <c r="L365" s="273"/>
      <c r="M365" s="274"/>
      <c r="N365" s="275"/>
      <c r="O365" s="275"/>
      <c r="P365" s="275"/>
      <c r="Q365" s="275"/>
      <c r="R365" s="275"/>
      <c r="S365" s="275"/>
      <c r="T365" s="27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77" t="s">
        <v>267</v>
      </c>
      <c r="AU365" s="277" t="s">
        <v>90</v>
      </c>
      <c r="AV365" s="13" t="s">
        <v>90</v>
      </c>
      <c r="AW365" s="13" t="s">
        <v>35</v>
      </c>
      <c r="AX365" s="13" t="s">
        <v>80</v>
      </c>
      <c r="AY365" s="277" t="s">
        <v>166</v>
      </c>
    </row>
    <row r="366" spans="1:51" s="14" customFormat="1" ht="12">
      <c r="A366" s="14"/>
      <c r="B366" s="278"/>
      <c r="C366" s="279"/>
      <c r="D366" s="259" t="s">
        <v>267</v>
      </c>
      <c r="E366" s="280" t="s">
        <v>1</v>
      </c>
      <c r="F366" s="281" t="s">
        <v>546</v>
      </c>
      <c r="G366" s="279"/>
      <c r="H366" s="282">
        <v>2.52</v>
      </c>
      <c r="I366" s="283"/>
      <c r="J366" s="279"/>
      <c r="K366" s="279"/>
      <c r="L366" s="284"/>
      <c r="M366" s="285"/>
      <c r="N366" s="286"/>
      <c r="O366" s="286"/>
      <c r="P366" s="286"/>
      <c r="Q366" s="286"/>
      <c r="R366" s="286"/>
      <c r="S366" s="286"/>
      <c r="T366" s="287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88" t="s">
        <v>267</v>
      </c>
      <c r="AU366" s="288" t="s">
        <v>90</v>
      </c>
      <c r="AV366" s="14" t="s">
        <v>103</v>
      </c>
      <c r="AW366" s="14" t="s">
        <v>35</v>
      </c>
      <c r="AX366" s="14" t="s">
        <v>80</v>
      </c>
      <c r="AY366" s="288" t="s">
        <v>166</v>
      </c>
    </row>
    <row r="367" spans="1:51" s="15" customFormat="1" ht="12">
      <c r="A367" s="15"/>
      <c r="B367" s="289"/>
      <c r="C367" s="290"/>
      <c r="D367" s="259" t="s">
        <v>267</v>
      </c>
      <c r="E367" s="291" t="s">
        <v>1</v>
      </c>
      <c r="F367" s="292" t="s">
        <v>285</v>
      </c>
      <c r="G367" s="290"/>
      <c r="H367" s="293">
        <v>26.28</v>
      </c>
      <c r="I367" s="294"/>
      <c r="J367" s="290"/>
      <c r="K367" s="290"/>
      <c r="L367" s="295"/>
      <c r="M367" s="296"/>
      <c r="N367" s="297"/>
      <c r="O367" s="297"/>
      <c r="P367" s="297"/>
      <c r="Q367" s="297"/>
      <c r="R367" s="297"/>
      <c r="S367" s="297"/>
      <c r="T367" s="298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99" t="s">
        <v>267</v>
      </c>
      <c r="AU367" s="299" t="s">
        <v>90</v>
      </c>
      <c r="AV367" s="15" t="s">
        <v>113</v>
      </c>
      <c r="AW367" s="15" t="s">
        <v>35</v>
      </c>
      <c r="AX367" s="15" t="s">
        <v>88</v>
      </c>
      <c r="AY367" s="299" t="s">
        <v>166</v>
      </c>
    </row>
    <row r="368" spans="1:65" s="2" customFormat="1" ht="21.75" customHeight="1">
      <c r="A368" s="38"/>
      <c r="B368" s="39"/>
      <c r="C368" s="245" t="s">
        <v>547</v>
      </c>
      <c r="D368" s="245" t="s">
        <v>169</v>
      </c>
      <c r="E368" s="246" t="s">
        <v>548</v>
      </c>
      <c r="F368" s="247" t="s">
        <v>549</v>
      </c>
      <c r="G368" s="248" t="s">
        <v>339</v>
      </c>
      <c r="H368" s="249">
        <v>13.4</v>
      </c>
      <c r="I368" s="250"/>
      <c r="J368" s="251">
        <f>ROUND(I368*H368,2)</f>
        <v>0</v>
      </c>
      <c r="K368" s="252"/>
      <c r="L368" s="44"/>
      <c r="M368" s="253" t="s">
        <v>1</v>
      </c>
      <c r="N368" s="254" t="s">
        <v>45</v>
      </c>
      <c r="O368" s="91"/>
      <c r="P368" s="255">
        <f>O368*H368</f>
        <v>0</v>
      </c>
      <c r="Q368" s="255">
        <v>0.22158</v>
      </c>
      <c r="R368" s="255">
        <f>Q368*H368</f>
        <v>2.969172</v>
      </c>
      <c r="S368" s="255">
        <v>0</v>
      </c>
      <c r="T368" s="256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57" t="s">
        <v>113</v>
      </c>
      <c r="AT368" s="257" t="s">
        <v>169</v>
      </c>
      <c r="AU368" s="257" t="s">
        <v>90</v>
      </c>
      <c r="AY368" s="17" t="s">
        <v>166</v>
      </c>
      <c r="BE368" s="258">
        <f>IF(N368="základní",J368,0)</f>
        <v>0</v>
      </c>
      <c r="BF368" s="258">
        <f>IF(N368="snížená",J368,0)</f>
        <v>0</v>
      </c>
      <c r="BG368" s="258">
        <f>IF(N368="zákl. přenesená",J368,0)</f>
        <v>0</v>
      </c>
      <c r="BH368" s="258">
        <f>IF(N368="sníž. přenesená",J368,0)</f>
        <v>0</v>
      </c>
      <c r="BI368" s="258">
        <f>IF(N368="nulová",J368,0)</f>
        <v>0</v>
      </c>
      <c r="BJ368" s="17" t="s">
        <v>88</v>
      </c>
      <c r="BK368" s="258">
        <f>ROUND(I368*H368,2)</f>
        <v>0</v>
      </c>
      <c r="BL368" s="17" t="s">
        <v>113</v>
      </c>
      <c r="BM368" s="257" t="s">
        <v>550</v>
      </c>
    </row>
    <row r="369" spans="1:47" s="2" customFormat="1" ht="12">
      <c r="A369" s="38"/>
      <c r="B369" s="39"/>
      <c r="C369" s="40"/>
      <c r="D369" s="259" t="s">
        <v>175</v>
      </c>
      <c r="E369" s="40"/>
      <c r="F369" s="260" t="s">
        <v>551</v>
      </c>
      <c r="G369" s="40"/>
      <c r="H369" s="40"/>
      <c r="I369" s="155"/>
      <c r="J369" s="40"/>
      <c r="K369" s="40"/>
      <c r="L369" s="44"/>
      <c r="M369" s="261"/>
      <c r="N369" s="262"/>
      <c r="O369" s="91"/>
      <c r="P369" s="91"/>
      <c r="Q369" s="91"/>
      <c r="R369" s="91"/>
      <c r="S369" s="91"/>
      <c r="T369" s="92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175</v>
      </c>
      <c r="AU369" s="17" t="s">
        <v>90</v>
      </c>
    </row>
    <row r="370" spans="1:51" s="13" customFormat="1" ht="12">
      <c r="A370" s="13"/>
      <c r="B370" s="267"/>
      <c r="C370" s="268"/>
      <c r="D370" s="259" t="s">
        <v>267</v>
      </c>
      <c r="E370" s="269" t="s">
        <v>1</v>
      </c>
      <c r="F370" s="270" t="s">
        <v>552</v>
      </c>
      <c r="G370" s="268"/>
      <c r="H370" s="271">
        <v>13.4</v>
      </c>
      <c r="I370" s="272"/>
      <c r="J370" s="268"/>
      <c r="K370" s="268"/>
      <c r="L370" s="273"/>
      <c r="M370" s="274"/>
      <c r="N370" s="275"/>
      <c r="O370" s="275"/>
      <c r="P370" s="275"/>
      <c r="Q370" s="275"/>
      <c r="R370" s="275"/>
      <c r="S370" s="275"/>
      <c r="T370" s="27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77" t="s">
        <v>267</v>
      </c>
      <c r="AU370" s="277" t="s">
        <v>90</v>
      </c>
      <c r="AV370" s="13" t="s">
        <v>90</v>
      </c>
      <c r="AW370" s="13" t="s">
        <v>35</v>
      </c>
      <c r="AX370" s="13" t="s">
        <v>80</v>
      </c>
      <c r="AY370" s="277" t="s">
        <v>166</v>
      </c>
    </row>
    <row r="371" spans="1:51" s="14" customFormat="1" ht="12">
      <c r="A371" s="14"/>
      <c r="B371" s="278"/>
      <c r="C371" s="279"/>
      <c r="D371" s="259" t="s">
        <v>267</v>
      </c>
      <c r="E371" s="280" t="s">
        <v>1</v>
      </c>
      <c r="F371" s="281" t="s">
        <v>553</v>
      </c>
      <c r="G371" s="279"/>
      <c r="H371" s="282">
        <v>13.4</v>
      </c>
      <c r="I371" s="283"/>
      <c r="J371" s="279"/>
      <c r="K371" s="279"/>
      <c r="L371" s="284"/>
      <c r="M371" s="285"/>
      <c r="N371" s="286"/>
      <c r="O371" s="286"/>
      <c r="P371" s="286"/>
      <c r="Q371" s="286"/>
      <c r="R371" s="286"/>
      <c r="S371" s="286"/>
      <c r="T371" s="287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88" t="s">
        <v>267</v>
      </c>
      <c r="AU371" s="288" t="s">
        <v>90</v>
      </c>
      <c r="AV371" s="14" t="s">
        <v>103</v>
      </c>
      <c r="AW371" s="14" t="s">
        <v>35</v>
      </c>
      <c r="AX371" s="14" t="s">
        <v>88</v>
      </c>
      <c r="AY371" s="288" t="s">
        <v>166</v>
      </c>
    </row>
    <row r="372" spans="1:65" s="2" customFormat="1" ht="21.75" customHeight="1">
      <c r="A372" s="38"/>
      <c r="B372" s="39"/>
      <c r="C372" s="245" t="s">
        <v>554</v>
      </c>
      <c r="D372" s="245" t="s">
        <v>169</v>
      </c>
      <c r="E372" s="246" t="s">
        <v>555</v>
      </c>
      <c r="F372" s="247" t="s">
        <v>556</v>
      </c>
      <c r="G372" s="248" t="s">
        <v>339</v>
      </c>
      <c r="H372" s="249">
        <v>75.8</v>
      </c>
      <c r="I372" s="250"/>
      <c r="J372" s="251">
        <f>ROUND(I372*H372,2)</f>
        <v>0</v>
      </c>
      <c r="K372" s="252"/>
      <c r="L372" s="44"/>
      <c r="M372" s="253" t="s">
        <v>1</v>
      </c>
      <c r="N372" s="254" t="s">
        <v>45</v>
      </c>
      <c r="O372" s="91"/>
      <c r="P372" s="255">
        <f>O372*H372</f>
        <v>0</v>
      </c>
      <c r="Q372" s="255">
        <v>0.34116</v>
      </c>
      <c r="R372" s="255">
        <f>Q372*H372</f>
        <v>25.859928</v>
      </c>
      <c r="S372" s="255">
        <v>0</v>
      </c>
      <c r="T372" s="256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57" t="s">
        <v>113</v>
      </c>
      <c r="AT372" s="257" t="s">
        <v>169</v>
      </c>
      <c r="AU372" s="257" t="s">
        <v>90</v>
      </c>
      <c r="AY372" s="17" t="s">
        <v>166</v>
      </c>
      <c r="BE372" s="258">
        <f>IF(N372="základní",J372,0)</f>
        <v>0</v>
      </c>
      <c r="BF372" s="258">
        <f>IF(N372="snížená",J372,0)</f>
        <v>0</v>
      </c>
      <c r="BG372" s="258">
        <f>IF(N372="zákl. přenesená",J372,0)</f>
        <v>0</v>
      </c>
      <c r="BH372" s="258">
        <f>IF(N372="sníž. přenesená",J372,0)</f>
        <v>0</v>
      </c>
      <c r="BI372" s="258">
        <f>IF(N372="nulová",J372,0)</f>
        <v>0</v>
      </c>
      <c r="BJ372" s="17" t="s">
        <v>88</v>
      </c>
      <c r="BK372" s="258">
        <f>ROUND(I372*H372,2)</f>
        <v>0</v>
      </c>
      <c r="BL372" s="17" t="s">
        <v>113</v>
      </c>
      <c r="BM372" s="257" t="s">
        <v>557</v>
      </c>
    </row>
    <row r="373" spans="1:47" s="2" customFormat="1" ht="12">
      <c r="A373" s="38"/>
      <c r="B373" s="39"/>
      <c r="C373" s="40"/>
      <c r="D373" s="259" t="s">
        <v>175</v>
      </c>
      <c r="E373" s="40"/>
      <c r="F373" s="260" t="s">
        <v>558</v>
      </c>
      <c r="G373" s="40"/>
      <c r="H373" s="40"/>
      <c r="I373" s="155"/>
      <c r="J373" s="40"/>
      <c r="K373" s="40"/>
      <c r="L373" s="44"/>
      <c r="M373" s="261"/>
      <c r="N373" s="262"/>
      <c r="O373" s="91"/>
      <c r="P373" s="91"/>
      <c r="Q373" s="91"/>
      <c r="R373" s="91"/>
      <c r="S373" s="91"/>
      <c r="T373" s="92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175</v>
      </c>
      <c r="AU373" s="17" t="s">
        <v>90</v>
      </c>
    </row>
    <row r="374" spans="1:51" s="13" customFormat="1" ht="12">
      <c r="A374" s="13"/>
      <c r="B374" s="267"/>
      <c r="C374" s="268"/>
      <c r="D374" s="259" t="s">
        <v>267</v>
      </c>
      <c r="E374" s="269" t="s">
        <v>1</v>
      </c>
      <c r="F374" s="270" t="s">
        <v>559</v>
      </c>
      <c r="G374" s="268"/>
      <c r="H374" s="271">
        <v>75.8</v>
      </c>
      <c r="I374" s="272"/>
      <c r="J374" s="268"/>
      <c r="K374" s="268"/>
      <c r="L374" s="273"/>
      <c r="M374" s="274"/>
      <c r="N374" s="275"/>
      <c r="O374" s="275"/>
      <c r="P374" s="275"/>
      <c r="Q374" s="275"/>
      <c r="R374" s="275"/>
      <c r="S374" s="275"/>
      <c r="T374" s="27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77" t="s">
        <v>267</v>
      </c>
      <c r="AU374" s="277" t="s">
        <v>90</v>
      </c>
      <c r="AV374" s="13" t="s">
        <v>90</v>
      </c>
      <c r="AW374" s="13" t="s">
        <v>35</v>
      </c>
      <c r="AX374" s="13" t="s">
        <v>80</v>
      </c>
      <c r="AY374" s="277" t="s">
        <v>166</v>
      </c>
    </row>
    <row r="375" spans="1:51" s="14" customFormat="1" ht="12">
      <c r="A375" s="14"/>
      <c r="B375" s="278"/>
      <c r="C375" s="279"/>
      <c r="D375" s="259" t="s">
        <v>267</v>
      </c>
      <c r="E375" s="280" t="s">
        <v>1</v>
      </c>
      <c r="F375" s="281" t="s">
        <v>269</v>
      </c>
      <c r="G375" s="279"/>
      <c r="H375" s="282">
        <v>75.8</v>
      </c>
      <c r="I375" s="283"/>
      <c r="J375" s="279"/>
      <c r="K375" s="279"/>
      <c r="L375" s="284"/>
      <c r="M375" s="285"/>
      <c r="N375" s="286"/>
      <c r="O375" s="286"/>
      <c r="P375" s="286"/>
      <c r="Q375" s="286"/>
      <c r="R375" s="286"/>
      <c r="S375" s="286"/>
      <c r="T375" s="287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88" t="s">
        <v>267</v>
      </c>
      <c r="AU375" s="288" t="s">
        <v>90</v>
      </c>
      <c r="AV375" s="14" t="s">
        <v>103</v>
      </c>
      <c r="AW375" s="14" t="s">
        <v>35</v>
      </c>
      <c r="AX375" s="14" t="s">
        <v>88</v>
      </c>
      <c r="AY375" s="288" t="s">
        <v>166</v>
      </c>
    </row>
    <row r="376" spans="1:65" s="2" customFormat="1" ht="16.5" customHeight="1">
      <c r="A376" s="38"/>
      <c r="B376" s="39"/>
      <c r="C376" s="245" t="s">
        <v>560</v>
      </c>
      <c r="D376" s="245" t="s">
        <v>169</v>
      </c>
      <c r="E376" s="246" t="s">
        <v>561</v>
      </c>
      <c r="F376" s="247" t="s">
        <v>562</v>
      </c>
      <c r="G376" s="248" t="s">
        <v>563</v>
      </c>
      <c r="H376" s="249">
        <v>2</v>
      </c>
      <c r="I376" s="250"/>
      <c r="J376" s="251">
        <f>ROUND(I376*H376,2)</f>
        <v>0</v>
      </c>
      <c r="K376" s="252"/>
      <c r="L376" s="44"/>
      <c r="M376" s="253" t="s">
        <v>1</v>
      </c>
      <c r="N376" s="254" t="s">
        <v>45</v>
      </c>
      <c r="O376" s="91"/>
      <c r="P376" s="255">
        <f>O376*H376</f>
        <v>0</v>
      </c>
      <c r="Q376" s="255">
        <v>0.02126</v>
      </c>
      <c r="R376" s="255">
        <f>Q376*H376</f>
        <v>0.04252</v>
      </c>
      <c r="S376" s="255">
        <v>0</v>
      </c>
      <c r="T376" s="256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57" t="s">
        <v>113</v>
      </c>
      <c r="AT376" s="257" t="s">
        <v>169</v>
      </c>
      <c r="AU376" s="257" t="s">
        <v>90</v>
      </c>
      <c r="AY376" s="17" t="s">
        <v>166</v>
      </c>
      <c r="BE376" s="258">
        <f>IF(N376="základní",J376,0)</f>
        <v>0</v>
      </c>
      <c r="BF376" s="258">
        <f>IF(N376="snížená",J376,0)</f>
        <v>0</v>
      </c>
      <c r="BG376" s="258">
        <f>IF(N376="zákl. přenesená",J376,0)</f>
        <v>0</v>
      </c>
      <c r="BH376" s="258">
        <f>IF(N376="sníž. přenesená",J376,0)</f>
        <v>0</v>
      </c>
      <c r="BI376" s="258">
        <f>IF(N376="nulová",J376,0)</f>
        <v>0</v>
      </c>
      <c r="BJ376" s="17" t="s">
        <v>88</v>
      </c>
      <c r="BK376" s="258">
        <f>ROUND(I376*H376,2)</f>
        <v>0</v>
      </c>
      <c r="BL376" s="17" t="s">
        <v>113</v>
      </c>
      <c r="BM376" s="257" t="s">
        <v>564</v>
      </c>
    </row>
    <row r="377" spans="1:47" s="2" customFormat="1" ht="12">
      <c r="A377" s="38"/>
      <c r="B377" s="39"/>
      <c r="C377" s="40"/>
      <c r="D377" s="259" t="s">
        <v>175</v>
      </c>
      <c r="E377" s="40"/>
      <c r="F377" s="260" t="s">
        <v>565</v>
      </c>
      <c r="G377" s="40"/>
      <c r="H377" s="40"/>
      <c r="I377" s="155"/>
      <c r="J377" s="40"/>
      <c r="K377" s="40"/>
      <c r="L377" s="44"/>
      <c r="M377" s="261"/>
      <c r="N377" s="262"/>
      <c r="O377" s="91"/>
      <c r="P377" s="91"/>
      <c r="Q377" s="91"/>
      <c r="R377" s="91"/>
      <c r="S377" s="91"/>
      <c r="T377" s="92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175</v>
      </c>
      <c r="AU377" s="17" t="s">
        <v>90</v>
      </c>
    </row>
    <row r="378" spans="1:51" s="13" customFormat="1" ht="12">
      <c r="A378" s="13"/>
      <c r="B378" s="267"/>
      <c r="C378" s="268"/>
      <c r="D378" s="259" t="s">
        <v>267</v>
      </c>
      <c r="E378" s="269" t="s">
        <v>1</v>
      </c>
      <c r="F378" s="270" t="s">
        <v>90</v>
      </c>
      <c r="G378" s="268"/>
      <c r="H378" s="271">
        <v>2</v>
      </c>
      <c r="I378" s="272"/>
      <c r="J378" s="268"/>
      <c r="K378" s="268"/>
      <c r="L378" s="273"/>
      <c r="M378" s="274"/>
      <c r="N378" s="275"/>
      <c r="O378" s="275"/>
      <c r="P378" s="275"/>
      <c r="Q378" s="275"/>
      <c r="R378" s="275"/>
      <c r="S378" s="275"/>
      <c r="T378" s="27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77" t="s">
        <v>267</v>
      </c>
      <c r="AU378" s="277" t="s">
        <v>90</v>
      </c>
      <c r="AV378" s="13" t="s">
        <v>90</v>
      </c>
      <c r="AW378" s="13" t="s">
        <v>35</v>
      </c>
      <c r="AX378" s="13" t="s">
        <v>80</v>
      </c>
      <c r="AY378" s="277" t="s">
        <v>166</v>
      </c>
    </row>
    <row r="379" spans="1:51" s="14" customFormat="1" ht="12">
      <c r="A379" s="14"/>
      <c r="B379" s="278"/>
      <c r="C379" s="279"/>
      <c r="D379" s="259" t="s">
        <v>267</v>
      </c>
      <c r="E379" s="280" t="s">
        <v>1</v>
      </c>
      <c r="F379" s="281" t="s">
        <v>566</v>
      </c>
      <c r="G379" s="279"/>
      <c r="H379" s="282">
        <v>2</v>
      </c>
      <c r="I379" s="283"/>
      <c r="J379" s="279"/>
      <c r="K379" s="279"/>
      <c r="L379" s="284"/>
      <c r="M379" s="285"/>
      <c r="N379" s="286"/>
      <c r="O379" s="286"/>
      <c r="P379" s="286"/>
      <c r="Q379" s="286"/>
      <c r="R379" s="286"/>
      <c r="S379" s="286"/>
      <c r="T379" s="287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88" t="s">
        <v>267</v>
      </c>
      <c r="AU379" s="288" t="s">
        <v>90</v>
      </c>
      <c r="AV379" s="14" t="s">
        <v>103</v>
      </c>
      <c r="AW379" s="14" t="s">
        <v>35</v>
      </c>
      <c r="AX379" s="14" t="s">
        <v>88</v>
      </c>
      <c r="AY379" s="288" t="s">
        <v>166</v>
      </c>
    </row>
    <row r="380" spans="1:65" s="2" customFormat="1" ht="16.5" customHeight="1">
      <c r="A380" s="38"/>
      <c r="B380" s="39"/>
      <c r="C380" s="245" t="s">
        <v>567</v>
      </c>
      <c r="D380" s="245" t="s">
        <v>169</v>
      </c>
      <c r="E380" s="246" t="s">
        <v>568</v>
      </c>
      <c r="F380" s="247" t="s">
        <v>569</v>
      </c>
      <c r="G380" s="248" t="s">
        <v>563</v>
      </c>
      <c r="H380" s="249">
        <v>1</v>
      </c>
      <c r="I380" s="250"/>
      <c r="J380" s="251">
        <f>ROUND(I380*H380,2)</f>
        <v>0</v>
      </c>
      <c r="K380" s="252"/>
      <c r="L380" s="44"/>
      <c r="M380" s="253" t="s">
        <v>1</v>
      </c>
      <c r="N380" s="254" t="s">
        <v>45</v>
      </c>
      <c r="O380" s="91"/>
      <c r="P380" s="255">
        <f>O380*H380</f>
        <v>0</v>
      </c>
      <c r="Q380" s="255">
        <v>0.03195</v>
      </c>
      <c r="R380" s="255">
        <f>Q380*H380</f>
        <v>0.03195</v>
      </c>
      <c r="S380" s="255">
        <v>0</v>
      </c>
      <c r="T380" s="256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57" t="s">
        <v>113</v>
      </c>
      <c r="AT380" s="257" t="s">
        <v>169</v>
      </c>
      <c r="AU380" s="257" t="s">
        <v>90</v>
      </c>
      <c r="AY380" s="17" t="s">
        <v>166</v>
      </c>
      <c r="BE380" s="258">
        <f>IF(N380="základní",J380,0)</f>
        <v>0</v>
      </c>
      <c r="BF380" s="258">
        <f>IF(N380="snížená",J380,0)</f>
        <v>0</v>
      </c>
      <c r="BG380" s="258">
        <f>IF(N380="zákl. přenesená",J380,0)</f>
        <v>0</v>
      </c>
      <c r="BH380" s="258">
        <f>IF(N380="sníž. přenesená",J380,0)</f>
        <v>0</v>
      </c>
      <c r="BI380" s="258">
        <f>IF(N380="nulová",J380,0)</f>
        <v>0</v>
      </c>
      <c r="BJ380" s="17" t="s">
        <v>88</v>
      </c>
      <c r="BK380" s="258">
        <f>ROUND(I380*H380,2)</f>
        <v>0</v>
      </c>
      <c r="BL380" s="17" t="s">
        <v>113</v>
      </c>
      <c r="BM380" s="257" t="s">
        <v>570</v>
      </c>
    </row>
    <row r="381" spans="1:47" s="2" customFormat="1" ht="12">
      <c r="A381" s="38"/>
      <c r="B381" s="39"/>
      <c r="C381" s="40"/>
      <c r="D381" s="259" t="s">
        <v>175</v>
      </c>
      <c r="E381" s="40"/>
      <c r="F381" s="260" t="s">
        <v>571</v>
      </c>
      <c r="G381" s="40"/>
      <c r="H381" s="40"/>
      <c r="I381" s="155"/>
      <c r="J381" s="40"/>
      <c r="K381" s="40"/>
      <c r="L381" s="44"/>
      <c r="M381" s="261"/>
      <c r="N381" s="262"/>
      <c r="O381" s="91"/>
      <c r="P381" s="91"/>
      <c r="Q381" s="91"/>
      <c r="R381" s="91"/>
      <c r="S381" s="91"/>
      <c r="T381" s="92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T381" s="17" t="s">
        <v>175</v>
      </c>
      <c r="AU381" s="17" t="s">
        <v>90</v>
      </c>
    </row>
    <row r="382" spans="1:51" s="13" customFormat="1" ht="12">
      <c r="A382" s="13"/>
      <c r="B382" s="267"/>
      <c r="C382" s="268"/>
      <c r="D382" s="259" t="s">
        <v>267</v>
      </c>
      <c r="E382" s="269" t="s">
        <v>1</v>
      </c>
      <c r="F382" s="270" t="s">
        <v>88</v>
      </c>
      <c r="G382" s="268"/>
      <c r="H382" s="271">
        <v>1</v>
      </c>
      <c r="I382" s="272"/>
      <c r="J382" s="268"/>
      <c r="K382" s="268"/>
      <c r="L382" s="273"/>
      <c r="M382" s="274"/>
      <c r="N382" s="275"/>
      <c r="O382" s="275"/>
      <c r="P382" s="275"/>
      <c r="Q382" s="275"/>
      <c r="R382" s="275"/>
      <c r="S382" s="275"/>
      <c r="T382" s="27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77" t="s">
        <v>267</v>
      </c>
      <c r="AU382" s="277" t="s">
        <v>90</v>
      </c>
      <c r="AV382" s="13" t="s">
        <v>90</v>
      </c>
      <c r="AW382" s="13" t="s">
        <v>35</v>
      </c>
      <c r="AX382" s="13" t="s">
        <v>80</v>
      </c>
      <c r="AY382" s="277" t="s">
        <v>166</v>
      </c>
    </row>
    <row r="383" spans="1:51" s="14" customFormat="1" ht="12">
      <c r="A383" s="14"/>
      <c r="B383" s="278"/>
      <c r="C383" s="279"/>
      <c r="D383" s="259" t="s">
        <v>267</v>
      </c>
      <c r="E383" s="280" t="s">
        <v>1</v>
      </c>
      <c r="F383" s="281" t="s">
        <v>572</v>
      </c>
      <c r="G383" s="279"/>
      <c r="H383" s="282">
        <v>1</v>
      </c>
      <c r="I383" s="283"/>
      <c r="J383" s="279"/>
      <c r="K383" s="279"/>
      <c r="L383" s="284"/>
      <c r="M383" s="285"/>
      <c r="N383" s="286"/>
      <c r="O383" s="286"/>
      <c r="P383" s="286"/>
      <c r="Q383" s="286"/>
      <c r="R383" s="286"/>
      <c r="S383" s="286"/>
      <c r="T383" s="287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88" t="s">
        <v>267</v>
      </c>
      <c r="AU383" s="288" t="s">
        <v>90</v>
      </c>
      <c r="AV383" s="14" t="s">
        <v>103</v>
      </c>
      <c r="AW383" s="14" t="s">
        <v>35</v>
      </c>
      <c r="AX383" s="14" t="s">
        <v>88</v>
      </c>
      <c r="AY383" s="288" t="s">
        <v>166</v>
      </c>
    </row>
    <row r="384" spans="1:65" s="2" customFormat="1" ht="16.5" customHeight="1">
      <c r="A384" s="38"/>
      <c r="B384" s="39"/>
      <c r="C384" s="245" t="s">
        <v>573</v>
      </c>
      <c r="D384" s="245" t="s">
        <v>169</v>
      </c>
      <c r="E384" s="246" t="s">
        <v>574</v>
      </c>
      <c r="F384" s="247" t="s">
        <v>575</v>
      </c>
      <c r="G384" s="248" t="s">
        <v>563</v>
      </c>
      <c r="H384" s="249">
        <v>1</v>
      </c>
      <c r="I384" s="250"/>
      <c r="J384" s="251">
        <f>ROUND(I384*H384,2)</f>
        <v>0</v>
      </c>
      <c r="K384" s="252"/>
      <c r="L384" s="44"/>
      <c r="M384" s="253" t="s">
        <v>1</v>
      </c>
      <c r="N384" s="254" t="s">
        <v>45</v>
      </c>
      <c r="O384" s="91"/>
      <c r="P384" s="255">
        <f>O384*H384</f>
        <v>0</v>
      </c>
      <c r="Q384" s="255">
        <v>0.03655</v>
      </c>
      <c r="R384" s="255">
        <f>Q384*H384</f>
        <v>0.03655</v>
      </c>
      <c r="S384" s="255">
        <v>0</v>
      </c>
      <c r="T384" s="256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57" t="s">
        <v>113</v>
      </c>
      <c r="AT384" s="257" t="s">
        <v>169</v>
      </c>
      <c r="AU384" s="257" t="s">
        <v>90</v>
      </c>
      <c r="AY384" s="17" t="s">
        <v>166</v>
      </c>
      <c r="BE384" s="258">
        <f>IF(N384="základní",J384,0)</f>
        <v>0</v>
      </c>
      <c r="BF384" s="258">
        <f>IF(N384="snížená",J384,0)</f>
        <v>0</v>
      </c>
      <c r="BG384" s="258">
        <f>IF(N384="zákl. přenesená",J384,0)</f>
        <v>0</v>
      </c>
      <c r="BH384" s="258">
        <f>IF(N384="sníž. přenesená",J384,0)</f>
        <v>0</v>
      </c>
      <c r="BI384" s="258">
        <f>IF(N384="nulová",J384,0)</f>
        <v>0</v>
      </c>
      <c r="BJ384" s="17" t="s">
        <v>88</v>
      </c>
      <c r="BK384" s="258">
        <f>ROUND(I384*H384,2)</f>
        <v>0</v>
      </c>
      <c r="BL384" s="17" t="s">
        <v>113</v>
      </c>
      <c r="BM384" s="257" t="s">
        <v>576</v>
      </c>
    </row>
    <row r="385" spans="1:47" s="2" customFormat="1" ht="12">
      <c r="A385" s="38"/>
      <c r="B385" s="39"/>
      <c r="C385" s="40"/>
      <c r="D385" s="259" t="s">
        <v>175</v>
      </c>
      <c r="E385" s="40"/>
      <c r="F385" s="260" t="s">
        <v>577</v>
      </c>
      <c r="G385" s="40"/>
      <c r="H385" s="40"/>
      <c r="I385" s="155"/>
      <c r="J385" s="40"/>
      <c r="K385" s="40"/>
      <c r="L385" s="44"/>
      <c r="M385" s="261"/>
      <c r="N385" s="262"/>
      <c r="O385" s="91"/>
      <c r="P385" s="91"/>
      <c r="Q385" s="91"/>
      <c r="R385" s="91"/>
      <c r="S385" s="91"/>
      <c r="T385" s="92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7" t="s">
        <v>175</v>
      </c>
      <c r="AU385" s="17" t="s">
        <v>90</v>
      </c>
    </row>
    <row r="386" spans="1:51" s="13" customFormat="1" ht="12">
      <c r="A386" s="13"/>
      <c r="B386" s="267"/>
      <c r="C386" s="268"/>
      <c r="D386" s="259" t="s">
        <v>267</v>
      </c>
      <c r="E386" s="269" t="s">
        <v>1</v>
      </c>
      <c r="F386" s="270" t="s">
        <v>88</v>
      </c>
      <c r="G386" s="268"/>
      <c r="H386" s="271">
        <v>1</v>
      </c>
      <c r="I386" s="272"/>
      <c r="J386" s="268"/>
      <c r="K386" s="268"/>
      <c r="L386" s="273"/>
      <c r="M386" s="274"/>
      <c r="N386" s="275"/>
      <c r="O386" s="275"/>
      <c r="P386" s="275"/>
      <c r="Q386" s="275"/>
      <c r="R386" s="275"/>
      <c r="S386" s="275"/>
      <c r="T386" s="276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77" t="s">
        <v>267</v>
      </c>
      <c r="AU386" s="277" t="s">
        <v>90</v>
      </c>
      <c r="AV386" s="13" t="s">
        <v>90</v>
      </c>
      <c r="AW386" s="13" t="s">
        <v>35</v>
      </c>
      <c r="AX386" s="13" t="s">
        <v>80</v>
      </c>
      <c r="AY386" s="277" t="s">
        <v>166</v>
      </c>
    </row>
    <row r="387" spans="1:51" s="14" customFormat="1" ht="12">
      <c r="A387" s="14"/>
      <c r="B387" s="278"/>
      <c r="C387" s="279"/>
      <c r="D387" s="259" t="s">
        <v>267</v>
      </c>
      <c r="E387" s="280" t="s">
        <v>1</v>
      </c>
      <c r="F387" s="281" t="s">
        <v>578</v>
      </c>
      <c r="G387" s="279"/>
      <c r="H387" s="282">
        <v>1</v>
      </c>
      <c r="I387" s="283"/>
      <c r="J387" s="279"/>
      <c r="K387" s="279"/>
      <c r="L387" s="284"/>
      <c r="M387" s="285"/>
      <c r="N387" s="286"/>
      <c r="O387" s="286"/>
      <c r="P387" s="286"/>
      <c r="Q387" s="286"/>
      <c r="R387" s="286"/>
      <c r="S387" s="286"/>
      <c r="T387" s="287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88" t="s">
        <v>267</v>
      </c>
      <c r="AU387" s="288" t="s">
        <v>90</v>
      </c>
      <c r="AV387" s="14" t="s">
        <v>103</v>
      </c>
      <c r="AW387" s="14" t="s">
        <v>35</v>
      </c>
      <c r="AX387" s="14" t="s">
        <v>88</v>
      </c>
      <c r="AY387" s="288" t="s">
        <v>166</v>
      </c>
    </row>
    <row r="388" spans="1:65" s="2" customFormat="1" ht="16.5" customHeight="1">
      <c r="A388" s="38"/>
      <c r="B388" s="39"/>
      <c r="C388" s="245" t="s">
        <v>579</v>
      </c>
      <c r="D388" s="245" t="s">
        <v>169</v>
      </c>
      <c r="E388" s="246" t="s">
        <v>580</v>
      </c>
      <c r="F388" s="247" t="s">
        <v>581</v>
      </c>
      <c r="G388" s="248" t="s">
        <v>563</v>
      </c>
      <c r="H388" s="249">
        <v>1</v>
      </c>
      <c r="I388" s="250"/>
      <c r="J388" s="251">
        <f>ROUND(I388*H388,2)</f>
        <v>0</v>
      </c>
      <c r="K388" s="252"/>
      <c r="L388" s="44"/>
      <c r="M388" s="253" t="s">
        <v>1</v>
      </c>
      <c r="N388" s="254" t="s">
        <v>45</v>
      </c>
      <c r="O388" s="91"/>
      <c r="P388" s="255">
        <f>O388*H388</f>
        <v>0</v>
      </c>
      <c r="Q388" s="255">
        <v>0.04555</v>
      </c>
      <c r="R388" s="255">
        <f>Q388*H388</f>
        <v>0.04555</v>
      </c>
      <c r="S388" s="255">
        <v>0</v>
      </c>
      <c r="T388" s="256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57" t="s">
        <v>113</v>
      </c>
      <c r="AT388" s="257" t="s">
        <v>169</v>
      </c>
      <c r="AU388" s="257" t="s">
        <v>90</v>
      </c>
      <c r="AY388" s="17" t="s">
        <v>166</v>
      </c>
      <c r="BE388" s="258">
        <f>IF(N388="základní",J388,0)</f>
        <v>0</v>
      </c>
      <c r="BF388" s="258">
        <f>IF(N388="snížená",J388,0)</f>
        <v>0</v>
      </c>
      <c r="BG388" s="258">
        <f>IF(N388="zákl. přenesená",J388,0)</f>
        <v>0</v>
      </c>
      <c r="BH388" s="258">
        <f>IF(N388="sníž. přenesená",J388,0)</f>
        <v>0</v>
      </c>
      <c r="BI388" s="258">
        <f>IF(N388="nulová",J388,0)</f>
        <v>0</v>
      </c>
      <c r="BJ388" s="17" t="s">
        <v>88</v>
      </c>
      <c r="BK388" s="258">
        <f>ROUND(I388*H388,2)</f>
        <v>0</v>
      </c>
      <c r="BL388" s="17" t="s">
        <v>113</v>
      </c>
      <c r="BM388" s="257" t="s">
        <v>582</v>
      </c>
    </row>
    <row r="389" spans="1:47" s="2" customFormat="1" ht="12">
      <c r="A389" s="38"/>
      <c r="B389" s="39"/>
      <c r="C389" s="40"/>
      <c r="D389" s="259" t="s">
        <v>175</v>
      </c>
      <c r="E389" s="40"/>
      <c r="F389" s="260" t="s">
        <v>583</v>
      </c>
      <c r="G389" s="40"/>
      <c r="H389" s="40"/>
      <c r="I389" s="155"/>
      <c r="J389" s="40"/>
      <c r="K389" s="40"/>
      <c r="L389" s="44"/>
      <c r="M389" s="261"/>
      <c r="N389" s="262"/>
      <c r="O389" s="91"/>
      <c r="P389" s="91"/>
      <c r="Q389" s="91"/>
      <c r="R389" s="91"/>
      <c r="S389" s="91"/>
      <c r="T389" s="92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175</v>
      </c>
      <c r="AU389" s="17" t="s">
        <v>90</v>
      </c>
    </row>
    <row r="390" spans="1:51" s="13" customFormat="1" ht="12">
      <c r="A390" s="13"/>
      <c r="B390" s="267"/>
      <c r="C390" s="268"/>
      <c r="D390" s="259" t="s">
        <v>267</v>
      </c>
      <c r="E390" s="269" t="s">
        <v>1</v>
      </c>
      <c r="F390" s="270" t="s">
        <v>88</v>
      </c>
      <c r="G390" s="268"/>
      <c r="H390" s="271">
        <v>1</v>
      </c>
      <c r="I390" s="272"/>
      <c r="J390" s="268"/>
      <c r="K390" s="268"/>
      <c r="L390" s="273"/>
      <c r="M390" s="274"/>
      <c r="N390" s="275"/>
      <c r="O390" s="275"/>
      <c r="P390" s="275"/>
      <c r="Q390" s="275"/>
      <c r="R390" s="275"/>
      <c r="S390" s="275"/>
      <c r="T390" s="276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77" t="s">
        <v>267</v>
      </c>
      <c r="AU390" s="277" t="s">
        <v>90</v>
      </c>
      <c r="AV390" s="13" t="s">
        <v>90</v>
      </c>
      <c r="AW390" s="13" t="s">
        <v>35</v>
      </c>
      <c r="AX390" s="13" t="s">
        <v>80</v>
      </c>
      <c r="AY390" s="277" t="s">
        <v>166</v>
      </c>
    </row>
    <row r="391" spans="1:51" s="14" customFormat="1" ht="12">
      <c r="A391" s="14"/>
      <c r="B391" s="278"/>
      <c r="C391" s="279"/>
      <c r="D391" s="259" t="s">
        <v>267</v>
      </c>
      <c r="E391" s="280" t="s">
        <v>1</v>
      </c>
      <c r="F391" s="281" t="s">
        <v>584</v>
      </c>
      <c r="G391" s="279"/>
      <c r="H391" s="282">
        <v>1</v>
      </c>
      <c r="I391" s="283"/>
      <c r="J391" s="279"/>
      <c r="K391" s="279"/>
      <c r="L391" s="284"/>
      <c r="M391" s="285"/>
      <c r="N391" s="286"/>
      <c r="O391" s="286"/>
      <c r="P391" s="286"/>
      <c r="Q391" s="286"/>
      <c r="R391" s="286"/>
      <c r="S391" s="286"/>
      <c r="T391" s="287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88" t="s">
        <v>267</v>
      </c>
      <c r="AU391" s="288" t="s">
        <v>90</v>
      </c>
      <c r="AV391" s="14" t="s">
        <v>103</v>
      </c>
      <c r="AW391" s="14" t="s">
        <v>35</v>
      </c>
      <c r="AX391" s="14" t="s">
        <v>88</v>
      </c>
      <c r="AY391" s="288" t="s">
        <v>166</v>
      </c>
    </row>
    <row r="392" spans="1:65" s="2" customFormat="1" ht="16.5" customHeight="1">
      <c r="A392" s="38"/>
      <c r="B392" s="39"/>
      <c r="C392" s="245" t="s">
        <v>585</v>
      </c>
      <c r="D392" s="245" t="s">
        <v>169</v>
      </c>
      <c r="E392" s="246" t="s">
        <v>586</v>
      </c>
      <c r="F392" s="247" t="s">
        <v>587</v>
      </c>
      <c r="G392" s="248" t="s">
        <v>563</v>
      </c>
      <c r="H392" s="249">
        <v>1</v>
      </c>
      <c r="I392" s="250"/>
      <c r="J392" s="251">
        <f>ROUND(I392*H392,2)</f>
        <v>0</v>
      </c>
      <c r="K392" s="252"/>
      <c r="L392" s="44"/>
      <c r="M392" s="253" t="s">
        <v>1</v>
      </c>
      <c r="N392" s="254" t="s">
        <v>45</v>
      </c>
      <c r="O392" s="91"/>
      <c r="P392" s="255">
        <f>O392*H392</f>
        <v>0</v>
      </c>
      <c r="Q392" s="255">
        <v>0.05455</v>
      </c>
      <c r="R392" s="255">
        <f>Q392*H392</f>
        <v>0.05455</v>
      </c>
      <c r="S392" s="255">
        <v>0</v>
      </c>
      <c r="T392" s="256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57" t="s">
        <v>113</v>
      </c>
      <c r="AT392" s="257" t="s">
        <v>169</v>
      </c>
      <c r="AU392" s="257" t="s">
        <v>90</v>
      </c>
      <c r="AY392" s="17" t="s">
        <v>166</v>
      </c>
      <c r="BE392" s="258">
        <f>IF(N392="základní",J392,0)</f>
        <v>0</v>
      </c>
      <c r="BF392" s="258">
        <f>IF(N392="snížená",J392,0)</f>
        <v>0</v>
      </c>
      <c r="BG392" s="258">
        <f>IF(N392="zákl. přenesená",J392,0)</f>
        <v>0</v>
      </c>
      <c r="BH392" s="258">
        <f>IF(N392="sníž. přenesená",J392,0)</f>
        <v>0</v>
      </c>
      <c r="BI392" s="258">
        <f>IF(N392="nulová",J392,0)</f>
        <v>0</v>
      </c>
      <c r="BJ392" s="17" t="s">
        <v>88</v>
      </c>
      <c r="BK392" s="258">
        <f>ROUND(I392*H392,2)</f>
        <v>0</v>
      </c>
      <c r="BL392" s="17" t="s">
        <v>113</v>
      </c>
      <c r="BM392" s="257" t="s">
        <v>588</v>
      </c>
    </row>
    <row r="393" spans="1:47" s="2" customFormat="1" ht="12">
      <c r="A393" s="38"/>
      <c r="B393" s="39"/>
      <c r="C393" s="40"/>
      <c r="D393" s="259" t="s">
        <v>175</v>
      </c>
      <c r="E393" s="40"/>
      <c r="F393" s="260" t="s">
        <v>589</v>
      </c>
      <c r="G393" s="40"/>
      <c r="H393" s="40"/>
      <c r="I393" s="155"/>
      <c r="J393" s="40"/>
      <c r="K393" s="40"/>
      <c r="L393" s="44"/>
      <c r="M393" s="261"/>
      <c r="N393" s="262"/>
      <c r="O393" s="91"/>
      <c r="P393" s="91"/>
      <c r="Q393" s="91"/>
      <c r="R393" s="91"/>
      <c r="S393" s="91"/>
      <c r="T393" s="92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175</v>
      </c>
      <c r="AU393" s="17" t="s">
        <v>90</v>
      </c>
    </row>
    <row r="394" spans="1:51" s="13" customFormat="1" ht="12">
      <c r="A394" s="13"/>
      <c r="B394" s="267"/>
      <c r="C394" s="268"/>
      <c r="D394" s="259" t="s">
        <v>267</v>
      </c>
      <c r="E394" s="269" t="s">
        <v>1</v>
      </c>
      <c r="F394" s="270" t="s">
        <v>88</v>
      </c>
      <c r="G394" s="268"/>
      <c r="H394" s="271">
        <v>1</v>
      </c>
      <c r="I394" s="272"/>
      <c r="J394" s="268"/>
      <c r="K394" s="268"/>
      <c r="L394" s="273"/>
      <c r="M394" s="274"/>
      <c r="N394" s="275"/>
      <c r="O394" s="275"/>
      <c r="P394" s="275"/>
      <c r="Q394" s="275"/>
      <c r="R394" s="275"/>
      <c r="S394" s="275"/>
      <c r="T394" s="276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77" t="s">
        <v>267</v>
      </c>
      <c r="AU394" s="277" t="s">
        <v>90</v>
      </c>
      <c r="AV394" s="13" t="s">
        <v>90</v>
      </c>
      <c r="AW394" s="13" t="s">
        <v>35</v>
      </c>
      <c r="AX394" s="13" t="s">
        <v>80</v>
      </c>
      <c r="AY394" s="277" t="s">
        <v>166</v>
      </c>
    </row>
    <row r="395" spans="1:51" s="14" customFormat="1" ht="12">
      <c r="A395" s="14"/>
      <c r="B395" s="278"/>
      <c r="C395" s="279"/>
      <c r="D395" s="259" t="s">
        <v>267</v>
      </c>
      <c r="E395" s="280" t="s">
        <v>1</v>
      </c>
      <c r="F395" s="281" t="s">
        <v>590</v>
      </c>
      <c r="G395" s="279"/>
      <c r="H395" s="282">
        <v>1</v>
      </c>
      <c r="I395" s="283"/>
      <c r="J395" s="279"/>
      <c r="K395" s="279"/>
      <c r="L395" s="284"/>
      <c r="M395" s="285"/>
      <c r="N395" s="286"/>
      <c r="O395" s="286"/>
      <c r="P395" s="286"/>
      <c r="Q395" s="286"/>
      <c r="R395" s="286"/>
      <c r="S395" s="286"/>
      <c r="T395" s="287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88" t="s">
        <v>267</v>
      </c>
      <c r="AU395" s="288" t="s">
        <v>90</v>
      </c>
      <c r="AV395" s="14" t="s">
        <v>103</v>
      </c>
      <c r="AW395" s="14" t="s">
        <v>35</v>
      </c>
      <c r="AX395" s="14" t="s">
        <v>88</v>
      </c>
      <c r="AY395" s="288" t="s">
        <v>166</v>
      </c>
    </row>
    <row r="396" spans="1:65" s="2" customFormat="1" ht="16.5" customHeight="1">
      <c r="A396" s="38"/>
      <c r="B396" s="39"/>
      <c r="C396" s="245" t="s">
        <v>591</v>
      </c>
      <c r="D396" s="245" t="s">
        <v>169</v>
      </c>
      <c r="E396" s="246" t="s">
        <v>592</v>
      </c>
      <c r="F396" s="247" t="s">
        <v>593</v>
      </c>
      <c r="G396" s="248" t="s">
        <v>563</v>
      </c>
      <c r="H396" s="249">
        <v>1</v>
      </c>
      <c r="I396" s="250"/>
      <c r="J396" s="251">
        <f>ROUND(I396*H396,2)</f>
        <v>0</v>
      </c>
      <c r="K396" s="252"/>
      <c r="L396" s="44"/>
      <c r="M396" s="253" t="s">
        <v>1</v>
      </c>
      <c r="N396" s="254" t="s">
        <v>45</v>
      </c>
      <c r="O396" s="91"/>
      <c r="P396" s="255">
        <f>O396*H396</f>
        <v>0</v>
      </c>
      <c r="Q396" s="255">
        <v>0.12705</v>
      </c>
      <c r="R396" s="255">
        <f>Q396*H396</f>
        <v>0.12705</v>
      </c>
      <c r="S396" s="255">
        <v>0</v>
      </c>
      <c r="T396" s="256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57" t="s">
        <v>113</v>
      </c>
      <c r="AT396" s="257" t="s">
        <v>169</v>
      </c>
      <c r="AU396" s="257" t="s">
        <v>90</v>
      </c>
      <c r="AY396" s="17" t="s">
        <v>166</v>
      </c>
      <c r="BE396" s="258">
        <f>IF(N396="základní",J396,0)</f>
        <v>0</v>
      </c>
      <c r="BF396" s="258">
        <f>IF(N396="snížená",J396,0)</f>
        <v>0</v>
      </c>
      <c r="BG396" s="258">
        <f>IF(N396="zákl. přenesená",J396,0)</f>
        <v>0</v>
      </c>
      <c r="BH396" s="258">
        <f>IF(N396="sníž. přenesená",J396,0)</f>
        <v>0</v>
      </c>
      <c r="BI396" s="258">
        <f>IF(N396="nulová",J396,0)</f>
        <v>0</v>
      </c>
      <c r="BJ396" s="17" t="s">
        <v>88</v>
      </c>
      <c r="BK396" s="258">
        <f>ROUND(I396*H396,2)</f>
        <v>0</v>
      </c>
      <c r="BL396" s="17" t="s">
        <v>113</v>
      </c>
      <c r="BM396" s="257" t="s">
        <v>594</v>
      </c>
    </row>
    <row r="397" spans="1:47" s="2" customFormat="1" ht="12">
      <c r="A397" s="38"/>
      <c r="B397" s="39"/>
      <c r="C397" s="40"/>
      <c r="D397" s="259" t="s">
        <v>175</v>
      </c>
      <c r="E397" s="40"/>
      <c r="F397" s="260" t="s">
        <v>595</v>
      </c>
      <c r="G397" s="40"/>
      <c r="H397" s="40"/>
      <c r="I397" s="155"/>
      <c r="J397" s="40"/>
      <c r="K397" s="40"/>
      <c r="L397" s="44"/>
      <c r="M397" s="261"/>
      <c r="N397" s="262"/>
      <c r="O397" s="91"/>
      <c r="P397" s="91"/>
      <c r="Q397" s="91"/>
      <c r="R397" s="91"/>
      <c r="S397" s="91"/>
      <c r="T397" s="92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175</v>
      </c>
      <c r="AU397" s="17" t="s">
        <v>90</v>
      </c>
    </row>
    <row r="398" spans="1:51" s="13" customFormat="1" ht="12">
      <c r="A398" s="13"/>
      <c r="B398" s="267"/>
      <c r="C398" s="268"/>
      <c r="D398" s="259" t="s">
        <v>267</v>
      </c>
      <c r="E398" s="269" t="s">
        <v>1</v>
      </c>
      <c r="F398" s="270" t="s">
        <v>88</v>
      </c>
      <c r="G398" s="268"/>
      <c r="H398" s="271">
        <v>1</v>
      </c>
      <c r="I398" s="272"/>
      <c r="J398" s="268"/>
      <c r="K398" s="268"/>
      <c r="L398" s="273"/>
      <c r="M398" s="274"/>
      <c r="N398" s="275"/>
      <c r="O398" s="275"/>
      <c r="P398" s="275"/>
      <c r="Q398" s="275"/>
      <c r="R398" s="275"/>
      <c r="S398" s="275"/>
      <c r="T398" s="276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77" t="s">
        <v>267</v>
      </c>
      <c r="AU398" s="277" t="s">
        <v>90</v>
      </c>
      <c r="AV398" s="13" t="s">
        <v>90</v>
      </c>
      <c r="AW398" s="13" t="s">
        <v>35</v>
      </c>
      <c r="AX398" s="13" t="s">
        <v>80</v>
      </c>
      <c r="AY398" s="277" t="s">
        <v>166</v>
      </c>
    </row>
    <row r="399" spans="1:51" s="14" customFormat="1" ht="12">
      <c r="A399" s="14"/>
      <c r="B399" s="278"/>
      <c r="C399" s="279"/>
      <c r="D399" s="259" t="s">
        <v>267</v>
      </c>
      <c r="E399" s="280" t="s">
        <v>1</v>
      </c>
      <c r="F399" s="281" t="s">
        <v>596</v>
      </c>
      <c r="G399" s="279"/>
      <c r="H399" s="282">
        <v>1</v>
      </c>
      <c r="I399" s="283"/>
      <c r="J399" s="279"/>
      <c r="K399" s="279"/>
      <c r="L399" s="284"/>
      <c r="M399" s="285"/>
      <c r="N399" s="286"/>
      <c r="O399" s="286"/>
      <c r="P399" s="286"/>
      <c r="Q399" s="286"/>
      <c r="R399" s="286"/>
      <c r="S399" s="286"/>
      <c r="T399" s="287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88" t="s">
        <v>267</v>
      </c>
      <c r="AU399" s="288" t="s">
        <v>90</v>
      </c>
      <c r="AV399" s="14" t="s">
        <v>103</v>
      </c>
      <c r="AW399" s="14" t="s">
        <v>35</v>
      </c>
      <c r="AX399" s="14" t="s">
        <v>88</v>
      </c>
      <c r="AY399" s="288" t="s">
        <v>166</v>
      </c>
    </row>
    <row r="400" spans="1:65" s="2" customFormat="1" ht="21.75" customHeight="1">
      <c r="A400" s="38"/>
      <c r="B400" s="39"/>
      <c r="C400" s="245" t="s">
        <v>597</v>
      </c>
      <c r="D400" s="245" t="s">
        <v>169</v>
      </c>
      <c r="E400" s="246" t="s">
        <v>598</v>
      </c>
      <c r="F400" s="247" t="s">
        <v>599</v>
      </c>
      <c r="G400" s="248" t="s">
        <v>307</v>
      </c>
      <c r="H400" s="249">
        <v>1.678</v>
      </c>
      <c r="I400" s="250"/>
      <c r="J400" s="251">
        <f>ROUND(I400*H400,2)</f>
        <v>0</v>
      </c>
      <c r="K400" s="252"/>
      <c r="L400" s="44"/>
      <c r="M400" s="253" t="s">
        <v>1</v>
      </c>
      <c r="N400" s="254" t="s">
        <v>45</v>
      </c>
      <c r="O400" s="91"/>
      <c r="P400" s="255">
        <f>O400*H400</f>
        <v>0</v>
      </c>
      <c r="Q400" s="255">
        <v>0.01709</v>
      </c>
      <c r="R400" s="255">
        <f>Q400*H400</f>
        <v>0.02867702</v>
      </c>
      <c r="S400" s="255">
        <v>0</v>
      </c>
      <c r="T400" s="256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57" t="s">
        <v>113</v>
      </c>
      <c r="AT400" s="257" t="s">
        <v>169</v>
      </c>
      <c r="AU400" s="257" t="s">
        <v>90</v>
      </c>
      <c r="AY400" s="17" t="s">
        <v>166</v>
      </c>
      <c r="BE400" s="258">
        <f>IF(N400="základní",J400,0)</f>
        <v>0</v>
      </c>
      <c r="BF400" s="258">
        <f>IF(N400="snížená",J400,0)</f>
        <v>0</v>
      </c>
      <c r="BG400" s="258">
        <f>IF(N400="zákl. přenesená",J400,0)</f>
        <v>0</v>
      </c>
      <c r="BH400" s="258">
        <f>IF(N400="sníž. přenesená",J400,0)</f>
        <v>0</v>
      </c>
      <c r="BI400" s="258">
        <f>IF(N400="nulová",J400,0)</f>
        <v>0</v>
      </c>
      <c r="BJ400" s="17" t="s">
        <v>88</v>
      </c>
      <c r="BK400" s="258">
        <f>ROUND(I400*H400,2)</f>
        <v>0</v>
      </c>
      <c r="BL400" s="17" t="s">
        <v>113</v>
      </c>
      <c r="BM400" s="257" t="s">
        <v>600</v>
      </c>
    </row>
    <row r="401" spans="1:47" s="2" customFormat="1" ht="12">
      <c r="A401" s="38"/>
      <c r="B401" s="39"/>
      <c r="C401" s="40"/>
      <c r="D401" s="259" t="s">
        <v>175</v>
      </c>
      <c r="E401" s="40"/>
      <c r="F401" s="260" t="s">
        <v>601</v>
      </c>
      <c r="G401" s="40"/>
      <c r="H401" s="40"/>
      <c r="I401" s="155"/>
      <c r="J401" s="40"/>
      <c r="K401" s="40"/>
      <c r="L401" s="44"/>
      <c r="M401" s="261"/>
      <c r="N401" s="262"/>
      <c r="O401" s="91"/>
      <c r="P401" s="91"/>
      <c r="Q401" s="91"/>
      <c r="R401" s="91"/>
      <c r="S401" s="91"/>
      <c r="T401" s="92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175</v>
      </c>
      <c r="AU401" s="17" t="s">
        <v>90</v>
      </c>
    </row>
    <row r="402" spans="1:51" s="13" customFormat="1" ht="12">
      <c r="A402" s="13"/>
      <c r="B402" s="267"/>
      <c r="C402" s="268"/>
      <c r="D402" s="259" t="s">
        <v>267</v>
      </c>
      <c r="E402" s="269" t="s">
        <v>1</v>
      </c>
      <c r="F402" s="270" t="s">
        <v>602</v>
      </c>
      <c r="G402" s="268"/>
      <c r="H402" s="271">
        <v>0.137</v>
      </c>
      <c r="I402" s="272"/>
      <c r="J402" s="268"/>
      <c r="K402" s="268"/>
      <c r="L402" s="273"/>
      <c r="M402" s="274"/>
      <c r="N402" s="275"/>
      <c r="O402" s="275"/>
      <c r="P402" s="275"/>
      <c r="Q402" s="275"/>
      <c r="R402" s="275"/>
      <c r="S402" s="275"/>
      <c r="T402" s="276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77" t="s">
        <v>267</v>
      </c>
      <c r="AU402" s="277" t="s">
        <v>90</v>
      </c>
      <c r="AV402" s="13" t="s">
        <v>90</v>
      </c>
      <c r="AW402" s="13" t="s">
        <v>35</v>
      </c>
      <c r="AX402" s="13" t="s">
        <v>80</v>
      </c>
      <c r="AY402" s="277" t="s">
        <v>166</v>
      </c>
    </row>
    <row r="403" spans="1:51" s="14" customFormat="1" ht="12">
      <c r="A403" s="14"/>
      <c r="B403" s="278"/>
      <c r="C403" s="279"/>
      <c r="D403" s="259" t="s">
        <v>267</v>
      </c>
      <c r="E403" s="280" t="s">
        <v>1</v>
      </c>
      <c r="F403" s="281" t="s">
        <v>603</v>
      </c>
      <c r="G403" s="279"/>
      <c r="H403" s="282">
        <v>0.137</v>
      </c>
      <c r="I403" s="283"/>
      <c r="J403" s="279"/>
      <c r="K403" s="279"/>
      <c r="L403" s="284"/>
      <c r="M403" s="285"/>
      <c r="N403" s="286"/>
      <c r="O403" s="286"/>
      <c r="P403" s="286"/>
      <c r="Q403" s="286"/>
      <c r="R403" s="286"/>
      <c r="S403" s="286"/>
      <c r="T403" s="287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88" t="s">
        <v>267</v>
      </c>
      <c r="AU403" s="288" t="s">
        <v>90</v>
      </c>
      <c r="AV403" s="14" t="s">
        <v>103</v>
      </c>
      <c r="AW403" s="14" t="s">
        <v>35</v>
      </c>
      <c r="AX403" s="14" t="s">
        <v>80</v>
      </c>
      <c r="AY403" s="288" t="s">
        <v>166</v>
      </c>
    </row>
    <row r="404" spans="1:51" s="13" customFormat="1" ht="12">
      <c r="A404" s="13"/>
      <c r="B404" s="267"/>
      <c r="C404" s="268"/>
      <c r="D404" s="259" t="s">
        <v>267</v>
      </c>
      <c r="E404" s="269" t="s">
        <v>1</v>
      </c>
      <c r="F404" s="270" t="s">
        <v>604</v>
      </c>
      <c r="G404" s="268"/>
      <c r="H404" s="271">
        <v>0.152</v>
      </c>
      <c r="I404" s="272"/>
      <c r="J404" s="268"/>
      <c r="K404" s="268"/>
      <c r="L404" s="273"/>
      <c r="M404" s="274"/>
      <c r="N404" s="275"/>
      <c r="O404" s="275"/>
      <c r="P404" s="275"/>
      <c r="Q404" s="275"/>
      <c r="R404" s="275"/>
      <c r="S404" s="275"/>
      <c r="T404" s="276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77" t="s">
        <v>267</v>
      </c>
      <c r="AU404" s="277" t="s">
        <v>90</v>
      </c>
      <c r="AV404" s="13" t="s">
        <v>90</v>
      </c>
      <c r="AW404" s="13" t="s">
        <v>35</v>
      </c>
      <c r="AX404" s="13" t="s">
        <v>80</v>
      </c>
      <c r="AY404" s="277" t="s">
        <v>166</v>
      </c>
    </row>
    <row r="405" spans="1:51" s="14" customFormat="1" ht="12">
      <c r="A405" s="14"/>
      <c r="B405" s="278"/>
      <c r="C405" s="279"/>
      <c r="D405" s="259" t="s">
        <v>267</v>
      </c>
      <c r="E405" s="280" t="s">
        <v>1</v>
      </c>
      <c r="F405" s="281" t="s">
        <v>605</v>
      </c>
      <c r="G405" s="279"/>
      <c r="H405" s="282">
        <v>0.152</v>
      </c>
      <c r="I405" s="283"/>
      <c r="J405" s="279"/>
      <c r="K405" s="279"/>
      <c r="L405" s="284"/>
      <c r="M405" s="285"/>
      <c r="N405" s="286"/>
      <c r="O405" s="286"/>
      <c r="P405" s="286"/>
      <c r="Q405" s="286"/>
      <c r="R405" s="286"/>
      <c r="S405" s="286"/>
      <c r="T405" s="287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88" t="s">
        <v>267</v>
      </c>
      <c r="AU405" s="288" t="s">
        <v>90</v>
      </c>
      <c r="AV405" s="14" t="s">
        <v>103</v>
      </c>
      <c r="AW405" s="14" t="s">
        <v>35</v>
      </c>
      <c r="AX405" s="14" t="s">
        <v>80</v>
      </c>
      <c r="AY405" s="288" t="s">
        <v>166</v>
      </c>
    </row>
    <row r="406" spans="1:51" s="13" customFormat="1" ht="12">
      <c r="A406" s="13"/>
      <c r="B406" s="267"/>
      <c r="C406" s="268"/>
      <c r="D406" s="259" t="s">
        <v>267</v>
      </c>
      <c r="E406" s="269" t="s">
        <v>1</v>
      </c>
      <c r="F406" s="270" t="s">
        <v>606</v>
      </c>
      <c r="G406" s="268"/>
      <c r="H406" s="271">
        <v>1.389</v>
      </c>
      <c r="I406" s="272"/>
      <c r="J406" s="268"/>
      <c r="K406" s="268"/>
      <c r="L406" s="273"/>
      <c r="M406" s="274"/>
      <c r="N406" s="275"/>
      <c r="O406" s="275"/>
      <c r="P406" s="275"/>
      <c r="Q406" s="275"/>
      <c r="R406" s="275"/>
      <c r="S406" s="275"/>
      <c r="T406" s="276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77" t="s">
        <v>267</v>
      </c>
      <c r="AU406" s="277" t="s">
        <v>90</v>
      </c>
      <c r="AV406" s="13" t="s">
        <v>90</v>
      </c>
      <c r="AW406" s="13" t="s">
        <v>35</v>
      </c>
      <c r="AX406" s="13" t="s">
        <v>80</v>
      </c>
      <c r="AY406" s="277" t="s">
        <v>166</v>
      </c>
    </row>
    <row r="407" spans="1:51" s="14" customFormat="1" ht="12">
      <c r="A407" s="14"/>
      <c r="B407" s="278"/>
      <c r="C407" s="279"/>
      <c r="D407" s="259" t="s">
        <v>267</v>
      </c>
      <c r="E407" s="280" t="s">
        <v>1</v>
      </c>
      <c r="F407" s="281" t="s">
        <v>607</v>
      </c>
      <c r="G407" s="279"/>
      <c r="H407" s="282">
        <v>1.389</v>
      </c>
      <c r="I407" s="283"/>
      <c r="J407" s="279"/>
      <c r="K407" s="279"/>
      <c r="L407" s="284"/>
      <c r="M407" s="285"/>
      <c r="N407" s="286"/>
      <c r="O407" s="286"/>
      <c r="P407" s="286"/>
      <c r="Q407" s="286"/>
      <c r="R407" s="286"/>
      <c r="S407" s="286"/>
      <c r="T407" s="287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88" t="s">
        <v>267</v>
      </c>
      <c r="AU407" s="288" t="s">
        <v>90</v>
      </c>
      <c r="AV407" s="14" t="s">
        <v>103</v>
      </c>
      <c r="AW407" s="14" t="s">
        <v>35</v>
      </c>
      <c r="AX407" s="14" t="s">
        <v>80</v>
      </c>
      <c r="AY407" s="288" t="s">
        <v>166</v>
      </c>
    </row>
    <row r="408" spans="1:51" s="15" customFormat="1" ht="12">
      <c r="A408" s="15"/>
      <c r="B408" s="289"/>
      <c r="C408" s="290"/>
      <c r="D408" s="259" t="s">
        <v>267</v>
      </c>
      <c r="E408" s="291" t="s">
        <v>1</v>
      </c>
      <c r="F408" s="292" t="s">
        <v>285</v>
      </c>
      <c r="G408" s="290"/>
      <c r="H408" s="293">
        <v>1.678</v>
      </c>
      <c r="I408" s="294"/>
      <c r="J408" s="290"/>
      <c r="K408" s="290"/>
      <c r="L408" s="295"/>
      <c r="M408" s="296"/>
      <c r="N408" s="297"/>
      <c r="O408" s="297"/>
      <c r="P408" s="297"/>
      <c r="Q408" s="297"/>
      <c r="R408" s="297"/>
      <c r="S408" s="297"/>
      <c r="T408" s="298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99" t="s">
        <v>267</v>
      </c>
      <c r="AU408" s="299" t="s">
        <v>90</v>
      </c>
      <c r="AV408" s="15" t="s">
        <v>113</v>
      </c>
      <c r="AW408" s="15" t="s">
        <v>35</v>
      </c>
      <c r="AX408" s="15" t="s">
        <v>88</v>
      </c>
      <c r="AY408" s="299" t="s">
        <v>166</v>
      </c>
    </row>
    <row r="409" spans="1:65" s="2" customFormat="1" ht="16.5" customHeight="1">
      <c r="A409" s="38"/>
      <c r="B409" s="39"/>
      <c r="C409" s="300" t="s">
        <v>608</v>
      </c>
      <c r="D409" s="300" t="s">
        <v>331</v>
      </c>
      <c r="E409" s="301" t="s">
        <v>609</v>
      </c>
      <c r="F409" s="302" t="s">
        <v>610</v>
      </c>
      <c r="G409" s="303" t="s">
        <v>307</v>
      </c>
      <c r="H409" s="304">
        <v>0.137</v>
      </c>
      <c r="I409" s="305"/>
      <c r="J409" s="306">
        <f>ROUND(I409*H409,2)</f>
        <v>0</v>
      </c>
      <c r="K409" s="307"/>
      <c r="L409" s="308"/>
      <c r="M409" s="309" t="s">
        <v>1</v>
      </c>
      <c r="N409" s="310" t="s">
        <v>45</v>
      </c>
      <c r="O409" s="91"/>
      <c r="P409" s="255">
        <f>O409*H409</f>
        <v>0</v>
      </c>
      <c r="Q409" s="255">
        <v>1</v>
      </c>
      <c r="R409" s="255">
        <f>Q409*H409</f>
        <v>0.137</v>
      </c>
      <c r="S409" s="255">
        <v>0</v>
      </c>
      <c r="T409" s="256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57" t="s">
        <v>202</v>
      </c>
      <c r="AT409" s="257" t="s">
        <v>331</v>
      </c>
      <c r="AU409" s="257" t="s">
        <v>90</v>
      </c>
      <c r="AY409" s="17" t="s">
        <v>166</v>
      </c>
      <c r="BE409" s="258">
        <f>IF(N409="základní",J409,0)</f>
        <v>0</v>
      </c>
      <c r="BF409" s="258">
        <f>IF(N409="snížená",J409,0)</f>
        <v>0</v>
      </c>
      <c r="BG409" s="258">
        <f>IF(N409="zákl. přenesená",J409,0)</f>
        <v>0</v>
      </c>
      <c r="BH409" s="258">
        <f>IF(N409="sníž. přenesená",J409,0)</f>
        <v>0</v>
      </c>
      <c r="BI409" s="258">
        <f>IF(N409="nulová",J409,0)</f>
        <v>0</v>
      </c>
      <c r="BJ409" s="17" t="s">
        <v>88</v>
      </c>
      <c r="BK409" s="258">
        <f>ROUND(I409*H409,2)</f>
        <v>0</v>
      </c>
      <c r="BL409" s="17" t="s">
        <v>113</v>
      </c>
      <c r="BM409" s="257" t="s">
        <v>611</v>
      </c>
    </row>
    <row r="410" spans="1:47" s="2" customFormat="1" ht="12">
      <c r="A410" s="38"/>
      <c r="B410" s="39"/>
      <c r="C410" s="40"/>
      <c r="D410" s="259" t="s">
        <v>175</v>
      </c>
      <c r="E410" s="40"/>
      <c r="F410" s="260" t="s">
        <v>610</v>
      </c>
      <c r="G410" s="40"/>
      <c r="H410" s="40"/>
      <c r="I410" s="155"/>
      <c r="J410" s="40"/>
      <c r="K410" s="40"/>
      <c r="L410" s="44"/>
      <c r="M410" s="261"/>
      <c r="N410" s="262"/>
      <c r="O410" s="91"/>
      <c r="P410" s="91"/>
      <c r="Q410" s="91"/>
      <c r="R410" s="91"/>
      <c r="S410" s="91"/>
      <c r="T410" s="92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T410" s="17" t="s">
        <v>175</v>
      </c>
      <c r="AU410" s="17" t="s">
        <v>90</v>
      </c>
    </row>
    <row r="411" spans="1:47" s="2" customFormat="1" ht="12">
      <c r="A411" s="38"/>
      <c r="B411" s="39"/>
      <c r="C411" s="40"/>
      <c r="D411" s="259" t="s">
        <v>612</v>
      </c>
      <c r="E411" s="40"/>
      <c r="F411" s="311" t="s">
        <v>613</v>
      </c>
      <c r="G411" s="40"/>
      <c r="H411" s="40"/>
      <c r="I411" s="155"/>
      <c r="J411" s="40"/>
      <c r="K411" s="40"/>
      <c r="L411" s="44"/>
      <c r="M411" s="261"/>
      <c r="N411" s="262"/>
      <c r="O411" s="91"/>
      <c r="P411" s="91"/>
      <c r="Q411" s="91"/>
      <c r="R411" s="91"/>
      <c r="S411" s="91"/>
      <c r="T411" s="92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612</v>
      </c>
      <c r="AU411" s="17" t="s">
        <v>90</v>
      </c>
    </row>
    <row r="412" spans="1:51" s="13" customFormat="1" ht="12">
      <c r="A412" s="13"/>
      <c r="B412" s="267"/>
      <c r="C412" s="268"/>
      <c r="D412" s="259" t="s">
        <v>267</v>
      </c>
      <c r="E412" s="269" t="s">
        <v>1</v>
      </c>
      <c r="F412" s="270" t="s">
        <v>614</v>
      </c>
      <c r="G412" s="268"/>
      <c r="H412" s="271">
        <v>0.137</v>
      </c>
      <c r="I412" s="272"/>
      <c r="J412" s="268"/>
      <c r="K412" s="268"/>
      <c r="L412" s="273"/>
      <c r="M412" s="274"/>
      <c r="N412" s="275"/>
      <c r="O412" s="275"/>
      <c r="P412" s="275"/>
      <c r="Q412" s="275"/>
      <c r="R412" s="275"/>
      <c r="S412" s="275"/>
      <c r="T412" s="276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77" t="s">
        <v>267</v>
      </c>
      <c r="AU412" s="277" t="s">
        <v>90</v>
      </c>
      <c r="AV412" s="13" t="s">
        <v>90</v>
      </c>
      <c r="AW412" s="13" t="s">
        <v>35</v>
      </c>
      <c r="AX412" s="13" t="s">
        <v>80</v>
      </c>
      <c r="AY412" s="277" t="s">
        <v>166</v>
      </c>
    </row>
    <row r="413" spans="1:51" s="14" customFormat="1" ht="12">
      <c r="A413" s="14"/>
      <c r="B413" s="278"/>
      <c r="C413" s="279"/>
      <c r="D413" s="259" t="s">
        <v>267</v>
      </c>
      <c r="E413" s="280" t="s">
        <v>1</v>
      </c>
      <c r="F413" s="281" t="s">
        <v>615</v>
      </c>
      <c r="G413" s="279"/>
      <c r="H413" s="282">
        <v>0.137</v>
      </c>
      <c r="I413" s="283"/>
      <c r="J413" s="279"/>
      <c r="K413" s="279"/>
      <c r="L413" s="284"/>
      <c r="M413" s="285"/>
      <c r="N413" s="286"/>
      <c r="O413" s="286"/>
      <c r="P413" s="286"/>
      <c r="Q413" s="286"/>
      <c r="R413" s="286"/>
      <c r="S413" s="286"/>
      <c r="T413" s="287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88" t="s">
        <v>267</v>
      </c>
      <c r="AU413" s="288" t="s">
        <v>90</v>
      </c>
      <c r="AV413" s="14" t="s">
        <v>103</v>
      </c>
      <c r="AW413" s="14" t="s">
        <v>35</v>
      </c>
      <c r="AX413" s="14" t="s">
        <v>80</v>
      </c>
      <c r="AY413" s="288" t="s">
        <v>166</v>
      </c>
    </row>
    <row r="414" spans="1:51" s="15" customFormat="1" ht="12">
      <c r="A414" s="15"/>
      <c r="B414" s="289"/>
      <c r="C414" s="290"/>
      <c r="D414" s="259" t="s">
        <v>267</v>
      </c>
      <c r="E414" s="291" t="s">
        <v>1</v>
      </c>
      <c r="F414" s="292" t="s">
        <v>285</v>
      </c>
      <c r="G414" s="290"/>
      <c r="H414" s="293">
        <v>0.137</v>
      </c>
      <c r="I414" s="294"/>
      <c r="J414" s="290"/>
      <c r="K414" s="290"/>
      <c r="L414" s="295"/>
      <c r="M414" s="296"/>
      <c r="N414" s="297"/>
      <c r="O414" s="297"/>
      <c r="P414" s="297"/>
      <c r="Q414" s="297"/>
      <c r="R414" s="297"/>
      <c r="S414" s="297"/>
      <c r="T414" s="298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99" t="s">
        <v>267</v>
      </c>
      <c r="AU414" s="299" t="s">
        <v>90</v>
      </c>
      <c r="AV414" s="15" t="s">
        <v>113</v>
      </c>
      <c r="AW414" s="15" t="s">
        <v>35</v>
      </c>
      <c r="AX414" s="15" t="s">
        <v>88</v>
      </c>
      <c r="AY414" s="299" t="s">
        <v>166</v>
      </c>
    </row>
    <row r="415" spans="1:65" s="2" customFormat="1" ht="16.5" customHeight="1">
      <c r="A415" s="38"/>
      <c r="B415" s="39"/>
      <c r="C415" s="300" t="s">
        <v>616</v>
      </c>
      <c r="D415" s="300" t="s">
        <v>331</v>
      </c>
      <c r="E415" s="301" t="s">
        <v>617</v>
      </c>
      <c r="F415" s="302" t="s">
        <v>618</v>
      </c>
      <c r="G415" s="303" t="s">
        <v>307</v>
      </c>
      <c r="H415" s="304">
        <v>1.541</v>
      </c>
      <c r="I415" s="305"/>
      <c r="J415" s="306">
        <f>ROUND(I415*H415,2)</f>
        <v>0</v>
      </c>
      <c r="K415" s="307"/>
      <c r="L415" s="308"/>
      <c r="M415" s="309" t="s">
        <v>1</v>
      </c>
      <c r="N415" s="310" t="s">
        <v>45</v>
      </c>
      <c r="O415" s="91"/>
      <c r="P415" s="255">
        <f>O415*H415</f>
        <v>0</v>
      </c>
      <c r="Q415" s="255">
        <v>1</v>
      </c>
      <c r="R415" s="255">
        <f>Q415*H415</f>
        <v>1.541</v>
      </c>
      <c r="S415" s="255">
        <v>0</v>
      </c>
      <c r="T415" s="256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57" t="s">
        <v>202</v>
      </c>
      <c r="AT415" s="257" t="s">
        <v>331</v>
      </c>
      <c r="AU415" s="257" t="s">
        <v>90</v>
      </c>
      <c r="AY415" s="17" t="s">
        <v>166</v>
      </c>
      <c r="BE415" s="258">
        <f>IF(N415="základní",J415,0)</f>
        <v>0</v>
      </c>
      <c r="BF415" s="258">
        <f>IF(N415="snížená",J415,0)</f>
        <v>0</v>
      </c>
      <c r="BG415" s="258">
        <f>IF(N415="zákl. přenesená",J415,0)</f>
        <v>0</v>
      </c>
      <c r="BH415" s="258">
        <f>IF(N415="sníž. přenesená",J415,0)</f>
        <v>0</v>
      </c>
      <c r="BI415" s="258">
        <f>IF(N415="nulová",J415,0)</f>
        <v>0</v>
      </c>
      <c r="BJ415" s="17" t="s">
        <v>88</v>
      </c>
      <c r="BK415" s="258">
        <f>ROUND(I415*H415,2)</f>
        <v>0</v>
      </c>
      <c r="BL415" s="17" t="s">
        <v>113</v>
      </c>
      <c r="BM415" s="257" t="s">
        <v>619</v>
      </c>
    </row>
    <row r="416" spans="1:47" s="2" customFormat="1" ht="12">
      <c r="A416" s="38"/>
      <c r="B416" s="39"/>
      <c r="C416" s="40"/>
      <c r="D416" s="259" t="s">
        <v>175</v>
      </c>
      <c r="E416" s="40"/>
      <c r="F416" s="260" t="s">
        <v>618</v>
      </c>
      <c r="G416" s="40"/>
      <c r="H416" s="40"/>
      <c r="I416" s="155"/>
      <c r="J416" s="40"/>
      <c r="K416" s="40"/>
      <c r="L416" s="44"/>
      <c r="M416" s="261"/>
      <c r="N416" s="262"/>
      <c r="O416" s="91"/>
      <c r="P416" s="91"/>
      <c r="Q416" s="91"/>
      <c r="R416" s="91"/>
      <c r="S416" s="91"/>
      <c r="T416" s="92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7" t="s">
        <v>175</v>
      </c>
      <c r="AU416" s="17" t="s">
        <v>90</v>
      </c>
    </row>
    <row r="417" spans="1:47" s="2" customFormat="1" ht="12">
      <c r="A417" s="38"/>
      <c r="B417" s="39"/>
      <c r="C417" s="40"/>
      <c r="D417" s="259" t="s">
        <v>612</v>
      </c>
      <c r="E417" s="40"/>
      <c r="F417" s="311" t="s">
        <v>620</v>
      </c>
      <c r="G417" s="40"/>
      <c r="H417" s="40"/>
      <c r="I417" s="155"/>
      <c r="J417" s="40"/>
      <c r="K417" s="40"/>
      <c r="L417" s="44"/>
      <c r="M417" s="261"/>
      <c r="N417" s="262"/>
      <c r="O417" s="91"/>
      <c r="P417" s="91"/>
      <c r="Q417" s="91"/>
      <c r="R417" s="91"/>
      <c r="S417" s="91"/>
      <c r="T417" s="92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7" t="s">
        <v>612</v>
      </c>
      <c r="AU417" s="17" t="s">
        <v>90</v>
      </c>
    </row>
    <row r="418" spans="1:51" s="13" customFormat="1" ht="12">
      <c r="A418" s="13"/>
      <c r="B418" s="267"/>
      <c r="C418" s="268"/>
      <c r="D418" s="259" t="s">
        <v>267</v>
      </c>
      <c r="E418" s="269" t="s">
        <v>1</v>
      </c>
      <c r="F418" s="270" t="s">
        <v>621</v>
      </c>
      <c r="G418" s="268"/>
      <c r="H418" s="271">
        <v>0.152</v>
      </c>
      <c r="I418" s="272"/>
      <c r="J418" s="268"/>
      <c r="K418" s="268"/>
      <c r="L418" s="273"/>
      <c r="M418" s="274"/>
      <c r="N418" s="275"/>
      <c r="O418" s="275"/>
      <c r="P418" s="275"/>
      <c r="Q418" s="275"/>
      <c r="R418" s="275"/>
      <c r="S418" s="275"/>
      <c r="T418" s="276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77" t="s">
        <v>267</v>
      </c>
      <c r="AU418" s="277" t="s">
        <v>90</v>
      </c>
      <c r="AV418" s="13" t="s">
        <v>90</v>
      </c>
      <c r="AW418" s="13" t="s">
        <v>35</v>
      </c>
      <c r="AX418" s="13" t="s">
        <v>80</v>
      </c>
      <c r="AY418" s="277" t="s">
        <v>166</v>
      </c>
    </row>
    <row r="419" spans="1:51" s="14" customFormat="1" ht="12">
      <c r="A419" s="14"/>
      <c r="B419" s="278"/>
      <c r="C419" s="279"/>
      <c r="D419" s="259" t="s">
        <v>267</v>
      </c>
      <c r="E419" s="280" t="s">
        <v>1</v>
      </c>
      <c r="F419" s="281" t="s">
        <v>622</v>
      </c>
      <c r="G419" s="279"/>
      <c r="H419" s="282">
        <v>0.152</v>
      </c>
      <c r="I419" s="283"/>
      <c r="J419" s="279"/>
      <c r="K419" s="279"/>
      <c r="L419" s="284"/>
      <c r="M419" s="285"/>
      <c r="N419" s="286"/>
      <c r="O419" s="286"/>
      <c r="P419" s="286"/>
      <c r="Q419" s="286"/>
      <c r="R419" s="286"/>
      <c r="S419" s="286"/>
      <c r="T419" s="287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88" t="s">
        <v>267</v>
      </c>
      <c r="AU419" s="288" t="s">
        <v>90</v>
      </c>
      <c r="AV419" s="14" t="s">
        <v>103</v>
      </c>
      <c r="AW419" s="14" t="s">
        <v>35</v>
      </c>
      <c r="AX419" s="14" t="s">
        <v>80</v>
      </c>
      <c r="AY419" s="288" t="s">
        <v>166</v>
      </c>
    </row>
    <row r="420" spans="1:51" s="13" customFormat="1" ht="12">
      <c r="A420" s="13"/>
      <c r="B420" s="267"/>
      <c r="C420" s="268"/>
      <c r="D420" s="259" t="s">
        <v>267</v>
      </c>
      <c r="E420" s="269" t="s">
        <v>1</v>
      </c>
      <c r="F420" s="270" t="s">
        <v>606</v>
      </c>
      <c r="G420" s="268"/>
      <c r="H420" s="271">
        <v>1.389</v>
      </c>
      <c r="I420" s="272"/>
      <c r="J420" s="268"/>
      <c r="K420" s="268"/>
      <c r="L420" s="273"/>
      <c r="M420" s="274"/>
      <c r="N420" s="275"/>
      <c r="O420" s="275"/>
      <c r="P420" s="275"/>
      <c r="Q420" s="275"/>
      <c r="R420" s="275"/>
      <c r="S420" s="275"/>
      <c r="T420" s="276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77" t="s">
        <v>267</v>
      </c>
      <c r="AU420" s="277" t="s">
        <v>90</v>
      </c>
      <c r="AV420" s="13" t="s">
        <v>90</v>
      </c>
      <c r="AW420" s="13" t="s">
        <v>35</v>
      </c>
      <c r="AX420" s="13" t="s">
        <v>80</v>
      </c>
      <c r="AY420" s="277" t="s">
        <v>166</v>
      </c>
    </row>
    <row r="421" spans="1:51" s="14" customFormat="1" ht="12">
      <c r="A421" s="14"/>
      <c r="B421" s="278"/>
      <c r="C421" s="279"/>
      <c r="D421" s="259" t="s">
        <v>267</v>
      </c>
      <c r="E421" s="280" t="s">
        <v>1</v>
      </c>
      <c r="F421" s="281" t="s">
        <v>269</v>
      </c>
      <c r="G421" s="279"/>
      <c r="H421" s="282">
        <v>1.389</v>
      </c>
      <c r="I421" s="283"/>
      <c r="J421" s="279"/>
      <c r="K421" s="279"/>
      <c r="L421" s="284"/>
      <c r="M421" s="285"/>
      <c r="N421" s="286"/>
      <c r="O421" s="286"/>
      <c r="P421" s="286"/>
      <c r="Q421" s="286"/>
      <c r="R421" s="286"/>
      <c r="S421" s="286"/>
      <c r="T421" s="287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88" t="s">
        <v>267</v>
      </c>
      <c r="AU421" s="288" t="s">
        <v>90</v>
      </c>
      <c r="AV421" s="14" t="s">
        <v>103</v>
      </c>
      <c r="AW421" s="14" t="s">
        <v>35</v>
      </c>
      <c r="AX421" s="14" t="s">
        <v>80</v>
      </c>
      <c r="AY421" s="288" t="s">
        <v>166</v>
      </c>
    </row>
    <row r="422" spans="1:51" s="15" customFormat="1" ht="12">
      <c r="A422" s="15"/>
      <c r="B422" s="289"/>
      <c r="C422" s="290"/>
      <c r="D422" s="259" t="s">
        <v>267</v>
      </c>
      <c r="E422" s="291" t="s">
        <v>1</v>
      </c>
      <c r="F422" s="292" t="s">
        <v>285</v>
      </c>
      <c r="G422" s="290"/>
      <c r="H422" s="293">
        <v>1.541</v>
      </c>
      <c r="I422" s="294"/>
      <c r="J422" s="290"/>
      <c r="K422" s="290"/>
      <c r="L422" s="295"/>
      <c r="M422" s="296"/>
      <c r="N422" s="297"/>
      <c r="O422" s="297"/>
      <c r="P422" s="297"/>
      <c r="Q422" s="297"/>
      <c r="R422" s="297"/>
      <c r="S422" s="297"/>
      <c r="T422" s="298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99" t="s">
        <v>267</v>
      </c>
      <c r="AU422" s="299" t="s">
        <v>90</v>
      </c>
      <c r="AV422" s="15" t="s">
        <v>113</v>
      </c>
      <c r="AW422" s="15" t="s">
        <v>35</v>
      </c>
      <c r="AX422" s="15" t="s">
        <v>88</v>
      </c>
      <c r="AY422" s="299" t="s">
        <v>166</v>
      </c>
    </row>
    <row r="423" spans="1:65" s="2" customFormat="1" ht="21.75" customHeight="1">
      <c r="A423" s="38"/>
      <c r="B423" s="39"/>
      <c r="C423" s="245" t="s">
        <v>623</v>
      </c>
      <c r="D423" s="245" t="s">
        <v>169</v>
      </c>
      <c r="E423" s="246" t="s">
        <v>624</v>
      </c>
      <c r="F423" s="247" t="s">
        <v>625</v>
      </c>
      <c r="G423" s="248" t="s">
        <v>272</v>
      </c>
      <c r="H423" s="249">
        <v>0.256</v>
      </c>
      <c r="I423" s="250"/>
      <c r="J423" s="251">
        <f>ROUND(I423*H423,2)</f>
        <v>0</v>
      </c>
      <c r="K423" s="252"/>
      <c r="L423" s="44"/>
      <c r="M423" s="253" t="s">
        <v>1</v>
      </c>
      <c r="N423" s="254" t="s">
        <v>45</v>
      </c>
      <c r="O423" s="91"/>
      <c r="P423" s="255">
        <f>O423*H423</f>
        <v>0</v>
      </c>
      <c r="Q423" s="255">
        <v>2.45329</v>
      </c>
      <c r="R423" s="255">
        <f>Q423*H423</f>
        <v>0.62804224</v>
      </c>
      <c r="S423" s="255">
        <v>0</v>
      </c>
      <c r="T423" s="256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57" t="s">
        <v>113</v>
      </c>
      <c r="AT423" s="257" t="s">
        <v>169</v>
      </c>
      <c r="AU423" s="257" t="s">
        <v>90</v>
      </c>
      <c r="AY423" s="17" t="s">
        <v>166</v>
      </c>
      <c r="BE423" s="258">
        <f>IF(N423="základní",J423,0)</f>
        <v>0</v>
      </c>
      <c r="BF423" s="258">
        <f>IF(N423="snížená",J423,0)</f>
        <v>0</v>
      </c>
      <c r="BG423" s="258">
        <f>IF(N423="zákl. přenesená",J423,0)</f>
        <v>0</v>
      </c>
      <c r="BH423" s="258">
        <f>IF(N423="sníž. přenesená",J423,0)</f>
        <v>0</v>
      </c>
      <c r="BI423" s="258">
        <f>IF(N423="nulová",J423,0)</f>
        <v>0</v>
      </c>
      <c r="BJ423" s="17" t="s">
        <v>88</v>
      </c>
      <c r="BK423" s="258">
        <f>ROUND(I423*H423,2)</f>
        <v>0</v>
      </c>
      <c r="BL423" s="17" t="s">
        <v>113</v>
      </c>
      <c r="BM423" s="257" t="s">
        <v>626</v>
      </c>
    </row>
    <row r="424" spans="1:47" s="2" customFormat="1" ht="12">
      <c r="A424" s="38"/>
      <c r="B424" s="39"/>
      <c r="C424" s="40"/>
      <c r="D424" s="259" t="s">
        <v>175</v>
      </c>
      <c r="E424" s="40"/>
      <c r="F424" s="260" t="s">
        <v>627</v>
      </c>
      <c r="G424" s="40"/>
      <c r="H424" s="40"/>
      <c r="I424" s="155"/>
      <c r="J424" s="40"/>
      <c r="K424" s="40"/>
      <c r="L424" s="44"/>
      <c r="M424" s="261"/>
      <c r="N424" s="262"/>
      <c r="O424" s="91"/>
      <c r="P424" s="91"/>
      <c r="Q424" s="91"/>
      <c r="R424" s="91"/>
      <c r="S424" s="91"/>
      <c r="T424" s="92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T424" s="17" t="s">
        <v>175</v>
      </c>
      <c r="AU424" s="17" t="s">
        <v>90</v>
      </c>
    </row>
    <row r="425" spans="1:51" s="13" customFormat="1" ht="12">
      <c r="A425" s="13"/>
      <c r="B425" s="267"/>
      <c r="C425" s="268"/>
      <c r="D425" s="259" t="s">
        <v>267</v>
      </c>
      <c r="E425" s="269" t="s">
        <v>1</v>
      </c>
      <c r="F425" s="270" t="s">
        <v>628</v>
      </c>
      <c r="G425" s="268"/>
      <c r="H425" s="271">
        <v>0.256</v>
      </c>
      <c r="I425" s="272"/>
      <c r="J425" s="268"/>
      <c r="K425" s="268"/>
      <c r="L425" s="273"/>
      <c r="M425" s="274"/>
      <c r="N425" s="275"/>
      <c r="O425" s="275"/>
      <c r="P425" s="275"/>
      <c r="Q425" s="275"/>
      <c r="R425" s="275"/>
      <c r="S425" s="275"/>
      <c r="T425" s="276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77" t="s">
        <v>267</v>
      </c>
      <c r="AU425" s="277" t="s">
        <v>90</v>
      </c>
      <c r="AV425" s="13" t="s">
        <v>90</v>
      </c>
      <c r="AW425" s="13" t="s">
        <v>35</v>
      </c>
      <c r="AX425" s="13" t="s">
        <v>80</v>
      </c>
      <c r="AY425" s="277" t="s">
        <v>166</v>
      </c>
    </row>
    <row r="426" spans="1:51" s="14" customFormat="1" ht="12">
      <c r="A426" s="14"/>
      <c r="B426" s="278"/>
      <c r="C426" s="279"/>
      <c r="D426" s="259" t="s">
        <v>267</v>
      </c>
      <c r="E426" s="280" t="s">
        <v>1</v>
      </c>
      <c r="F426" s="281" t="s">
        <v>629</v>
      </c>
      <c r="G426" s="279"/>
      <c r="H426" s="282">
        <v>0.256</v>
      </c>
      <c r="I426" s="283"/>
      <c r="J426" s="279"/>
      <c r="K426" s="279"/>
      <c r="L426" s="284"/>
      <c r="M426" s="285"/>
      <c r="N426" s="286"/>
      <c r="O426" s="286"/>
      <c r="P426" s="286"/>
      <c r="Q426" s="286"/>
      <c r="R426" s="286"/>
      <c r="S426" s="286"/>
      <c r="T426" s="287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88" t="s">
        <v>267</v>
      </c>
      <c r="AU426" s="288" t="s">
        <v>90</v>
      </c>
      <c r="AV426" s="14" t="s">
        <v>103</v>
      </c>
      <c r="AW426" s="14" t="s">
        <v>35</v>
      </c>
      <c r="AX426" s="14" t="s">
        <v>88</v>
      </c>
      <c r="AY426" s="288" t="s">
        <v>166</v>
      </c>
    </row>
    <row r="427" spans="1:65" s="2" customFormat="1" ht="21.75" customHeight="1">
      <c r="A427" s="38"/>
      <c r="B427" s="39"/>
      <c r="C427" s="245" t="s">
        <v>630</v>
      </c>
      <c r="D427" s="245" t="s">
        <v>169</v>
      </c>
      <c r="E427" s="246" t="s">
        <v>631</v>
      </c>
      <c r="F427" s="247" t="s">
        <v>632</v>
      </c>
      <c r="G427" s="248" t="s">
        <v>339</v>
      </c>
      <c r="H427" s="249">
        <v>2.56</v>
      </c>
      <c r="I427" s="250"/>
      <c r="J427" s="251">
        <f>ROUND(I427*H427,2)</f>
        <v>0</v>
      </c>
      <c r="K427" s="252"/>
      <c r="L427" s="44"/>
      <c r="M427" s="253" t="s">
        <v>1</v>
      </c>
      <c r="N427" s="254" t="s">
        <v>45</v>
      </c>
      <c r="O427" s="91"/>
      <c r="P427" s="255">
        <f>O427*H427</f>
        <v>0</v>
      </c>
      <c r="Q427" s="255">
        <v>0.00244</v>
      </c>
      <c r="R427" s="255">
        <f>Q427*H427</f>
        <v>0.0062464</v>
      </c>
      <c r="S427" s="255">
        <v>0</v>
      </c>
      <c r="T427" s="256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57" t="s">
        <v>113</v>
      </c>
      <c r="AT427" s="257" t="s">
        <v>169</v>
      </c>
      <c r="AU427" s="257" t="s">
        <v>90</v>
      </c>
      <c r="AY427" s="17" t="s">
        <v>166</v>
      </c>
      <c r="BE427" s="258">
        <f>IF(N427="základní",J427,0)</f>
        <v>0</v>
      </c>
      <c r="BF427" s="258">
        <f>IF(N427="snížená",J427,0)</f>
        <v>0</v>
      </c>
      <c r="BG427" s="258">
        <f>IF(N427="zákl. přenesená",J427,0)</f>
        <v>0</v>
      </c>
      <c r="BH427" s="258">
        <f>IF(N427="sníž. přenesená",J427,0)</f>
        <v>0</v>
      </c>
      <c r="BI427" s="258">
        <f>IF(N427="nulová",J427,0)</f>
        <v>0</v>
      </c>
      <c r="BJ427" s="17" t="s">
        <v>88</v>
      </c>
      <c r="BK427" s="258">
        <f>ROUND(I427*H427,2)</f>
        <v>0</v>
      </c>
      <c r="BL427" s="17" t="s">
        <v>113</v>
      </c>
      <c r="BM427" s="257" t="s">
        <v>633</v>
      </c>
    </row>
    <row r="428" spans="1:47" s="2" customFormat="1" ht="12">
      <c r="A428" s="38"/>
      <c r="B428" s="39"/>
      <c r="C428" s="40"/>
      <c r="D428" s="259" t="s">
        <v>175</v>
      </c>
      <c r="E428" s="40"/>
      <c r="F428" s="260" t="s">
        <v>634</v>
      </c>
      <c r="G428" s="40"/>
      <c r="H428" s="40"/>
      <c r="I428" s="155"/>
      <c r="J428" s="40"/>
      <c r="K428" s="40"/>
      <c r="L428" s="44"/>
      <c r="M428" s="261"/>
      <c r="N428" s="262"/>
      <c r="O428" s="91"/>
      <c r="P428" s="91"/>
      <c r="Q428" s="91"/>
      <c r="R428" s="91"/>
      <c r="S428" s="91"/>
      <c r="T428" s="92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7" t="s">
        <v>175</v>
      </c>
      <c r="AU428" s="17" t="s">
        <v>90</v>
      </c>
    </row>
    <row r="429" spans="1:51" s="13" customFormat="1" ht="12">
      <c r="A429" s="13"/>
      <c r="B429" s="267"/>
      <c r="C429" s="268"/>
      <c r="D429" s="259" t="s">
        <v>267</v>
      </c>
      <c r="E429" s="269" t="s">
        <v>1</v>
      </c>
      <c r="F429" s="270" t="s">
        <v>635</v>
      </c>
      <c r="G429" s="268"/>
      <c r="H429" s="271">
        <v>2.56</v>
      </c>
      <c r="I429" s="272"/>
      <c r="J429" s="268"/>
      <c r="K429" s="268"/>
      <c r="L429" s="273"/>
      <c r="M429" s="274"/>
      <c r="N429" s="275"/>
      <c r="O429" s="275"/>
      <c r="P429" s="275"/>
      <c r="Q429" s="275"/>
      <c r="R429" s="275"/>
      <c r="S429" s="275"/>
      <c r="T429" s="276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77" t="s">
        <v>267</v>
      </c>
      <c r="AU429" s="277" t="s">
        <v>90</v>
      </c>
      <c r="AV429" s="13" t="s">
        <v>90</v>
      </c>
      <c r="AW429" s="13" t="s">
        <v>35</v>
      </c>
      <c r="AX429" s="13" t="s">
        <v>80</v>
      </c>
      <c r="AY429" s="277" t="s">
        <v>166</v>
      </c>
    </row>
    <row r="430" spans="1:51" s="14" customFormat="1" ht="12">
      <c r="A430" s="14"/>
      <c r="B430" s="278"/>
      <c r="C430" s="279"/>
      <c r="D430" s="259" t="s">
        <v>267</v>
      </c>
      <c r="E430" s="280" t="s">
        <v>1</v>
      </c>
      <c r="F430" s="281" t="s">
        <v>629</v>
      </c>
      <c r="G430" s="279"/>
      <c r="H430" s="282">
        <v>2.56</v>
      </c>
      <c r="I430" s="283"/>
      <c r="J430" s="279"/>
      <c r="K430" s="279"/>
      <c r="L430" s="284"/>
      <c r="M430" s="285"/>
      <c r="N430" s="286"/>
      <c r="O430" s="286"/>
      <c r="P430" s="286"/>
      <c r="Q430" s="286"/>
      <c r="R430" s="286"/>
      <c r="S430" s="286"/>
      <c r="T430" s="287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88" t="s">
        <v>267</v>
      </c>
      <c r="AU430" s="288" t="s">
        <v>90</v>
      </c>
      <c r="AV430" s="14" t="s">
        <v>103</v>
      </c>
      <c r="AW430" s="14" t="s">
        <v>35</v>
      </c>
      <c r="AX430" s="14" t="s">
        <v>88</v>
      </c>
      <c r="AY430" s="288" t="s">
        <v>166</v>
      </c>
    </row>
    <row r="431" spans="1:65" s="2" customFormat="1" ht="21.75" customHeight="1">
      <c r="A431" s="38"/>
      <c r="B431" s="39"/>
      <c r="C431" s="245" t="s">
        <v>636</v>
      </c>
      <c r="D431" s="245" t="s">
        <v>169</v>
      </c>
      <c r="E431" s="246" t="s">
        <v>637</v>
      </c>
      <c r="F431" s="247" t="s">
        <v>638</v>
      </c>
      <c r="G431" s="248" t="s">
        <v>339</v>
      </c>
      <c r="H431" s="249">
        <v>2.56</v>
      </c>
      <c r="I431" s="250"/>
      <c r="J431" s="251">
        <f>ROUND(I431*H431,2)</f>
        <v>0</v>
      </c>
      <c r="K431" s="252"/>
      <c r="L431" s="44"/>
      <c r="M431" s="253" t="s">
        <v>1</v>
      </c>
      <c r="N431" s="254" t="s">
        <v>45</v>
      </c>
      <c r="O431" s="91"/>
      <c r="P431" s="255">
        <f>O431*H431</f>
        <v>0</v>
      </c>
      <c r="Q431" s="255">
        <v>0</v>
      </c>
      <c r="R431" s="255">
        <f>Q431*H431</f>
        <v>0</v>
      </c>
      <c r="S431" s="255">
        <v>0</v>
      </c>
      <c r="T431" s="256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57" t="s">
        <v>113</v>
      </c>
      <c r="AT431" s="257" t="s">
        <v>169</v>
      </c>
      <c r="AU431" s="257" t="s">
        <v>90</v>
      </c>
      <c r="AY431" s="17" t="s">
        <v>166</v>
      </c>
      <c r="BE431" s="258">
        <f>IF(N431="základní",J431,0)</f>
        <v>0</v>
      </c>
      <c r="BF431" s="258">
        <f>IF(N431="snížená",J431,0)</f>
        <v>0</v>
      </c>
      <c r="BG431" s="258">
        <f>IF(N431="zákl. přenesená",J431,0)</f>
        <v>0</v>
      </c>
      <c r="BH431" s="258">
        <f>IF(N431="sníž. přenesená",J431,0)</f>
        <v>0</v>
      </c>
      <c r="BI431" s="258">
        <f>IF(N431="nulová",J431,0)</f>
        <v>0</v>
      </c>
      <c r="BJ431" s="17" t="s">
        <v>88</v>
      </c>
      <c r="BK431" s="258">
        <f>ROUND(I431*H431,2)</f>
        <v>0</v>
      </c>
      <c r="BL431" s="17" t="s">
        <v>113</v>
      </c>
      <c r="BM431" s="257" t="s">
        <v>639</v>
      </c>
    </row>
    <row r="432" spans="1:47" s="2" customFormat="1" ht="12">
      <c r="A432" s="38"/>
      <c r="B432" s="39"/>
      <c r="C432" s="40"/>
      <c r="D432" s="259" t="s">
        <v>175</v>
      </c>
      <c r="E432" s="40"/>
      <c r="F432" s="260" t="s">
        <v>640</v>
      </c>
      <c r="G432" s="40"/>
      <c r="H432" s="40"/>
      <c r="I432" s="155"/>
      <c r="J432" s="40"/>
      <c r="K432" s="40"/>
      <c r="L432" s="44"/>
      <c r="M432" s="261"/>
      <c r="N432" s="262"/>
      <c r="O432" s="91"/>
      <c r="P432" s="91"/>
      <c r="Q432" s="91"/>
      <c r="R432" s="91"/>
      <c r="S432" s="91"/>
      <c r="T432" s="92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T432" s="17" t="s">
        <v>175</v>
      </c>
      <c r="AU432" s="17" t="s">
        <v>90</v>
      </c>
    </row>
    <row r="433" spans="1:65" s="2" customFormat="1" ht="21.75" customHeight="1">
      <c r="A433" s="38"/>
      <c r="B433" s="39"/>
      <c r="C433" s="245" t="s">
        <v>641</v>
      </c>
      <c r="D433" s="245" t="s">
        <v>169</v>
      </c>
      <c r="E433" s="246" t="s">
        <v>642</v>
      </c>
      <c r="F433" s="247" t="s">
        <v>643</v>
      </c>
      <c r="G433" s="248" t="s">
        <v>339</v>
      </c>
      <c r="H433" s="249">
        <v>966.4</v>
      </c>
      <c r="I433" s="250"/>
      <c r="J433" s="251">
        <f>ROUND(I433*H433,2)</f>
        <v>0</v>
      </c>
      <c r="K433" s="252"/>
      <c r="L433" s="44"/>
      <c r="M433" s="253" t="s">
        <v>1</v>
      </c>
      <c r="N433" s="254" t="s">
        <v>45</v>
      </c>
      <c r="O433" s="91"/>
      <c r="P433" s="255">
        <f>O433*H433</f>
        <v>0</v>
      </c>
      <c r="Q433" s="255">
        <v>0</v>
      </c>
      <c r="R433" s="255">
        <f>Q433*H433</f>
        <v>0</v>
      </c>
      <c r="S433" s="255">
        <v>0</v>
      </c>
      <c r="T433" s="256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57" t="s">
        <v>113</v>
      </c>
      <c r="AT433" s="257" t="s">
        <v>169</v>
      </c>
      <c r="AU433" s="257" t="s">
        <v>90</v>
      </c>
      <c r="AY433" s="17" t="s">
        <v>166</v>
      </c>
      <c r="BE433" s="258">
        <f>IF(N433="základní",J433,0)</f>
        <v>0</v>
      </c>
      <c r="BF433" s="258">
        <f>IF(N433="snížená",J433,0)</f>
        <v>0</v>
      </c>
      <c r="BG433" s="258">
        <f>IF(N433="zákl. přenesená",J433,0)</f>
        <v>0</v>
      </c>
      <c r="BH433" s="258">
        <f>IF(N433="sníž. přenesená",J433,0)</f>
        <v>0</v>
      </c>
      <c r="BI433" s="258">
        <f>IF(N433="nulová",J433,0)</f>
        <v>0</v>
      </c>
      <c r="BJ433" s="17" t="s">
        <v>88</v>
      </c>
      <c r="BK433" s="258">
        <f>ROUND(I433*H433,2)</f>
        <v>0</v>
      </c>
      <c r="BL433" s="17" t="s">
        <v>113</v>
      </c>
      <c r="BM433" s="257" t="s">
        <v>644</v>
      </c>
    </row>
    <row r="434" spans="1:47" s="2" customFormat="1" ht="12">
      <c r="A434" s="38"/>
      <c r="B434" s="39"/>
      <c r="C434" s="40"/>
      <c r="D434" s="259" t="s">
        <v>175</v>
      </c>
      <c r="E434" s="40"/>
      <c r="F434" s="260" t="s">
        <v>645</v>
      </c>
      <c r="G434" s="40"/>
      <c r="H434" s="40"/>
      <c r="I434" s="155"/>
      <c r="J434" s="40"/>
      <c r="K434" s="40"/>
      <c r="L434" s="44"/>
      <c r="M434" s="261"/>
      <c r="N434" s="262"/>
      <c r="O434" s="91"/>
      <c r="P434" s="91"/>
      <c r="Q434" s="91"/>
      <c r="R434" s="91"/>
      <c r="S434" s="91"/>
      <c r="T434" s="92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T434" s="17" t="s">
        <v>175</v>
      </c>
      <c r="AU434" s="17" t="s">
        <v>90</v>
      </c>
    </row>
    <row r="435" spans="1:51" s="13" customFormat="1" ht="12">
      <c r="A435" s="13"/>
      <c r="B435" s="267"/>
      <c r="C435" s="268"/>
      <c r="D435" s="259" t="s">
        <v>267</v>
      </c>
      <c r="E435" s="269" t="s">
        <v>1</v>
      </c>
      <c r="F435" s="270" t="s">
        <v>646</v>
      </c>
      <c r="G435" s="268"/>
      <c r="H435" s="271">
        <v>965</v>
      </c>
      <c r="I435" s="272"/>
      <c r="J435" s="268"/>
      <c r="K435" s="268"/>
      <c r="L435" s="273"/>
      <c r="M435" s="274"/>
      <c r="N435" s="275"/>
      <c r="O435" s="275"/>
      <c r="P435" s="275"/>
      <c r="Q435" s="275"/>
      <c r="R435" s="275"/>
      <c r="S435" s="275"/>
      <c r="T435" s="276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77" t="s">
        <v>267</v>
      </c>
      <c r="AU435" s="277" t="s">
        <v>90</v>
      </c>
      <c r="AV435" s="13" t="s">
        <v>90</v>
      </c>
      <c r="AW435" s="13" t="s">
        <v>35</v>
      </c>
      <c r="AX435" s="13" t="s">
        <v>80</v>
      </c>
      <c r="AY435" s="277" t="s">
        <v>166</v>
      </c>
    </row>
    <row r="436" spans="1:51" s="14" customFormat="1" ht="12">
      <c r="A436" s="14"/>
      <c r="B436" s="278"/>
      <c r="C436" s="279"/>
      <c r="D436" s="259" t="s">
        <v>267</v>
      </c>
      <c r="E436" s="280" t="s">
        <v>1</v>
      </c>
      <c r="F436" s="281" t="s">
        <v>647</v>
      </c>
      <c r="G436" s="279"/>
      <c r="H436" s="282">
        <v>965</v>
      </c>
      <c r="I436" s="283"/>
      <c r="J436" s="279"/>
      <c r="K436" s="279"/>
      <c r="L436" s="284"/>
      <c r="M436" s="285"/>
      <c r="N436" s="286"/>
      <c r="O436" s="286"/>
      <c r="P436" s="286"/>
      <c r="Q436" s="286"/>
      <c r="R436" s="286"/>
      <c r="S436" s="286"/>
      <c r="T436" s="287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88" t="s">
        <v>267</v>
      </c>
      <c r="AU436" s="288" t="s">
        <v>90</v>
      </c>
      <c r="AV436" s="14" t="s">
        <v>103</v>
      </c>
      <c r="AW436" s="14" t="s">
        <v>35</v>
      </c>
      <c r="AX436" s="14" t="s">
        <v>80</v>
      </c>
      <c r="AY436" s="288" t="s">
        <v>166</v>
      </c>
    </row>
    <row r="437" spans="1:51" s="13" customFormat="1" ht="12">
      <c r="A437" s="13"/>
      <c r="B437" s="267"/>
      <c r="C437" s="268"/>
      <c r="D437" s="259" t="s">
        <v>267</v>
      </c>
      <c r="E437" s="269" t="s">
        <v>1</v>
      </c>
      <c r="F437" s="270" t="s">
        <v>648</v>
      </c>
      <c r="G437" s="268"/>
      <c r="H437" s="271">
        <v>1.4</v>
      </c>
      <c r="I437" s="272"/>
      <c r="J437" s="268"/>
      <c r="K437" s="268"/>
      <c r="L437" s="273"/>
      <c r="M437" s="274"/>
      <c r="N437" s="275"/>
      <c r="O437" s="275"/>
      <c r="P437" s="275"/>
      <c r="Q437" s="275"/>
      <c r="R437" s="275"/>
      <c r="S437" s="275"/>
      <c r="T437" s="276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77" t="s">
        <v>267</v>
      </c>
      <c r="AU437" s="277" t="s">
        <v>90</v>
      </c>
      <c r="AV437" s="13" t="s">
        <v>90</v>
      </c>
      <c r="AW437" s="13" t="s">
        <v>35</v>
      </c>
      <c r="AX437" s="13" t="s">
        <v>80</v>
      </c>
      <c r="AY437" s="277" t="s">
        <v>166</v>
      </c>
    </row>
    <row r="438" spans="1:51" s="14" customFormat="1" ht="12">
      <c r="A438" s="14"/>
      <c r="B438" s="278"/>
      <c r="C438" s="279"/>
      <c r="D438" s="259" t="s">
        <v>267</v>
      </c>
      <c r="E438" s="280" t="s">
        <v>1</v>
      </c>
      <c r="F438" s="281" t="s">
        <v>649</v>
      </c>
      <c r="G438" s="279"/>
      <c r="H438" s="282">
        <v>1.4</v>
      </c>
      <c r="I438" s="283"/>
      <c r="J438" s="279"/>
      <c r="K438" s="279"/>
      <c r="L438" s="284"/>
      <c r="M438" s="285"/>
      <c r="N438" s="286"/>
      <c r="O438" s="286"/>
      <c r="P438" s="286"/>
      <c r="Q438" s="286"/>
      <c r="R438" s="286"/>
      <c r="S438" s="286"/>
      <c r="T438" s="287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88" t="s">
        <v>267</v>
      </c>
      <c r="AU438" s="288" t="s">
        <v>90</v>
      </c>
      <c r="AV438" s="14" t="s">
        <v>103</v>
      </c>
      <c r="AW438" s="14" t="s">
        <v>35</v>
      </c>
      <c r="AX438" s="14" t="s">
        <v>80</v>
      </c>
      <c r="AY438" s="288" t="s">
        <v>166</v>
      </c>
    </row>
    <row r="439" spans="1:51" s="15" customFormat="1" ht="12">
      <c r="A439" s="15"/>
      <c r="B439" s="289"/>
      <c r="C439" s="290"/>
      <c r="D439" s="259" t="s">
        <v>267</v>
      </c>
      <c r="E439" s="291" t="s">
        <v>1</v>
      </c>
      <c r="F439" s="292" t="s">
        <v>285</v>
      </c>
      <c r="G439" s="290"/>
      <c r="H439" s="293">
        <v>966.4</v>
      </c>
      <c r="I439" s="294"/>
      <c r="J439" s="290"/>
      <c r="K439" s="290"/>
      <c r="L439" s="295"/>
      <c r="M439" s="296"/>
      <c r="N439" s="297"/>
      <c r="O439" s="297"/>
      <c r="P439" s="297"/>
      <c r="Q439" s="297"/>
      <c r="R439" s="297"/>
      <c r="S439" s="297"/>
      <c r="T439" s="298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99" t="s">
        <v>267</v>
      </c>
      <c r="AU439" s="299" t="s">
        <v>90</v>
      </c>
      <c r="AV439" s="15" t="s">
        <v>113</v>
      </c>
      <c r="AW439" s="15" t="s">
        <v>35</v>
      </c>
      <c r="AX439" s="15" t="s">
        <v>88</v>
      </c>
      <c r="AY439" s="299" t="s">
        <v>166</v>
      </c>
    </row>
    <row r="440" spans="1:65" s="2" customFormat="1" ht="21.75" customHeight="1">
      <c r="A440" s="38"/>
      <c r="B440" s="39"/>
      <c r="C440" s="300" t="s">
        <v>650</v>
      </c>
      <c r="D440" s="300" t="s">
        <v>331</v>
      </c>
      <c r="E440" s="301" t="s">
        <v>651</v>
      </c>
      <c r="F440" s="302" t="s">
        <v>652</v>
      </c>
      <c r="G440" s="303" t="s">
        <v>339</v>
      </c>
      <c r="H440" s="304">
        <v>965</v>
      </c>
      <c r="I440" s="305"/>
      <c r="J440" s="306">
        <f>ROUND(I440*H440,2)</f>
        <v>0</v>
      </c>
      <c r="K440" s="307"/>
      <c r="L440" s="308"/>
      <c r="M440" s="309" t="s">
        <v>1</v>
      </c>
      <c r="N440" s="310" t="s">
        <v>45</v>
      </c>
      <c r="O440" s="91"/>
      <c r="P440" s="255">
        <f>O440*H440</f>
        <v>0</v>
      </c>
      <c r="Q440" s="255">
        <v>0</v>
      </c>
      <c r="R440" s="255">
        <f>Q440*H440</f>
        <v>0</v>
      </c>
      <c r="S440" s="255">
        <v>0</v>
      </c>
      <c r="T440" s="256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57" t="s">
        <v>202</v>
      </c>
      <c r="AT440" s="257" t="s">
        <v>331</v>
      </c>
      <c r="AU440" s="257" t="s">
        <v>90</v>
      </c>
      <c r="AY440" s="17" t="s">
        <v>166</v>
      </c>
      <c r="BE440" s="258">
        <f>IF(N440="základní",J440,0)</f>
        <v>0</v>
      </c>
      <c r="BF440" s="258">
        <f>IF(N440="snížená",J440,0)</f>
        <v>0</v>
      </c>
      <c r="BG440" s="258">
        <f>IF(N440="zákl. přenesená",J440,0)</f>
        <v>0</v>
      </c>
      <c r="BH440" s="258">
        <f>IF(N440="sníž. přenesená",J440,0)</f>
        <v>0</v>
      </c>
      <c r="BI440" s="258">
        <f>IF(N440="nulová",J440,0)</f>
        <v>0</v>
      </c>
      <c r="BJ440" s="17" t="s">
        <v>88</v>
      </c>
      <c r="BK440" s="258">
        <f>ROUND(I440*H440,2)</f>
        <v>0</v>
      </c>
      <c r="BL440" s="17" t="s">
        <v>113</v>
      </c>
      <c r="BM440" s="257" t="s">
        <v>653</v>
      </c>
    </row>
    <row r="441" spans="1:47" s="2" customFormat="1" ht="12">
      <c r="A441" s="38"/>
      <c r="B441" s="39"/>
      <c r="C441" s="40"/>
      <c r="D441" s="259" t="s">
        <v>175</v>
      </c>
      <c r="E441" s="40"/>
      <c r="F441" s="260" t="s">
        <v>652</v>
      </c>
      <c r="G441" s="40"/>
      <c r="H441" s="40"/>
      <c r="I441" s="155"/>
      <c r="J441" s="40"/>
      <c r="K441" s="40"/>
      <c r="L441" s="44"/>
      <c r="M441" s="261"/>
      <c r="N441" s="262"/>
      <c r="O441" s="91"/>
      <c r="P441" s="91"/>
      <c r="Q441" s="91"/>
      <c r="R441" s="91"/>
      <c r="S441" s="91"/>
      <c r="T441" s="92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175</v>
      </c>
      <c r="AU441" s="17" t="s">
        <v>90</v>
      </c>
    </row>
    <row r="442" spans="1:65" s="2" customFormat="1" ht="21.75" customHeight="1">
      <c r="A442" s="38"/>
      <c r="B442" s="39"/>
      <c r="C442" s="300" t="s">
        <v>654</v>
      </c>
      <c r="D442" s="300" t="s">
        <v>331</v>
      </c>
      <c r="E442" s="301" t="s">
        <v>655</v>
      </c>
      <c r="F442" s="302" t="s">
        <v>656</v>
      </c>
      <c r="G442" s="303" t="s">
        <v>339</v>
      </c>
      <c r="H442" s="304">
        <v>1.4</v>
      </c>
      <c r="I442" s="305"/>
      <c r="J442" s="306">
        <f>ROUND(I442*H442,2)</f>
        <v>0</v>
      </c>
      <c r="K442" s="307"/>
      <c r="L442" s="308"/>
      <c r="M442" s="309" t="s">
        <v>1</v>
      </c>
      <c r="N442" s="310" t="s">
        <v>45</v>
      </c>
      <c r="O442" s="91"/>
      <c r="P442" s="255">
        <f>O442*H442</f>
        <v>0</v>
      </c>
      <c r="Q442" s="255">
        <v>0</v>
      </c>
      <c r="R442" s="255">
        <f>Q442*H442</f>
        <v>0</v>
      </c>
      <c r="S442" s="255">
        <v>0</v>
      </c>
      <c r="T442" s="256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57" t="s">
        <v>202</v>
      </c>
      <c r="AT442" s="257" t="s">
        <v>331</v>
      </c>
      <c r="AU442" s="257" t="s">
        <v>90</v>
      </c>
      <c r="AY442" s="17" t="s">
        <v>166</v>
      </c>
      <c r="BE442" s="258">
        <f>IF(N442="základní",J442,0)</f>
        <v>0</v>
      </c>
      <c r="BF442" s="258">
        <f>IF(N442="snížená",J442,0)</f>
        <v>0</v>
      </c>
      <c r="BG442" s="258">
        <f>IF(N442="zákl. přenesená",J442,0)</f>
        <v>0</v>
      </c>
      <c r="BH442" s="258">
        <f>IF(N442="sníž. přenesená",J442,0)</f>
        <v>0</v>
      </c>
      <c r="BI442" s="258">
        <f>IF(N442="nulová",J442,0)</f>
        <v>0</v>
      </c>
      <c r="BJ442" s="17" t="s">
        <v>88</v>
      </c>
      <c r="BK442" s="258">
        <f>ROUND(I442*H442,2)</f>
        <v>0</v>
      </c>
      <c r="BL442" s="17" t="s">
        <v>113</v>
      </c>
      <c r="BM442" s="257" t="s">
        <v>657</v>
      </c>
    </row>
    <row r="443" spans="1:47" s="2" customFormat="1" ht="12">
      <c r="A443" s="38"/>
      <c r="B443" s="39"/>
      <c r="C443" s="40"/>
      <c r="D443" s="259" t="s">
        <v>175</v>
      </c>
      <c r="E443" s="40"/>
      <c r="F443" s="260" t="s">
        <v>656</v>
      </c>
      <c r="G443" s="40"/>
      <c r="H443" s="40"/>
      <c r="I443" s="155"/>
      <c r="J443" s="40"/>
      <c r="K443" s="40"/>
      <c r="L443" s="44"/>
      <c r="M443" s="261"/>
      <c r="N443" s="262"/>
      <c r="O443" s="91"/>
      <c r="P443" s="91"/>
      <c r="Q443" s="91"/>
      <c r="R443" s="91"/>
      <c r="S443" s="91"/>
      <c r="T443" s="92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7" t="s">
        <v>175</v>
      </c>
      <c r="AU443" s="17" t="s">
        <v>90</v>
      </c>
    </row>
    <row r="444" spans="1:65" s="2" customFormat="1" ht="21.75" customHeight="1">
      <c r="A444" s="38"/>
      <c r="B444" s="39"/>
      <c r="C444" s="245" t="s">
        <v>658</v>
      </c>
      <c r="D444" s="245" t="s">
        <v>169</v>
      </c>
      <c r="E444" s="246" t="s">
        <v>659</v>
      </c>
      <c r="F444" s="247" t="s">
        <v>660</v>
      </c>
      <c r="G444" s="248" t="s">
        <v>339</v>
      </c>
      <c r="H444" s="249">
        <v>10.45</v>
      </c>
      <c r="I444" s="250"/>
      <c r="J444" s="251">
        <f>ROUND(I444*H444,2)</f>
        <v>0</v>
      </c>
      <c r="K444" s="252"/>
      <c r="L444" s="44"/>
      <c r="M444" s="253" t="s">
        <v>1</v>
      </c>
      <c r="N444" s="254" t="s">
        <v>45</v>
      </c>
      <c r="O444" s="91"/>
      <c r="P444" s="255">
        <f>O444*H444</f>
        <v>0</v>
      </c>
      <c r="Q444" s="255">
        <v>0.08731</v>
      </c>
      <c r="R444" s="255">
        <f>Q444*H444</f>
        <v>0.9123895</v>
      </c>
      <c r="S444" s="255">
        <v>0</v>
      </c>
      <c r="T444" s="256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57" t="s">
        <v>113</v>
      </c>
      <c r="AT444" s="257" t="s">
        <v>169</v>
      </c>
      <c r="AU444" s="257" t="s">
        <v>90</v>
      </c>
      <c r="AY444" s="17" t="s">
        <v>166</v>
      </c>
      <c r="BE444" s="258">
        <f>IF(N444="základní",J444,0)</f>
        <v>0</v>
      </c>
      <c r="BF444" s="258">
        <f>IF(N444="snížená",J444,0)</f>
        <v>0</v>
      </c>
      <c r="BG444" s="258">
        <f>IF(N444="zákl. přenesená",J444,0)</f>
        <v>0</v>
      </c>
      <c r="BH444" s="258">
        <f>IF(N444="sníž. přenesená",J444,0)</f>
        <v>0</v>
      </c>
      <c r="BI444" s="258">
        <f>IF(N444="nulová",J444,0)</f>
        <v>0</v>
      </c>
      <c r="BJ444" s="17" t="s">
        <v>88</v>
      </c>
      <c r="BK444" s="258">
        <f>ROUND(I444*H444,2)</f>
        <v>0</v>
      </c>
      <c r="BL444" s="17" t="s">
        <v>113</v>
      </c>
      <c r="BM444" s="257" t="s">
        <v>661</v>
      </c>
    </row>
    <row r="445" spans="1:47" s="2" customFormat="1" ht="12">
      <c r="A445" s="38"/>
      <c r="B445" s="39"/>
      <c r="C445" s="40"/>
      <c r="D445" s="259" t="s">
        <v>175</v>
      </c>
      <c r="E445" s="40"/>
      <c r="F445" s="260" t="s">
        <v>662</v>
      </c>
      <c r="G445" s="40"/>
      <c r="H445" s="40"/>
      <c r="I445" s="155"/>
      <c r="J445" s="40"/>
      <c r="K445" s="40"/>
      <c r="L445" s="44"/>
      <c r="M445" s="261"/>
      <c r="N445" s="262"/>
      <c r="O445" s="91"/>
      <c r="P445" s="91"/>
      <c r="Q445" s="91"/>
      <c r="R445" s="91"/>
      <c r="S445" s="91"/>
      <c r="T445" s="92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T445" s="17" t="s">
        <v>175</v>
      </c>
      <c r="AU445" s="17" t="s">
        <v>90</v>
      </c>
    </row>
    <row r="446" spans="1:51" s="13" customFormat="1" ht="12">
      <c r="A446" s="13"/>
      <c r="B446" s="267"/>
      <c r="C446" s="268"/>
      <c r="D446" s="259" t="s">
        <v>267</v>
      </c>
      <c r="E446" s="269" t="s">
        <v>1</v>
      </c>
      <c r="F446" s="270" t="s">
        <v>663</v>
      </c>
      <c r="G446" s="268"/>
      <c r="H446" s="271">
        <v>10.45</v>
      </c>
      <c r="I446" s="272"/>
      <c r="J446" s="268"/>
      <c r="K446" s="268"/>
      <c r="L446" s="273"/>
      <c r="M446" s="274"/>
      <c r="N446" s="275"/>
      <c r="O446" s="275"/>
      <c r="P446" s="275"/>
      <c r="Q446" s="275"/>
      <c r="R446" s="275"/>
      <c r="S446" s="275"/>
      <c r="T446" s="276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77" t="s">
        <v>267</v>
      </c>
      <c r="AU446" s="277" t="s">
        <v>90</v>
      </c>
      <c r="AV446" s="13" t="s">
        <v>90</v>
      </c>
      <c r="AW446" s="13" t="s">
        <v>35</v>
      </c>
      <c r="AX446" s="13" t="s">
        <v>80</v>
      </c>
      <c r="AY446" s="277" t="s">
        <v>166</v>
      </c>
    </row>
    <row r="447" spans="1:51" s="14" customFormat="1" ht="12">
      <c r="A447" s="14"/>
      <c r="B447" s="278"/>
      <c r="C447" s="279"/>
      <c r="D447" s="259" t="s">
        <v>267</v>
      </c>
      <c r="E447" s="280" t="s">
        <v>1</v>
      </c>
      <c r="F447" s="281" t="s">
        <v>664</v>
      </c>
      <c r="G447" s="279"/>
      <c r="H447" s="282">
        <v>10.45</v>
      </c>
      <c r="I447" s="283"/>
      <c r="J447" s="279"/>
      <c r="K447" s="279"/>
      <c r="L447" s="284"/>
      <c r="M447" s="285"/>
      <c r="N447" s="286"/>
      <c r="O447" s="286"/>
      <c r="P447" s="286"/>
      <c r="Q447" s="286"/>
      <c r="R447" s="286"/>
      <c r="S447" s="286"/>
      <c r="T447" s="287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88" t="s">
        <v>267</v>
      </c>
      <c r="AU447" s="288" t="s">
        <v>90</v>
      </c>
      <c r="AV447" s="14" t="s">
        <v>103</v>
      </c>
      <c r="AW447" s="14" t="s">
        <v>35</v>
      </c>
      <c r="AX447" s="14" t="s">
        <v>88</v>
      </c>
      <c r="AY447" s="288" t="s">
        <v>166</v>
      </c>
    </row>
    <row r="448" spans="1:65" s="2" customFormat="1" ht="21.75" customHeight="1">
      <c r="A448" s="38"/>
      <c r="B448" s="39"/>
      <c r="C448" s="245" t="s">
        <v>665</v>
      </c>
      <c r="D448" s="245" t="s">
        <v>169</v>
      </c>
      <c r="E448" s="246" t="s">
        <v>666</v>
      </c>
      <c r="F448" s="247" t="s">
        <v>667</v>
      </c>
      <c r="G448" s="248" t="s">
        <v>339</v>
      </c>
      <c r="H448" s="249">
        <v>5.86</v>
      </c>
      <c r="I448" s="250"/>
      <c r="J448" s="251">
        <f>ROUND(I448*H448,2)</f>
        <v>0</v>
      </c>
      <c r="K448" s="252"/>
      <c r="L448" s="44"/>
      <c r="M448" s="253" t="s">
        <v>1</v>
      </c>
      <c r="N448" s="254" t="s">
        <v>45</v>
      </c>
      <c r="O448" s="91"/>
      <c r="P448" s="255">
        <f>O448*H448</f>
        <v>0</v>
      </c>
      <c r="Q448" s="255">
        <v>0.2933</v>
      </c>
      <c r="R448" s="255">
        <f>Q448*H448</f>
        <v>1.718738</v>
      </c>
      <c r="S448" s="255">
        <v>0</v>
      </c>
      <c r="T448" s="256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57" t="s">
        <v>113</v>
      </c>
      <c r="AT448" s="257" t="s">
        <v>169</v>
      </c>
      <c r="AU448" s="257" t="s">
        <v>90</v>
      </c>
      <c r="AY448" s="17" t="s">
        <v>166</v>
      </c>
      <c r="BE448" s="258">
        <f>IF(N448="základní",J448,0)</f>
        <v>0</v>
      </c>
      <c r="BF448" s="258">
        <f>IF(N448="snížená",J448,0)</f>
        <v>0</v>
      </c>
      <c r="BG448" s="258">
        <f>IF(N448="zákl. přenesená",J448,0)</f>
        <v>0</v>
      </c>
      <c r="BH448" s="258">
        <f>IF(N448="sníž. přenesená",J448,0)</f>
        <v>0</v>
      </c>
      <c r="BI448" s="258">
        <f>IF(N448="nulová",J448,0)</f>
        <v>0</v>
      </c>
      <c r="BJ448" s="17" t="s">
        <v>88</v>
      </c>
      <c r="BK448" s="258">
        <f>ROUND(I448*H448,2)</f>
        <v>0</v>
      </c>
      <c r="BL448" s="17" t="s">
        <v>113</v>
      </c>
      <c r="BM448" s="257" t="s">
        <v>668</v>
      </c>
    </row>
    <row r="449" spans="1:47" s="2" customFormat="1" ht="12">
      <c r="A449" s="38"/>
      <c r="B449" s="39"/>
      <c r="C449" s="40"/>
      <c r="D449" s="259" t="s">
        <v>175</v>
      </c>
      <c r="E449" s="40"/>
      <c r="F449" s="260" t="s">
        <v>669</v>
      </c>
      <c r="G449" s="40"/>
      <c r="H449" s="40"/>
      <c r="I449" s="155"/>
      <c r="J449" s="40"/>
      <c r="K449" s="40"/>
      <c r="L449" s="44"/>
      <c r="M449" s="261"/>
      <c r="N449" s="262"/>
      <c r="O449" s="91"/>
      <c r="P449" s="91"/>
      <c r="Q449" s="91"/>
      <c r="R449" s="91"/>
      <c r="S449" s="91"/>
      <c r="T449" s="92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T449" s="17" t="s">
        <v>175</v>
      </c>
      <c r="AU449" s="17" t="s">
        <v>90</v>
      </c>
    </row>
    <row r="450" spans="1:51" s="13" customFormat="1" ht="12">
      <c r="A450" s="13"/>
      <c r="B450" s="267"/>
      <c r="C450" s="268"/>
      <c r="D450" s="259" t="s">
        <v>267</v>
      </c>
      <c r="E450" s="269" t="s">
        <v>1</v>
      </c>
      <c r="F450" s="270" t="s">
        <v>670</v>
      </c>
      <c r="G450" s="268"/>
      <c r="H450" s="271">
        <v>5.86</v>
      </c>
      <c r="I450" s="272"/>
      <c r="J450" s="268"/>
      <c r="K450" s="268"/>
      <c r="L450" s="273"/>
      <c r="M450" s="274"/>
      <c r="N450" s="275"/>
      <c r="O450" s="275"/>
      <c r="P450" s="275"/>
      <c r="Q450" s="275"/>
      <c r="R450" s="275"/>
      <c r="S450" s="275"/>
      <c r="T450" s="276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77" t="s">
        <v>267</v>
      </c>
      <c r="AU450" s="277" t="s">
        <v>90</v>
      </c>
      <c r="AV450" s="13" t="s">
        <v>90</v>
      </c>
      <c r="AW450" s="13" t="s">
        <v>35</v>
      </c>
      <c r="AX450" s="13" t="s">
        <v>80</v>
      </c>
      <c r="AY450" s="277" t="s">
        <v>166</v>
      </c>
    </row>
    <row r="451" spans="1:51" s="14" customFormat="1" ht="12">
      <c r="A451" s="14"/>
      <c r="B451" s="278"/>
      <c r="C451" s="279"/>
      <c r="D451" s="259" t="s">
        <v>267</v>
      </c>
      <c r="E451" s="280" t="s">
        <v>1</v>
      </c>
      <c r="F451" s="281" t="s">
        <v>269</v>
      </c>
      <c r="G451" s="279"/>
      <c r="H451" s="282">
        <v>5.86</v>
      </c>
      <c r="I451" s="283"/>
      <c r="J451" s="279"/>
      <c r="K451" s="279"/>
      <c r="L451" s="284"/>
      <c r="M451" s="285"/>
      <c r="N451" s="286"/>
      <c r="O451" s="286"/>
      <c r="P451" s="286"/>
      <c r="Q451" s="286"/>
      <c r="R451" s="286"/>
      <c r="S451" s="286"/>
      <c r="T451" s="287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88" t="s">
        <v>267</v>
      </c>
      <c r="AU451" s="288" t="s">
        <v>90</v>
      </c>
      <c r="AV451" s="14" t="s">
        <v>103</v>
      </c>
      <c r="AW451" s="14" t="s">
        <v>35</v>
      </c>
      <c r="AX451" s="14" t="s">
        <v>88</v>
      </c>
      <c r="AY451" s="288" t="s">
        <v>166</v>
      </c>
    </row>
    <row r="452" spans="1:63" s="12" customFormat="1" ht="22.8" customHeight="1">
      <c r="A452" s="12"/>
      <c r="B452" s="229"/>
      <c r="C452" s="230"/>
      <c r="D452" s="231" t="s">
        <v>79</v>
      </c>
      <c r="E452" s="243" t="s">
        <v>113</v>
      </c>
      <c r="F452" s="243" t="s">
        <v>671</v>
      </c>
      <c r="G452" s="230"/>
      <c r="H452" s="230"/>
      <c r="I452" s="233"/>
      <c r="J452" s="244">
        <f>BK452</f>
        <v>0</v>
      </c>
      <c r="K452" s="230"/>
      <c r="L452" s="235"/>
      <c r="M452" s="236"/>
      <c r="N452" s="237"/>
      <c r="O452" s="237"/>
      <c r="P452" s="238">
        <f>SUM(P453:P525)</f>
        <v>0</v>
      </c>
      <c r="Q452" s="237"/>
      <c r="R452" s="238">
        <f>SUM(R453:R525)</f>
        <v>212.43685742999995</v>
      </c>
      <c r="S452" s="237"/>
      <c r="T452" s="239">
        <f>SUM(T453:T525)</f>
        <v>0</v>
      </c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R452" s="240" t="s">
        <v>88</v>
      </c>
      <c r="AT452" s="241" t="s">
        <v>79</v>
      </c>
      <c r="AU452" s="241" t="s">
        <v>88</v>
      </c>
      <c r="AY452" s="240" t="s">
        <v>166</v>
      </c>
      <c r="BK452" s="242">
        <f>SUM(BK453:BK525)</f>
        <v>0</v>
      </c>
    </row>
    <row r="453" spans="1:65" s="2" customFormat="1" ht="21.75" customHeight="1">
      <c r="A453" s="38"/>
      <c r="B453" s="39"/>
      <c r="C453" s="245" t="s">
        <v>672</v>
      </c>
      <c r="D453" s="245" t="s">
        <v>169</v>
      </c>
      <c r="E453" s="246" t="s">
        <v>673</v>
      </c>
      <c r="F453" s="247" t="s">
        <v>674</v>
      </c>
      <c r="G453" s="248" t="s">
        <v>563</v>
      </c>
      <c r="H453" s="249">
        <v>4</v>
      </c>
      <c r="I453" s="250"/>
      <c r="J453" s="251">
        <f>ROUND(I453*H453,2)</f>
        <v>0</v>
      </c>
      <c r="K453" s="252"/>
      <c r="L453" s="44"/>
      <c r="M453" s="253" t="s">
        <v>1</v>
      </c>
      <c r="N453" s="254" t="s">
        <v>45</v>
      </c>
      <c r="O453" s="91"/>
      <c r="P453" s="255">
        <f>O453*H453</f>
        <v>0</v>
      </c>
      <c r="Q453" s="255">
        <v>0.08642</v>
      </c>
      <c r="R453" s="255">
        <f>Q453*H453</f>
        <v>0.34568</v>
      </c>
      <c r="S453" s="255">
        <v>0</v>
      </c>
      <c r="T453" s="256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57" t="s">
        <v>113</v>
      </c>
      <c r="AT453" s="257" t="s">
        <v>169</v>
      </c>
      <c r="AU453" s="257" t="s">
        <v>90</v>
      </c>
      <c r="AY453" s="17" t="s">
        <v>166</v>
      </c>
      <c r="BE453" s="258">
        <f>IF(N453="základní",J453,0)</f>
        <v>0</v>
      </c>
      <c r="BF453" s="258">
        <f>IF(N453="snížená",J453,0)</f>
        <v>0</v>
      </c>
      <c r="BG453" s="258">
        <f>IF(N453="zákl. přenesená",J453,0)</f>
        <v>0</v>
      </c>
      <c r="BH453" s="258">
        <f>IF(N453="sníž. přenesená",J453,0)</f>
        <v>0</v>
      </c>
      <c r="BI453" s="258">
        <f>IF(N453="nulová",J453,0)</f>
        <v>0</v>
      </c>
      <c r="BJ453" s="17" t="s">
        <v>88</v>
      </c>
      <c r="BK453" s="258">
        <f>ROUND(I453*H453,2)</f>
        <v>0</v>
      </c>
      <c r="BL453" s="17" t="s">
        <v>113</v>
      </c>
      <c r="BM453" s="257" t="s">
        <v>675</v>
      </c>
    </row>
    <row r="454" spans="1:47" s="2" customFormat="1" ht="12">
      <c r="A454" s="38"/>
      <c r="B454" s="39"/>
      <c r="C454" s="40"/>
      <c r="D454" s="259" t="s">
        <v>175</v>
      </c>
      <c r="E454" s="40"/>
      <c r="F454" s="260" t="s">
        <v>676</v>
      </c>
      <c r="G454" s="40"/>
      <c r="H454" s="40"/>
      <c r="I454" s="155"/>
      <c r="J454" s="40"/>
      <c r="K454" s="40"/>
      <c r="L454" s="44"/>
      <c r="M454" s="261"/>
      <c r="N454" s="262"/>
      <c r="O454" s="91"/>
      <c r="P454" s="91"/>
      <c r="Q454" s="91"/>
      <c r="R454" s="91"/>
      <c r="S454" s="91"/>
      <c r="T454" s="92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T454" s="17" t="s">
        <v>175</v>
      </c>
      <c r="AU454" s="17" t="s">
        <v>90</v>
      </c>
    </row>
    <row r="455" spans="1:65" s="2" customFormat="1" ht="16.5" customHeight="1">
      <c r="A455" s="38"/>
      <c r="B455" s="39"/>
      <c r="C455" s="300" t="s">
        <v>677</v>
      </c>
      <c r="D455" s="300" t="s">
        <v>331</v>
      </c>
      <c r="E455" s="301" t="s">
        <v>678</v>
      </c>
      <c r="F455" s="302" t="s">
        <v>679</v>
      </c>
      <c r="G455" s="303" t="s">
        <v>563</v>
      </c>
      <c r="H455" s="304">
        <v>4</v>
      </c>
      <c r="I455" s="305"/>
      <c r="J455" s="306">
        <f>ROUND(I455*H455,2)</f>
        <v>0</v>
      </c>
      <c r="K455" s="307"/>
      <c r="L455" s="308"/>
      <c r="M455" s="309" t="s">
        <v>1</v>
      </c>
      <c r="N455" s="310" t="s">
        <v>45</v>
      </c>
      <c r="O455" s="91"/>
      <c r="P455" s="255">
        <f>O455*H455</f>
        <v>0</v>
      </c>
      <c r="Q455" s="255">
        <v>0.511</v>
      </c>
      <c r="R455" s="255">
        <f>Q455*H455</f>
        <v>2.044</v>
      </c>
      <c r="S455" s="255">
        <v>0</v>
      </c>
      <c r="T455" s="256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57" t="s">
        <v>202</v>
      </c>
      <c r="AT455" s="257" t="s">
        <v>331</v>
      </c>
      <c r="AU455" s="257" t="s">
        <v>90</v>
      </c>
      <c r="AY455" s="17" t="s">
        <v>166</v>
      </c>
      <c r="BE455" s="258">
        <f>IF(N455="základní",J455,0)</f>
        <v>0</v>
      </c>
      <c r="BF455" s="258">
        <f>IF(N455="snížená",J455,0)</f>
        <v>0</v>
      </c>
      <c r="BG455" s="258">
        <f>IF(N455="zákl. přenesená",J455,0)</f>
        <v>0</v>
      </c>
      <c r="BH455" s="258">
        <f>IF(N455="sníž. přenesená",J455,0)</f>
        <v>0</v>
      </c>
      <c r="BI455" s="258">
        <f>IF(N455="nulová",J455,0)</f>
        <v>0</v>
      </c>
      <c r="BJ455" s="17" t="s">
        <v>88</v>
      </c>
      <c r="BK455" s="258">
        <f>ROUND(I455*H455,2)</f>
        <v>0</v>
      </c>
      <c r="BL455" s="17" t="s">
        <v>113</v>
      </c>
      <c r="BM455" s="257" t="s">
        <v>680</v>
      </c>
    </row>
    <row r="456" spans="1:47" s="2" customFormat="1" ht="12">
      <c r="A456" s="38"/>
      <c r="B456" s="39"/>
      <c r="C456" s="40"/>
      <c r="D456" s="259" t="s">
        <v>175</v>
      </c>
      <c r="E456" s="40"/>
      <c r="F456" s="260" t="s">
        <v>679</v>
      </c>
      <c r="G456" s="40"/>
      <c r="H456" s="40"/>
      <c r="I456" s="155"/>
      <c r="J456" s="40"/>
      <c r="K456" s="40"/>
      <c r="L456" s="44"/>
      <c r="M456" s="261"/>
      <c r="N456" s="262"/>
      <c r="O456" s="91"/>
      <c r="P456" s="91"/>
      <c r="Q456" s="91"/>
      <c r="R456" s="91"/>
      <c r="S456" s="91"/>
      <c r="T456" s="92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T456" s="17" t="s">
        <v>175</v>
      </c>
      <c r="AU456" s="17" t="s">
        <v>90</v>
      </c>
    </row>
    <row r="457" spans="1:51" s="13" customFormat="1" ht="12">
      <c r="A457" s="13"/>
      <c r="B457" s="267"/>
      <c r="C457" s="268"/>
      <c r="D457" s="259" t="s">
        <v>267</v>
      </c>
      <c r="E457" s="269" t="s">
        <v>1</v>
      </c>
      <c r="F457" s="270" t="s">
        <v>113</v>
      </c>
      <c r="G457" s="268"/>
      <c r="H457" s="271">
        <v>4</v>
      </c>
      <c r="I457" s="272"/>
      <c r="J457" s="268"/>
      <c r="K457" s="268"/>
      <c r="L457" s="273"/>
      <c r="M457" s="274"/>
      <c r="N457" s="275"/>
      <c r="O457" s="275"/>
      <c r="P457" s="275"/>
      <c r="Q457" s="275"/>
      <c r="R457" s="275"/>
      <c r="S457" s="275"/>
      <c r="T457" s="276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77" t="s">
        <v>267</v>
      </c>
      <c r="AU457" s="277" t="s">
        <v>90</v>
      </c>
      <c r="AV457" s="13" t="s">
        <v>90</v>
      </c>
      <c r="AW457" s="13" t="s">
        <v>35</v>
      </c>
      <c r="AX457" s="13" t="s">
        <v>80</v>
      </c>
      <c r="AY457" s="277" t="s">
        <v>166</v>
      </c>
    </row>
    <row r="458" spans="1:51" s="14" customFormat="1" ht="12">
      <c r="A458" s="14"/>
      <c r="B458" s="278"/>
      <c r="C458" s="279"/>
      <c r="D458" s="259" t="s">
        <v>267</v>
      </c>
      <c r="E458" s="280" t="s">
        <v>1</v>
      </c>
      <c r="F458" s="281" t="s">
        <v>269</v>
      </c>
      <c r="G458" s="279"/>
      <c r="H458" s="282">
        <v>4</v>
      </c>
      <c r="I458" s="283"/>
      <c r="J458" s="279"/>
      <c r="K458" s="279"/>
      <c r="L458" s="284"/>
      <c r="M458" s="285"/>
      <c r="N458" s="286"/>
      <c r="O458" s="286"/>
      <c r="P458" s="286"/>
      <c r="Q458" s="286"/>
      <c r="R458" s="286"/>
      <c r="S458" s="286"/>
      <c r="T458" s="287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88" t="s">
        <v>267</v>
      </c>
      <c r="AU458" s="288" t="s">
        <v>90</v>
      </c>
      <c r="AV458" s="14" t="s">
        <v>103</v>
      </c>
      <c r="AW458" s="14" t="s">
        <v>35</v>
      </c>
      <c r="AX458" s="14" t="s">
        <v>88</v>
      </c>
      <c r="AY458" s="288" t="s">
        <v>166</v>
      </c>
    </row>
    <row r="459" spans="1:65" s="2" customFormat="1" ht="16.5" customHeight="1">
      <c r="A459" s="38"/>
      <c r="B459" s="39"/>
      <c r="C459" s="245" t="s">
        <v>681</v>
      </c>
      <c r="D459" s="245" t="s">
        <v>169</v>
      </c>
      <c r="E459" s="246" t="s">
        <v>682</v>
      </c>
      <c r="F459" s="247" t="s">
        <v>683</v>
      </c>
      <c r="G459" s="248" t="s">
        <v>272</v>
      </c>
      <c r="H459" s="249">
        <v>77.511</v>
      </c>
      <c r="I459" s="250"/>
      <c r="J459" s="251">
        <f>ROUND(I459*H459,2)</f>
        <v>0</v>
      </c>
      <c r="K459" s="252"/>
      <c r="L459" s="44"/>
      <c r="M459" s="253" t="s">
        <v>1</v>
      </c>
      <c r="N459" s="254" t="s">
        <v>45</v>
      </c>
      <c r="O459" s="91"/>
      <c r="P459" s="255">
        <f>O459*H459</f>
        <v>0</v>
      </c>
      <c r="Q459" s="255">
        <v>2.45343</v>
      </c>
      <c r="R459" s="255">
        <f>Q459*H459</f>
        <v>190.16781272999998</v>
      </c>
      <c r="S459" s="255">
        <v>0</v>
      </c>
      <c r="T459" s="256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57" t="s">
        <v>113</v>
      </c>
      <c r="AT459" s="257" t="s">
        <v>169</v>
      </c>
      <c r="AU459" s="257" t="s">
        <v>90</v>
      </c>
      <c r="AY459" s="17" t="s">
        <v>166</v>
      </c>
      <c r="BE459" s="258">
        <f>IF(N459="základní",J459,0)</f>
        <v>0</v>
      </c>
      <c r="BF459" s="258">
        <f>IF(N459="snížená",J459,0)</f>
        <v>0</v>
      </c>
      <c r="BG459" s="258">
        <f>IF(N459="zákl. přenesená",J459,0)</f>
        <v>0</v>
      </c>
      <c r="BH459" s="258">
        <f>IF(N459="sníž. přenesená",J459,0)</f>
        <v>0</v>
      </c>
      <c r="BI459" s="258">
        <f>IF(N459="nulová",J459,0)</f>
        <v>0</v>
      </c>
      <c r="BJ459" s="17" t="s">
        <v>88</v>
      </c>
      <c r="BK459" s="258">
        <f>ROUND(I459*H459,2)</f>
        <v>0</v>
      </c>
      <c r="BL459" s="17" t="s">
        <v>113</v>
      </c>
      <c r="BM459" s="257" t="s">
        <v>684</v>
      </c>
    </row>
    <row r="460" spans="1:47" s="2" customFormat="1" ht="12">
      <c r="A460" s="38"/>
      <c r="B460" s="39"/>
      <c r="C460" s="40"/>
      <c r="D460" s="259" t="s">
        <v>175</v>
      </c>
      <c r="E460" s="40"/>
      <c r="F460" s="260" t="s">
        <v>685</v>
      </c>
      <c r="G460" s="40"/>
      <c r="H460" s="40"/>
      <c r="I460" s="155"/>
      <c r="J460" s="40"/>
      <c r="K460" s="40"/>
      <c r="L460" s="44"/>
      <c r="M460" s="261"/>
      <c r="N460" s="262"/>
      <c r="O460" s="91"/>
      <c r="P460" s="91"/>
      <c r="Q460" s="91"/>
      <c r="R460" s="91"/>
      <c r="S460" s="91"/>
      <c r="T460" s="92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T460" s="17" t="s">
        <v>175</v>
      </c>
      <c r="AU460" s="17" t="s">
        <v>90</v>
      </c>
    </row>
    <row r="461" spans="1:51" s="13" customFormat="1" ht="12">
      <c r="A461" s="13"/>
      <c r="B461" s="267"/>
      <c r="C461" s="268"/>
      <c r="D461" s="259" t="s">
        <v>267</v>
      </c>
      <c r="E461" s="269" t="s">
        <v>1</v>
      </c>
      <c r="F461" s="270" t="s">
        <v>686</v>
      </c>
      <c r="G461" s="268"/>
      <c r="H461" s="271">
        <v>41.61</v>
      </c>
      <c r="I461" s="272"/>
      <c r="J461" s="268"/>
      <c r="K461" s="268"/>
      <c r="L461" s="273"/>
      <c r="M461" s="274"/>
      <c r="N461" s="275"/>
      <c r="O461" s="275"/>
      <c r="P461" s="275"/>
      <c r="Q461" s="275"/>
      <c r="R461" s="275"/>
      <c r="S461" s="275"/>
      <c r="T461" s="276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77" t="s">
        <v>267</v>
      </c>
      <c r="AU461" s="277" t="s">
        <v>90</v>
      </c>
      <c r="AV461" s="13" t="s">
        <v>90</v>
      </c>
      <c r="AW461" s="13" t="s">
        <v>35</v>
      </c>
      <c r="AX461" s="13" t="s">
        <v>80</v>
      </c>
      <c r="AY461" s="277" t="s">
        <v>166</v>
      </c>
    </row>
    <row r="462" spans="1:51" s="13" customFormat="1" ht="12">
      <c r="A462" s="13"/>
      <c r="B462" s="267"/>
      <c r="C462" s="268"/>
      <c r="D462" s="259" t="s">
        <v>267</v>
      </c>
      <c r="E462" s="269" t="s">
        <v>1</v>
      </c>
      <c r="F462" s="270" t="s">
        <v>687</v>
      </c>
      <c r="G462" s="268"/>
      <c r="H462" s="271">
        <v>18.64</v>
      </c>
      <c r="I462" s="272"/>
      <c r="J462" s="268"/>
      <c r="K462" s="268"/>
      <c r="L462" s="273"/>
      <c r="M462" s="274"/>
      <c r="N462" s="275"/>
      <c r="O462" s="275"/>
      <c r="P462" s="275"/>
      <c r="Q462" s="275"/>
      <c r="R462" s="275"/>
      <c r="S462" s="275"/>
      <c r="T462" s="276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77" t="s">
        <v>267</v>
      </c>
      <c r="AU462" s="277" t="s">
        <v>90</v>
      </c>
      <c r="AV462" s="13" t="s">
        <v>90</v>
      </c>
      <c r="AW462" s="13" t="s">
        <v>35</v>
      </c>
      <c r="AX462" s="13" t="s">
        <v>80</v>
      </c>
      <c r="AY462" s="277" t="s">
        <v>166</v>
      </c>
    </row>
    <row r="463" spans="1:51" s="14" customFormat="1" ht="12">
      <c r="A463" s="14"/>
      <c r="B463" s="278"/>
      <c r="C463" s="279"/>
      <c r="D463" s="259" t="s">
        <v>267</v>
      </c>
      <c r="E463" s="280" t="s">
        <v>1</v>
      </c>
      <c r="F463" s="281" t="s">
        <v>688</v>
      </c>
      <c r="G463" s="279"/>
      <c r="H463" s="282">
        <v>60.25</v>
      </c>
      <c r="I463" s="283"/>
      <c r="J463" s="279"/>
      <c r="K463" s="279"/>
      <c r="L463" s="284"/>
      <c r="M463" s="285"/>
      <c r="N463" s="286"/>
      <c r="O463" s="286"/>
      <c r="P463" s="286"/>
      <c r="Q463" s="286"/>
      <c r="R463" s="286"/>
      <c r="S463" s="286"/>
      <c r="T463" s="287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88" t="s">
        <v>267</v>
      </c>
      <c r="AU463" s="288" t="s">
        <v>90</v>
      </c>
      <c r="AV463" s="14" t="s">
        <v>103</v>
      </c>
      <c r="AW463" s="14" t="s">
        <v>35</v>
      </c>
      <c r="AX463" s="14" t="s">
        <v>80</v>
      </c>
      <c r="AY463" s="288" t="s">
        <v>166</v>
      </c>
    </row>
    <row r="464" spans="1:51" s="13" customFormat="1" ht="12">
      <c r="A464" s="13"/>
      <c r="B464" s="267"/>
      <c r="C464" s="268"/>
      <c r="D464" s="259" t="s">
        <v>267</v>
      </c>
      <c r="E464" s="269" t="s">
        <v>1</v>
      </c>
      <c r="F464" s="270" t="s">
        <v>689</v>
      </c>
      <c r="G464" s="268"/>
      <c r="H464" s="271">
        <v>1.2</v>
      </c>
      <c r="I464" s="272"/>
      <c r="J464" s="268"/>
      <c r="K464" s="268"/>
      <c r="L464" s="273"/>
      <c r="M464" s="274"/>
      <c r="N464" s="275"/>
      <c r="O464" s="275"/>
      <c r="P464" s="275"/>
      <c r="Q464" s="275"/>
      <c r="R464" s="275"/>
      <c r="S464" s="275"/>
      <c r="T464" s="276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77" t="s">
        <v>267</v>
      </c>
      <c r="AU464" s="277" t="s">
        <v>90</v>
      </c>
      <c r="AV464" s="13" t="s">
        <v>90</v>
      </c>
      <c r="AW464" s="13" t="s">
        <v>35</v>
      </c>
      <c r="AX464" s="13" t="s">
        <v>80</v>
      </c>
      <c r="AY464" s="277" t="s">
        <v>166</v>
      </c>
    </row>
    <row r="465" spans="1:51" s="14" customFormat="1" ht="12">
      <c r="A465" s="14"/>
      <c r="B465" s="278"/>
      <c r="C465" s="279"/>
      <c r="D465" s="259" t="s">
        <v>267</v>
      </c>
      <c r="E465" s="280" t="s">
        <v>1</v>
      </c>
      <c r="F465" s="281" t="s">
        <v>690</v>
      </c>
      <c r="G465" s="279"/>
      <c r="H465" s="282">
        <v>1.2</v>
      </c>
      <c r="I465" s="283"/>
      <c r="J465" s="279"/>
      <c r="K465" s="279"/>
      <c r="L465" s="284"/>
      <c r="M465" s="285"/>
      <c r="N465" s="286"/>
      <c r="O465" s="286"/>
      <c r="P465" s="286"/>
      <c r="Q465" s="286"/>
      <c r="R465" s="286"/>
      <c r="S465" s="286"/>
      <c r="T465" s="287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88" t="s">
        <v>267</v>
      </c>
      <c r="AU465" s="288" t="s">
        <v>90</v>
      </c>
      <c r="AV465" s="14" t="s">
        <v>103</v>
      </c>
      <c r="AW465" s="14" t="s">
        <v>35</v>
      </c>
      <c r="AX465" s="14" t="s">
        <v>80</v>
      </c>
      <c r="AY465" s="288" t="s">
        <v>166</v>
      </c>
    </row>
    <row r="466" spans="1:51" s="13" customFormat="1" ht="12">
      <c r="A466" s="13"/>
      <c r="B466" s="267"/>
      <c r="C466" s="268"/>
      <c r="D466" s="259" t="s">
        <v>267</v>
      </c>
      <c r="E466" s="269" t="s">
        <v>1</v>
      </c>
      <c r="F466" s="270" t="s">
        <v>691</v>
      </c>
      <c r="G466" s="268"/>
      <c r="H466" s="271">
        <v>4.408</v>
      </c>
      <c r="I466" s="272"/>
      <c r="J466" s="268"/>
      <c r="K466" s="268"/>
      <c r="L466" s="273"/>
      <c r="M466" s="274"/>
      <c r="N466" s="275"/>
      <c r="O466" s="275"/>
      <c r="P466" s="275"/>
      <c r="Q466" s="275"/>
      <c r="R466" s="275"/>
      <c r="S466" s="275"/>
      <c r="T466" s="276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77" t="s">
        <v>267</v>
      </c>
      <c r="AU466" s="277" t="s">
        <v>90</v>
      </c>
      <c r="AV466" s="13" t="s">
        <v>90</v>
      </c>
      <c r="AW466" s="13" t="s">
        <v>35</v>
      </c>
      <c r="AX466" s="13" t="s">
        <v>80</v>
      </c>
      <c r="AY466" s="277" t="s">
        <v>166</v>
      </c>
    </row>
    <row r="467" spans="1:51" s="14" customFormat="1" ht="12">
      <c r="A467" s="14"/>
      <c r="B467" s="278"/>
      <c r="C467" s="279"/>
      <c r="D467" s="259" t="s">
        <v>267</v>
      </c>
      <c r="E467" s="280" t="s">
        <v>1</v>
      </c>
      <c r="F467" s="281" t="s">
        <v>692</v>
      </c>
      <c r="G467" s="279"/>
      <c r="H467" s="282">
        <v>4.408</v>
      </c>
      <c r="I467" s="283"/>
      <c r="J467" s="279"/>
      <c r="K467" s="279"/>
      <c r="L467" s="284"/>
      <c r="M467" s="285"/>
      <c r="N467" s="286"/>
      <c r="O467" s="286"/>
      <c r="P467" s="286"/>
      <c r="Q467" s="286"/>
      <c r="R467" s="286"/>
      <c r="S467" s="286"/>
      <c r="T467" s="287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88" t="s">
        <v>267</v>
      </c>
      <c r="AU467" s="288" t="s">
        <v>90</v>
      </c>
      <c r="AV467" s="14" t="s">
        <v>103</v>
      </c>
      <c r="AW467" s="14" t="s">
        <v>35</v>
      </c>
      <c r="AX467" s="14" t="s">
        <v>80</v>
      </c>
      <c r="AY467" s="288" t="s">
        <v>166</v>
      </c>
    </row>
    <row r="468" spans="1:51" s="13" customFormat="1" ht="12">
      <c r="A468" s="13"/>
      <c r="B468" s="267"/>
      <c r="C468" s="268"/>
      <c r="D468" s="259" t="s">
        <v>267</v>
      </c>
      <c r="E468" s="269" t="s">
        <v>1</v>
      </c>
      <c r="F468" s="270" t="s">
        <v>693</v>
      </c>
      <c r="G468" s="268"/>
      <c r="H468" s="271">
        <v>4.103</v>
      </c>
      <c r="I468" s="272"/>
      <c r="J468" s="268"/>
      <c r="K468" s="268"/>
      <c r="L468" s="273"/>
      <c r="M468" s="274"/>
      <c r="N468" s="275"/>
      <c r="O468" s="275"/>
      <c r="P468" s="275"/>
      <c r="Q468" s="275"/>
      <c r="R468" s="275"/>
      <c r="S468" s="275"/>
      <c r="T468" s="276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77" t="s">
        <v>267</v>
      </c>
      <c r="AU468" s="277" t="s">
        <v>90</v>
      </c>
      <c r="AV468" s="13" t="s">
        <v>90</v>
      </c>
      <c r="AW468" s="13" t="s">
        <v>35</v>
      </c>
      <c r="AX468" s="13" t="s">
        <v>80</v>
      </c>
      <c r="AY468" s="277" t="s">
        <v>166</v>
      </c>
    </row>
    <row r="469" spans="1:51" s="14" customFormat="1" ht="12">
      <c r="A469" s="14"/>
      <c r="B469" s="278"/>
      <c r="C469" s="279"/>
      <c r="D469" s="259" t="s">
        <v>267</v>
      </c>
      <c r="E469" s="280" t="s">
        <v>1</v>
      </c>
      <c r="F469" s="281" t="s">
        <v>694</v>
      </c>
      <c r="G469" s="279"/>
      <c r="H469" s="282">
        <v>4.103</v>
      </c>
      <c r="I469" s="283"/>
      <c r="J469" s="279"/>
      <c r="K469" s="279"/>
      <c r="L469" s="284"/>
      <c r="M469" s="285"/>
      <c r="N469" s="286"/>
      <c r="O469" s="286"/>
      <c r="P469" s="286"/>
      <c r="Q469" s="286"/>
      <c r="R469" s="286"/>
      <c r="S469" s="286"/>
      <c r="T469" s="287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88" t="s">
        <v>267</v>
      </c>
      <c r="AU469" s="288" t="s">
        <v>90</v>
      </c>
      <c r="AV469" s="14" t="s">
        <v>103</v>
      </c>
      <c r="AW469" s="14" t="s">
        <v>35</v>
      </c>
      <c r="AX469" s="14" t="s">
        <v>80</v>
      </c>
      <c r="AY469" s="288" t="s">
        <v>166</v>
      </c>
    </row>
    <row r="470" spans="1:51" s="13" customFormat="1" ht="12">
      <c r="A470" s="13"/>
      <c r="B470" s="267"/>
      <c r="C470" s="268"/>
      <c r="D470" s="259" t="s">
        <v>267</v>
      </c>
      <c r="E470" s="269" t="s">
        <v>1</v>
      </c>
      <c r="F470" s="270" t="s">
        <v>695</v>
      </c>
      <c r="G470" s="268"/>
      <c r="H470" s="271">
        <v>2.3</v>
      </c>
      <c r="I470" s="272"/>
      <c r="J470" s="268"/>
      <c r="K470" s="268"/>
      <c r="L470" s="273"/>
      <c r="M470" s="274"/>
      <c r="N470" s="275"/>
      <c r="O470" s="275"/>
      <c r="P470" s="275"/>
      <c r="Q470" s="275"/>
      <c r="R470" s="275"/>
      <c r="S470" s="275"/>
      <c r="T470" s="276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77" t="s">
        <v>267</v>
      </c>
      <c r="AU470" s="277" t="s">
        <v>90</v>
      </c>
      <c r="AV470" s="13" t="s">
        <v>90</v>
      </c>
      <c r="AW470" s="13" t="s">
        <v>35</v>
      </c>
      <c r="AX470" s="13" t="s">
        <v>80</v>
      </c>
      <c r="AY470" s="277" t="s">
        <v>166</v>
      </c>
    </row>
    <row r="471" spans="1:51" s="14" customFormat="1" ht="12">
      <c r="A471" s="14"/>
      <c r="B471" s="278"/>
      <c r="C471" s="279"/>
      <c r="D471" s="259" t="s">
        <v>267</v>
      </c>
      <c r="E471" s="280" t="s">
        <v>1</v>
      </c>
      <c r="F471" s="281" t="s">
        <v>696</v>
      </c>
      <c r="G471" s="279"/>
      <c r="H471" s="282">
        <v>2.3</v>
      </c>
      <c r="I471" s="283"/>
      <c r="J471" s="279"/>
      <c r="K471" s="279"/>
      <c r="L471" s="284"/>
      <c r="M471" s="285"/>
      <c r="N471" s="286"/>
      <c r="O471" s="286"/>
      <c r="P471" s="286"/>
      <c r="Q471" s="286"/>
      <c r="R471" s="286"/>
      <c r="S471" s="286"/>
      <c r="T471" s="287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88" t="s">
        <v>267</v>
      </c>
      <c r="AU471" s="288" t="s">
        <v>90</v>
      </c>
      <c r="AV471" s="14" t="s">
        <v>103</v>
      </c>
      <c r="AW471" s="14" t="s">
        <v>35</v>
      </c>
      <c r="AX471" s="14" t="s">
        <v>80</v>
      </c>
      <c r="AY471" s="288" t="s">
        <v>166</v>
      </c>
    </row>
    <row r="472" spans="1:51" s="13" customFormat="1" ht="12">
      <c r="A472" s="13"/>
      <c r="B472" s="267"/>
      <c r="C472" s="268"/>
      <c r="D472" s="259" t="s">
        <v>267</v>
      </c>
      <c r="E472" s="269" t="s">
        <v>1</v>
      </c>
      <c r="F472" s="270" t="s">
        <v>697</v>
      </c>
      <c r="G472" s="268"/>
      <c r="H472" s="271">
        <v>5.07</v>
      </c>
      <c r="I472" s="272"/>
      <c r="J472" s="268"/>
      <c r="K472" s="268"/>
      <c r="L472" s="273"/>
      <c r="M472" s="274"/>
      <c r="N472" s="275"/>
      <c r="O472" s="275"/>
      <c r="P472" s="275"/>
      <c r="Q472" s="275"/>
      <c r="R472" s="275"/>
      <c r="S472" s="275"/>
      <c r="T472" s="276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77" t="s">
        <v>267</v>
      </c>
      <c r="AU472" s="277" t="s">
        <v>90</v>
      </c>
      <c r="AV472" s="13" t="s">
        <v>90</v>
      </c>
      <c r="AW472" s="13" t="s">
        <v>35</v>
      </c>
      <c r="AX472" s="13" t="s">
        <v>80</v>
      </c>
      <c r="AY472" s="277" t="s">
        <v>166</v>
      </c>
    </row>
    <row r="473" spans="1:51" s="14" customFormat="1" ht="12">
      <c r="A473" s="14"/>
      <c r="B473" s="278"/>
      <c r="C473" s="279"/>
      <c r="D473" s="259" t="s">
        <v>267</v>
      </c>
      <c r="E473" s="280" t="s">
        <v>1</v>
      </c>
      <c r="F473" s="281" t="s">
        <v>698</v>
      </c>
      <c r="G473" s="279"/>
      <c r="H473" s="282">
        <v>5.07</v>
      </c>
      <c r="I473" s="283"/>
      <c r="J473" s="279"/>
      <c r="K473" s="279"/>
      <c r="L473" s="284"/>
      <c r="M473" s="285"/>
      <c r="N473" s="286"/>
      <c r="O473" s="286"/>
      <c r="P473" s="286"/>
      <c r="Q473" s="286"/>
      <c r="R473" s="286"/>
      <c r="S473" s="286"/>
      <c r="T473" s="287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88" t="s">
        <v>267</v>
      </c>
      <c r="AU473" s="288" t="s">
        <v>90</v>
      </c>
      <c r="AV473" s="14" t="s">
        <v>103</v>
      </c>
      <c r="AW473" s="14" t="s">
        <v>35</v>
      </c>
      <c r="AX473" s="14" t="s">
        <v>80</v>
      </c>
      <c r="AY473" s="288" t="s">
        <v>166</v>
      </c>
    </row>
    <row r="474" spans="1:51" s="13" customFormat="1" ht="12">
      <c r="A474" s="13"/>
      <c r="B474" s="267"/>
      <c r="C474" s="268"/>
      <c r="D474" s="259" t="s">
        <v>267</v>
      </c>
      <c r="E474" s="269" t="s">
        <v>1</v>
      </c>
      <c r="F474" s="270" t="s">
        <v>699</v>
      </c>
      <c r="G474" s="268"/>
      <c r="H474" s="271">
        <v>0.18</v>
      </c>
      <c r="I474" s="272"/>
      <c r="J474" s="268"/>
      <c r="K474" s="268"/>
      <c r="L474" s="273"/>
      <c r="M474" s="274"/>
      <c r="N474" s="275"/>
      <c r="O474" s="275"/>
      <c r="P474" s="275"/>
      <c r="Q474" s="275"/>
      <c r="R474" s="275"/>
      <c r="S474" s="275"/>
      <c r="T474" s="276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77" t="s">
        <v>267</v>
      </c>
      <c r="AU474" s="277" t="s">
        <v>90</v>
      </c>
      <c r="AV474" s="13" t="s">
        <v>90</v>
      </c>
      <c r="AW474" s="13" t="s">
        <v>35</v>
      </c>
      <c r="AX474" s="13" t="s">
        <v>80</v>
      </c>
      <c r="AY474" s="277" t="s">
        <v>166</v>
      </c>
    </row>
    <row r="475" spans="1:51" s="14" customFormat="1" ht="12">
      <c r="A475" s="14"/>
      <c r="B475" s="278"/>
      <c r="C475" s="279"/>
      <c r="D475" s="259" t="s">
        <v>267</v>
      </c>
      <c r="E475" s="280" t="s">
        <v>1</v>
      </c>
      <c r="F475" s="281" t="s">
        <v>700</v>
      </c>
      <c r="G475" s="279"/>
      <c r="H475" s="282">
        <v>0.18</v>
      </c>
      <c r="I475" s="283"/>
      <c r="J475" s="279"/>
      <c r="K475" s="279"/>
      <c r="L475" s="284"/>
      <c r="M475" s="285"/>
      <c r="N475" s="286"/>
      <c r="O475" s="286"/>
      <c r="P475" s="286"/>
      <c r="Q475" s="286"/>
      <c r="R475" s="286"/>
      <c r="S475" s="286"/>
      <c r="T475" s="287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88" t="s">
        <v>267</v>
      </c>
      <c r="AU475" s="288" t="s">
        <v>90</v>
      </c>
      <c r="AV475" s="14" t="s">
        <v>103</v>
      </c>
      <c r="AW475" s="14" t="s">
        <v>35</v>
      </c>
      <c r="AX475" s="14" t="s">
        <v>80</v>
      </c>
      <c r="AY475" s="288" t="s">
        <v>166</v>
      </c>
    </row>
    <row r="476" spans="1:51" s="15" customFormat="1" ht="12">
      <c r="A476" s="15"/>
      <c r="B476" s="289"/>
      <c r="C476" s="290"/>
      <c r="D476" s="259" t="s">
        <v>267</v>
      </c>
      <c r="E476" s="291" t="s">
        <v>1</v>
      </c>
      <c r="F476" s="292" t="s">
        <v>285</v>
      </c>
      <c r="G476" s="290"/>
      <c r="H476" s="293">
        <v>77.511</v>
      </c>
      <c r="I476" s="294"/>
      <c r="J476" s="290"/>
      <c r="K476" s="290"/>
      <c r="L476" s="295"/>
      <c r="M476" s="296"/>
      <c r="N476" s="297"/>
      <c r="O476" s="297"/>
      <c r="P476" s="297"/>
      <c r="Q476" s="297"/>
      <c r="R476" s="297"/>
      <c r="S476" s="297"/>
      <c r="T476" s="298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99" t="s">
        <v>267</v>
      </c>
      <c r="AU476" s="299" t="s">
        <v>90</v>
      </c>
      <c r="AV476" s="15" t="s">
        <v>113</v>
      </c>
      <c r="AW476" s="15" t="s">
        <v>35</v>
      </c>
      <c r="AX476" s="15" t="s">
        <v>88</v>
      </c>
      <c r="AY476" s="299" t="s">
        <v>166</v>
      </c>
    </row>
    <row r="477" spans="1:65" s="2" customFormat="1" ht="33" customHeight="1">
      <c r="A477" s="38"/>
      <c r="B477" s="39"/>
      <c r="C477" s="245" t="s">
        <v>701</v>
      </c>
      <c r="D477" s="245" t="s">
        <v>169</v>
      </c>
      <c r="E477" s="246" t="s">
        <v>702</v>
      </c>
      <c r="F477" s="247" t="s">
        <v>703</v>
      </c>
      <c r="G477" s="248" t="s">
        <v>339</v>
      </c>
      <c r="H477" s="249">
        <v>123</v>
      </c>
      <c r="I477" s="250"/>
      <c r="J477" s="251">
        <f>ROUND(I477*H477,2)</f>
        <v>0</v>
      </c>
      <c r="K477" s="252"/>
      <c r="L477" s="44"/>
      <c r="M477" s="253" t="s">
        <v>1</v>
      </c>
      <c r="N477" s="254" t="s">
        <v>45</v>
      </c>
      <c r="O477" s="91"/>
      <c r="P477" s="255">
        <f>O477*H477</f>
        <v>0</v>
      </c>
      <c r="Q477" s="255">
        <v>0.00737</v>
      </c>
      <c r="R477" s="255">
        <f>Q477*H477</f>
        <v>0.9065099999999999</v>
      </c>
      <c r="S477" s="255">
        <v>0</v>
      </c>
      <c r="T477" s="256">
        <f>S477*H477</f>
        <v>0</v>
      </c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R477" s="257" t="s">
        <v>113</v>
      </c>
      <c r="AT477" s="257" t="s">
        <v>169</v>
      </c>
      <c r="AU477" s="257" t="s">
        <v>90</v>
      </c>
      <c r="AY477" s="17" t="s">
        <v>166</v>
      </c>
      <c r="BE477" s="258">
        <f>IF(N477="základní",J477,0)</f>
        <v>0</v>
      </c>
      <c r="BF477" s="258">
        <f>IF(N477="snížená",J477,0)</f>
        <v>0</v>
      </c>
      <c r="BG477" s="258">
        <f>IF(N477="zákl. přenesená",J477,0)</f>
        <v>0</v>
      </c>
      <c r="BH477" s="258">
        <f>IF(N477="sníž. přenesená",J477,0)</f>
        <v>0</v>
      </c>
      <c r="BI477" s="258">
        <f>IF(N477="nulová",J477,0)</f>
        <v>0</v>
      </c>
      <c r="BJ477" s="17" t="s">
        <v>88</v>
      </c>
      <c r="BK477" s="258">
        <f>ROUND(I477*H477,2)</f>
        <v>0</v>
      </c>
      <c r="BL477" s="17" t="s">
        <v>113</v>
      </c>
      <c r="BM477" s="257" t="s">
        <v>704</v>
      </c>
    </row>
    <row r="478" spans="1:47" s="2" customFormat="1" ht="12">
      <c r="A478" s="38"/>
      <c r="B478" s="39"/>
      <c r="C478" s="40"/>
      <c r="D478" s="259" t="s">
        <v>175</v>
      </c>
      <c r="E478" s="40"/>
      <c r="F478" s="260" t="s">
        <v>705</v>
      </c>
      <c r="G478" s="40"/>
      <c r="H478" s="40"/>
      <c r="I478" s="155"/>
      <c r="J478" s="40"/>
      <c r="K478" s="40"/>
      <c r="L478" s="44"/>
      <c r="M478" s="261"/>
      <c r="N478" s="262"/>
      <c r="O478" s="91"/>
      <c r="P478" s="91"/>
      <c r="Q478" s="91"/>
      <c r="R478" s="91"/>
      <c r="S478" s="91"/>
      <c r="T478" s="92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T478" s="17" t="s">
        <v>175</v>
      </c>
      <c r="AU478" s="17" t="s">
        <v>90</v>
      </c>
    </row>
    <row r="479" spans="1:51" s="13" customFormat="1" ht="12">
      <c r="A479" s="13"/>
      <c r="B479" s="267"/>
      <c r="C479" s="268"/>
      <c r="D479" s="259" t="s">
        <v>267</v>
      </c>
      <c r="E479" s="269" t="s">
        <v>1</v>
      </c>
      <c r="F479" s="270" t="s">
        <v>706</v>
      </c>
      <c r="G479" s="268"/>
      <c r="H479" s="271">
        <v>123</v>
      </c>
      <c r="I479" s="272"/>
      <c r="J479" s="268"/>
      <c r="K479" s="268"/>
      <c r="L479" s="273"/>
      <c r="M479" s="274"/>
      <c r="N479" s="275"/>
      <c r="O479" s="275"/>
      <c r="P479" s="275"/>
      <c r="Q479" s="275"/>
      <c r="R479" s="275"/>
      <c r="S479" s="275"/>
      <c r="T479" s="276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77" t="s">
        <v>267</v>
      </c>
      <c r="AU479" s="277" t="s">
        <v>90</v>
      </c>
      <c r="AV479" s="13" t="s">
        <v>90</v>
      </c>
      <c r="AW479" s="13" t="s">
        <v>35</v>
      </c>
      <c r="AX479" s="13" t="s">
        <v>80</v>
      </c>
      <c r="AY479" s="277" t="s">
        <v>166</v>
      </c>
    </row>
    <row r="480" spans="1:51" s="14" customFormat="1" ht="12">
      <c r="A480" s="14"/>
      <c r="B480" s="278"/>
      <c r="C480" s="279"/>
      <c r="D480" s="259" t="s">
        <v>267</v>
      </c>
      <c r="E480" s="280" t="s">
        <v>1</v>
      </c>
      <c r="F480" s="281" t="s">
        <v>269</v>
      </c>
      <c r="G480" s="279"/>
      <c r="H480" s="282">
        <v>123</v>
      </c>
      <c r="I480" s="283"/>
      <c r="J480" s="279"/>
      <c r="K480" s="279"/>
      <c r="L480" s="284"/>
      <c r="M480" s="285"/>
      <c r="N480" s="286"/>
      <c r="O480" s="286"/>
      <c r="P480" s="286"/>
      <c r="Q480" s="286"/>
      <c r="R480" s="286"/>
      <c r="S480" s="286"/>
      <c r="T480" s="287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88" t="s">
        <v>267</v>
      </c>
      <c r="AU480" s="288" t="s">
        <v>90</v>
      </c>
      <c r="AV480" s="14" t="s">
        <v>103</v>
      </c>
      <c r="AW480" s="14" t="s">
        <v>35</v>
      </c>
      <c r="AX480" s="14" t="s">
        <v>88</v>
      </c>
      <c r="AY480" s="288" t="s">
        <v>166</v>
      </c>
    </row>
    <row r="481" spans="1:65" s="2" customFormat="1" ht="33" customHeight="1">
      <c r="A481" s="38"/>
      <c r="B481" s="39"/>
      <c r="C481" s="245" t="s">
        <v>707</v>
      </c>
      <c r="D481" s="245" t="s">
        <v>169</v>
      </c>
      <c r="E481" s="246" t="s">
        <v>702</v>
      </c>
      <c r="F481" s="247" t="s">
        <v>703</v>
      </c>
      <c r="G481" s="248" t="s">
        <v>339</v>
      </c>
      <c r="H481" s="249">
        <v>59.4</v>
      </c>
      <c r="I481" s="250"/>
      <c r="J481" s="251">
        <f>ROUND(I481*H481,2)</f>
        <v>0</v>
      </c>
      <c r="K481" s="252"/>
      <c r="L481" s="44"/>
      <c r="M481" s="253" t="s">
        <v>1</v>
      </c>
      <c r="N481" s="254" t="s">
        <v>45</v>
      </c>
      <c r="O481" s="91"/>
      <c r="P481" s="255">
        <f>O481*H481</f>
        <v>0</v>
      </c>
      <c r="Q481" s="255">
        <v>0.00737</v>
      </c>
      <c r="R481" s="255">
        <f>Q481*H481</f>
        <v>0.437778</v>
      </c>
      <c r="S481" s="255">
        <v>0</v>
      </c>
      <c r="T481" s="256">
        <f>S481*H481</f>
        <v>0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257" t="s">
        <v>113</v>
      </c>
      <c r="AT481" s="257" t="s">
        <v>169</v>
      </c>
      <c r="AU481" s="257" t="s">
        <v>90</v>
      </c>
      <c r="AY481" s="17" t="s">
        <v>166</v>
      </c>
      <c r="BE481" s="258">
        <f>IF(N481="základní",J481,0)</f>
        <v>0</v>
      </c>
      <c r="BF481" s="258">
        <f>IF(N481="snížená",J481,0)</f>
        <v>0</v>
      </c>
      <c r="BG481" s="258">
        <f>IF(N481="zákl. přenesená",J481,0)</f>
        <v>0</v>
      </c>
      <c r="BH481" s="258">
        <f>IF(N481="sníž. přenesená",J481,0)</f>
        <v>0</v>
      </c>
      <c r="BI481" s="258">
        <f>IF(N481="nulová",J481,0)</f>
        <v>0</v>
      </c>
      <c r="BJ481" s="17" t="s">
        <v>88</v>
      </c>
      <c r="BK481" s="258">
        <f>ROUND(I481*H481,2)</f>
        <v>0</v>
      </c>
      <c r="BL481" s="17" t="s">
        <v>113</v>
      </c>
      <c r="BM481" s="257" t="s">
        <v>708</v>
      </c>
    </row>
    <row r="482" spans="1:47" s="2" customFormat="1" ht="12">
      <c r="A482" s="38"/>
      <c r="B482" s="39"/>
      <c r="C482" s="40"/>
      <c r="D482" s="259" t="s">
        <v>175</v>
      </c>
      <c r="E482" s="40"/>
      <c r="F482" s="260" t="s">
        <v>705</v>
      </c>
      <c r="G482" s="40"/>
      <c r="H482" s="40"/>
      <c r="I482" s="155"/>
      <c r="J482" s="40"/>
      <c r="K482" s="40"/>
      <c r="L482" s="44"/>
      <c r="M482" s="261"/>
      <c r="N482" s="262"/>
      <c r="O482" s="91"/>
      <c r="P482" s="91"/>
      <c r="Q482" s="91"/>
      <c r="R482" s="91"/>
      <c r="S482" s="91"/>
      <c r="T482" s="92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T482" s="17" t="s">
        <v>175</v>
      </c>
      <c r="AU482" s="17" t="s">
        <v>90</v>
      </c>
    </row>
    <row r="483" spans="1:51" s="13" customFormat="1" ht="12">
      <c r="A483" s="13"/>
      <c r="B483" s="267"/>
      <c r="C483" s="268"/>
      <c r="D483" s="259" t="s">
        <v>267</v>
      </c>
      <c r="E483" s="269" t="s">
        <v>1</v>
      </c>
      <c r="F483" s="270" t="s">
        <v>709</v>
      </c>
      <c r="G483" s="268"/>
      <c r="H483" s="271">
        <v>59.4</v>
      </c>
      <c r="I483" s="272"/>
      <c r="J483" s="268"/>
      <c r="K483" s="268"/>
      <c r="L483" s="273"/>
      <c r="M483" s="274"/>
      <c r="N483" s="275"/>
      <c r="O483" s="275"/>
      <c r="P483" s="275"/>
      <c r="Q483" s="275"/>
      <c r="R483" s="275"/>
      <c r="S483" s="275"/>
      <c r="T483" s="276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77" t="s">
        <v>267</v>
      </c>
      <c r="AU483" s="277" t="s">
        <v>90</v>
      </c>
      <c r="AV483" s="13" t="s">
        <v>90</v>
      </c>
      <c r="AW483" s="13" t="s">
        <v>35</v>
      </c>
      <c r="AX483" s="13" t="s">
        <v>80</v>
      </c>
      <c r="AY483" s="277" t="s">
        <v>166</v>
      </c>
    </row>
    <row r="484" spans="1:51" s="14" customFormat="1" ht="12">
      <c r="A484" s="14"/>
      <c r="B484" s="278"/>
      <c r="C484" s="279"/>
      <c r="D484" s="259" t="s">
        <v>267</v>
      </c>
      <c r="E484" s="280" t="s">
        <v>1</v>
      </c>
      <c r="F484" s="281" t="s">
        <v>710</v>
      </c>
      <c r="G484" s="279"/>
      <c r="H484" s="282">
        <v>59.4</v>
      </c>
      <c r="I484" s="283"/>
      <c r="J484" s="279"/>
      <c r="K484" s="279"/>
      <c r="L484" s="284"/>
      <c r="M484" s="285"/>
      <c r="N484" s="286"/>
      <c r="O484" s="286"/>
      <c r="P484" s="286"/>
      <c r="Q484" s="286"/>
      <c r="R484" s="286"/>
      <c r="S484" s="286"/>
      <c r="T484" s="287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88" t="s">
        <v>267</v>
      </c>
      <c r="AU484" s="288" t="s">
        <v>90</v>
      </c>
      <c r="AV484" s="14" t="s">
        <v>103</v>
      </c>
      <c r="AW484" s="14" t="s">
        <v>35</v>
      </c>
      <c r="AX484" s="14" t="s">
        <v>88</v>
      </c>
      <c r="AY484" s="288" t="s">
        <v>166</v>
      </c>
    </row>
    <row r="485" spans="1:65" s="2" customFormat="1" ht="21.75" customHeight="1">
      <c r="A485" s="38"/>
      <c r="B485" s="39"/>
      <c r="C485" s="245" t="s">
        <v>711</v>
      </c>
      <c r="D485" s="245" t="s">
        <v>169</v>
      </c>
      <c r="E485" s="246" t="s">
        <v>712</v>
      </c>
      <c r="F485" s="247" t="s">
        <v>713</v>
      </c>
      <c r="G485" s="248" t="s">
        <v>339</v>
      </c>
      <c r="H485" s="249">
        <v>631</v>
      </c>
      <c r="I485" s="250"/>
      <c r="J485" s="251">
        <f>ROUND(I485*H485,2)</f>
        <v>0</v>
      </c>
      <c r="K485" s="252"/>
      <c r="L485" s="44"/>
      <c r="M485" s="253" t="s">
        <v>1</v>
      </c>
      <c r="N485" s="254" t="s">
        <v>45</v>
      </c>
      <c r="O485" s="91"/>
      <c r="P485" s="255">
        <f>O485*H485</f>
        <v>0</v>
      </c>
      <c r="Q485" s="255">
        <v>0.01297</v>
      </c>
      <c r="R485" s="255">
        <f>Q485*H485</f>
        <v>8.18407</v>
      </c>
      <c r="S485" s="255">
        <v>0</v>
      </c>
      <c r="T485" s="256">
        <f>S485*H485</f>
        <v>0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257" t="s">
        <v>113</v>
      </c>
      <c r="AT485" s="257" t="s">
        <v>169</v>
      </c>
      <c r="AU485" s="257" t="s">
        <v>90</v>
      </c>
      <c r="AY485" s="17" t="s">
        <v>166</v>
      </c>
      <c r="BE485" s="258">
        <f>IF(N485="základní",J485,0)</f>
        <v>0</v>
      </c>
      <c r="BF485" s="258">
        <f>IF(N485="snížená",J485,0)</f>
        <v>0</v>
      </c>
      <c r="BG485" s="258">
        <f>IF(N485="zákl. přenesená",J485,0)</f>
        <v>0</v>
      </c>
      <c r="BH485" s="258">
        <f>IF(N485="sníž. přenesená",J485,0)</f>
        <v>0</v>
      </c>
      <c r="BI485" s="258">
        <f>IF(N485="nulová",J485,0)</f>
        <v>0</v>
      </c>
      <c r="BJ485" s="17" t="s">
        <v>88</v>
      </c>
      <c r="BK485" s="258">
        <f>ROUND(I485*H485,2)</f>
        <v>0</v>
      </c>
      <c r="BL485" s="17" t="s">
        <v>113</v>
      </c>
      <c r="BM485" s="257" t="s">
        <v>714</v>
      </c>
    </row>
    <row r="486" spans="1:47" s="2" customFormat="1" ht="12">
      <c r="A486" s="38"/>
      <c r="B486" s="39"/>
      <c r="C486" s="40"/>
      <c r="D486" s="259" t="s">
        <v>175</v>
      </c>
      <c r="E486" s="40"/>
      <c r="F486" s="260" t="s">
        <v>715</v>
      </c>
      <c r="G486" s="40"/>
      <c r="H486" s="40"/>
      <c r="I486" s="155"/>
      <c r="J486" s="40"/>
      <c r="K486" s="40"/>
      <c r="L486" s="44"/>
      <c r="M486" s="261"/>
      <c r="N486" s="262"/>
      <c r="O486" s="91"/>
      <c r="P486" s="91"/>
      <c r="Q486" s="91"/>
      <c r="R486" s="91"/>
      <c r="S486" s="91"/>
      <c r="T486" s="92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T486" s="17" t="s">
        <v>175</v>
      </c>
      <c r="AU486" s="17" t="s">
        <v>90</v>
      </c>
    </row>
    <row r="487" spans="1:65" s="2" customFormat="1" ht="16.5" customHeight="1">
      <c r="A487" s="38"/>
      <c r="B487" s="39"/>
      <c r="C487" s="245" t="s">
        <v>716</v>
      </c>
      <c r="D487" s="245" t="s">
        <v>169</v>
      </c>
      <c r="E487" s="246" t="s">
        <v>717</v>
      </c>
      <c r="F487" s="247" t="s">
        <v>718</v>
      </c>
      <c r="G487" s="248" t="s">
        <v>307</v>
      </c>
      <c r="H487" s="249">
        <v>2.817</v>
      </c>
      <c r="I487" s="250"/>
      <c r="J487" s="251">
        <f>ROUND(I487*H487,2)</f>
        <v>0</v>
      </c>
      <c r="K487" s="252"/>
      <c r="L487" s="44"/>
      <c r="M487" s="253" t="s">
        <v>1</v>
      </c>
      <c r="N487" s="254" t="s">
        <v>45</v>
      </c>
      <c r="O487" s="91"/>
      <c r="P487" s="255">
        <f>O487*H487</f>
        <v>0</v>
      </c>
      <c r="Q487" s="255">
        <v>1.06277</v>
      </c>
      <c r="R487" s="255">
        <f>Q487*H487</f>
        <v>2.9938230900000002</v>
      </c>
      <c r="S487" s="255">
        <v>0</v>
      </c>
      <c r="T487" s="256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257" t="s">
        <v>113</v>
      </c>
      <c r="AT487" s="257" t="s">
        <v>169</v>
      </c>
      <c r="AU487" s="257" t="s">
        <v>90</v>
      </c>
      <c r="AY487" s="17" t="s">
        <v>166</v>
      </c>
      <c r="BE487" s="258">
        <f>IF(N487="základní",J487,0)</f>
        <v>0</v>
      </c>
      <c r="BF487" s="258">
        <f>IF(N487="snížená",J487,0)</f>
        <v>0</v>
      </c>
      <c r="BG487" s="258">
        <f>IF(N487="zákl. přenesená",J487,0)</f>
        <v>0</v>
      </c>
      <c r="BH487" s="258">
        <f>IF(N487="sníž. přenesená",J487,0)</f>
        <v>0</v>
      </c>
      <c r="BI487" s="258">
        <f>IF(N487="nulová",J487,0)</f>
        <v>0</v>
      </c>
      <c r="BJ487" s="17" t="s">
        <v>88</v>
      </c>
      <c r="BK487" s="258">
        <f>ROUND(I487*H487,2)</f>
        <v>0</v>
      </c>
      <c r="BL487" s="17" t="s">
        <v>113</v>
      </c>
      <c r="BM487" s="257" t="s">
        <v>719</v>
      </c>
    </row>
    <row r="488" spans="1:47" s="2" customFormat="1" ht="12">
      <c r="A488" s="38"/>
      <c r="B488" s="39"/>
      <c r="C488" s="40"/>
      <c r="D488" s="259" t="s">
        <v>175</v>
      </c>
      <c r="E488" s="40"/>
      <c r="F488" s="260" t="s">
        <v>720</v>
      </c>
      <c r="G488" s="40"/>
      <c r="H488" s="40"/>
      <c r="I488" s="155"/>
      <c r="J488" s="40"/>
      <c r="K488" s="40"/>
      <c r="L488" s="44"/>
      <c r="M488" s="261"/>
      <c r="N488" s="262"/>
      <c r="O488" s="91"/>
      <c r="P488" s="91"/>
      <c r="Q488" s="91"/>
      <c r="R488" s="91"/>
      <c r="S488" s="91"/>
      <c r="T488" s="92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T488" s="17" t="s">
        <v>175</v>
      </c>
      <c r="AU488" s="17" t="s">
        <v>90</v>
      </c>
    </row>
    <row r="489" spans="1:51" s="13" customFormat="1" ht="12">
      <c r="A489" s="13"/>
      <c r="B489" s="267"/>
      <c r="C489" s="268"/>
      <c r="D489" s="259" t="s">
        <v>267</v>
      </c>
      <c r="E489" s="269" t="s">
        <v>1</v>
      </c>
      <c r="F489" s="270" t="s">
        <v>721</v>
      </c>
      <c r="G489" s="268"/>
      <c r="H489" s="271">
        <v>2.507</v>
      </c>
      <c r="I489" s="272"/>
      <c r="J489" s="268"/>
      <c r="K489" s="268"/>
      <c r="L489" s="273"/>
      <c r="M489" s="274"/>
      <c r="N489" s="275"/>
      <c r="O489" s="275"/>
      <c r="P489" s="275"/>
      <c r="Q489" s="275"/>
      <c r="R489" s="275"/>
      <c r="S489" s="275"/>
      <c r="T489" s="276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77" t="s">
        <v>267</v>
      </c>
      <c r="AU489" s="277" t="s">
        <v>90</v>
      </c>
      <c r="AV489" s="13" t="s">
        <v>90</v>
      </c>
      <c r="AW489" s="13" t="s">
        <v>35</v>
      </c>
      <c r="AX489" s="13" t="s">
        <v>80</v>
      </c>
      <c r="AY489" s="277" t="s">
        <v>166</v>
      </c>
    </row>
    <row r="490" spans="1:51" s="14" customFormat="1" ht="12">
      <c r="A490" s="14"/>
      <c r="B490" s="278"/>
      <c r="C490" s="279"/>
      <c r="D490" s="259" t="s">
        <v>267</v>
      </c>
      <c r="E490" s="280" t="s">
        <v>1</v>
      </c>
      <c r="F490" s="281" t="s">
        <v>722</v>
      </c>
      <c r="G490" s="279"/>
      <c r="H490" s="282">
        <v>2.507</v>
      </c>
      <c r="I490" s="283"/>
      <c r="J490" s="279"/>
      <c r="K490" s="279"/>
      <c r="L490" s="284"/>
      <c r="M490" s="285"/>
      <c r="N490" s="286"/>
      <c r="O490" s="286"/>
      <c r="P490" s="286"/>
      <c r="Q490" s="286"/>
      <c r="R490" s="286"/>
      <c r="S490" s="286"/>
      <c r="T490" s="287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88" t="s">
        <v>267</v>
      </c>
      <c r="AU490" s="288" t="s">
        <v>90</v>
      </c>
      <c r="AV490" s="14" t="s">
        <v>103</v>
      </c>
      <c r="AW490" s="14" t="s">
        <v>35</v>
      </c>
      <c r="AX490" s="14" t="s">
        <v>80</v>
      </c>
      <c r="AY490" s="288" t="s">
        <v>166</v>
      </c>
    </row>
    <row r="491" spans="1:51" s="13" customFormat="1" ht="12">
      <c r="A491" s="13"/>
      <c r="B491" s="267"/>
      <c r="C491" s="268"/>
      <c r="D491" s="259" t="s">
        <v>267</v>
      </c>
      <c r="E491" s="269" t="s">
        <v>1</v>
      </c>
      <c r="F491" s="270" t="s">
        <v>723</v>
      </c>
      <c r="G491" s="268"/>
      <c r="H491" s="271">
        <v>0.295</v>
      </c>
      <c r="I491" s="272"/>
      <c r="J491" s="268"/>
      <c r="K491" s="268"/>
      <c r="L491" s="273"/>
      <c r="M491" s="274"/>
      <c r="N491" s="275"/>
      <c r="O491" s="275"/>
      <c r="P491" s="275"/>
      <c r="Q491" s="275"/>
      <c r="R491" s="275"/>
      <c r="S491" s="275"/>
      <c r="T491" s="276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77" t="s">
        <v>267</v>
      </c>
      <c r="AU491" s="277" t="s">
        <v>90</v>
      </c>
      <c r="AV491" s="13" t="s">
        <v>90</v>
      </c>
      <c r="AW491" s="13" t="s">
        <v>35</v>
      </c>
      <c r="AX491" s="13" t="s">
        <v>80</v>
      </c>
      <c r="AY491" s="277" t="s">
        <v>166</v>
      </c>
    </row>
    <row r="492" spans="1:51" s="14" customFormat="1" ht="12">
      <c r="A492" s="14"/>
      <c r="B492" s="278"/>
      <c r="C492" s="279"/>
      <c r="D492" s="259" t="s">
        <v>267</v>
      </c>
      <c r="E492" s="280" t="s">
        <v>1</v>
      </c>
      <c r="F492" s="281" t="s">
        <v>724</v>
      </c>
      <c r="G492" s="279"/>
      <c r="H492" s="282">
        <v>0.295</v>
      </c>
      <c r="I492" s="283"/>
      <c r="J492" s="279"/>
      <c r="K492" s="279"/>
      <c r="L492" s="284"/>
      <c r="M492" s="285"/>
      <c r="N492" s="286"/>
      <c r="O492" s="286"/>
      <c r="P492" s="286"/>
      <c r="Q492" s="286"/>
      <c r="R492" s="286"/>
      <c r="S492" s="286"/>
      <c r="T492" s="287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88" t="s">
        <v>267</v>
      </c>
      <c r="AU492" s="288" t="s">
        <v>90</v>
      </c>
      <c r="AV492" s="14" t="s">
        <v>103</v>
      </c>
      <c r="AW492" s="14" t="s">
        <v>35</v>
      </c>
      <c r="AX492" s="14" t="s">
        <v>80</v>
      </c>
      <c r="AY492" s="288" t="s">
        <v>166</v>
      </c>
    </row>
    <row r="493" spans="1:51" s="13" customFormat="1" ht="12">
      <c r="A493" s="13"/>
      <c r="B493" s="267"/>
      <c r="C493" s="268"/>
      <c r="D493" s="259" t="s">
        <v>267</v>
      </c>
      <c r="E493" s="269" t="s">
        <v>1</v>
      </c>
      <c r="F493" s="270" t="s">
        <v>725</v>
      </c>
      <c r="G493" s="268"/>
      <c r="H493" s="271">
        <v>0.015</v>
      </c>
      <c r="I493" s="272"/>
      <c r="J493" s="268"/>
      <c r="K493" s="268"/>
      <c r="L493" s="273"/>
      <c r="M493" s="274"/>
      <c r="N493" s="275"/>
      <c r="O493" s="275"/>
      <c r="P493" s="275"/>
      <c r="Q493" s="275"/>
      <c r="R493" s="275"/>
      <c r="S493" s="275"/>
      <c r="T493" s="276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77" t="s">
        <v>267</v>
      </c>
      <c r="AU493" s="277" t="s">
        <v>90</v>
      </c>
      <c r="AV493" s="13" t="s">
        <v>90</v>
      </c>
      <c r="AW493" s="13" t="s">
        <v>35</v>
      </c>
      <c r="AX493" s="13" t="s">
        <v>80</v>
      </c>
      <c r="AY493" s="277" t="s">
        <v>166</v>
      </c>
    </row>
    <row r="494" spans="1:51" s="14" customFormat="1" ht="12">
      <c r="A494" s="14"/>
      <c r="B494" s="278"/>
      <c r="C494" s="279"/>
      <c r="D494" s="259" t="s">
        <v>267</v>
      </c>
      <c r="E494" s="280" t="s">
        <v>1</v>
      </c>
      <c r="F494" s="281" t="s">
        <v>700</v>
      </c>
      <c r="G494" s="279"/>
      <c r="H494" s="282">
        <v>0.015</v>
      </c>
      <c r="I494" s="283"/>
      <c r="J494" s="279"/>
      <c r="K494" s="279"/>
      <c r="L494" s="284"/>
      <c r="M494" s="285"/>
      <c r="N494" s="286"/>
      <c r="O494" s="286"/>
      <c r="P494" s="286"/>
      <c r="Q494" s="286"/>
      <c r="R494" s="286"/>
      <c r="S494" s="286"/>
      <c r="T494" s="287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88" t="s">
        <v>267</v>
      </c>
      <c r="AU494" s="288" t="s">
        <v>90</v>
      </c>
      <c r="AV494" s="14" t="s">
        <v>103</v>
      </c>
      <c r="AW494" s="14" t="s">
        <v>35</v>
      </c>
      <c r="AX494" s="14" t="s">
        <v>80</v>
      </c>
      <c r="AY494" s="288" t="s">
        <v>166</v>
      </c>
    </row>
    <row r="495" spans="1:51" s="15" customFormat="1" ht="12">
      <c r="A495" s="15"/>
      <c r="B495" s="289"/>
      <c r="C495" s="290"/>
      <c r="D495" s="259" t="s">
        <v>267</v>
      </c>
      <c r="E495" s="291" t="s">
        <v>1</v>
      </c>
      <c r="F495" s="292" t="s">
        <v>285</v>
      </c>
      <c r="G495" s="290"/>
      <c r="H495" s="293">
        <v>2.817</v>
      </c>
      <c r="I495" s="294"/>
      <c r="J495" s="290"/>
      <c r="K495" s="290"/>
      <c r="L495" s="295"/>
      <c r="M495" s="296"/>
      <c r="N495" s="297"/>
      <c r="O495" s="297"/>
      <c r="P495" s="297"/>
      <c r="Q495" s="297"/>
      <c r="R495" s="297"/>
      <c r="S495" s="297"/>
      <c r="T495" s="298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99" t="s">
        <v>267</v>
      </c>
      <c r="AU495" s="299" t="s">
        <v>90</v>
      </c>
      <c r="AV495" s="15" t="s">
        <v>113</v>
      </c>
      <c r="AW495" s="15" t="s">
        <v>35</v>
      </c>
      <c r="AX495" s="15" t="s">
        <v>88</v>
      </c>
      <c r="AY495" s="299" t="s">
        <v>166</v>
      </c>
    </row>
    <row r="496" spans="1:65" s="2" customFormat="1" ht="21.75" customHeight="1">
      <c r="A496" s="38"/>
      <c r="B496" s="39"/>
      <c r="C496" s="245" t="s">
        <v>726</v>
      </c>
      <c r="D496" s="245" t="s">
        <v>169</v>
      </c>
      <c r="E496" s="246" t="s">
        <v>727</v>
      </c>
      <c r="F496" s="247" t="s">
        <v>728</v>
      </c>
      <c r="G496" s="248" t="s">
        <v>307</v>
      </c>
      <c r="H496" s="249">
        <v>1.389</v>
      </c>
      <c r="I496" s="250"/>
      <c r="J496" s="251">
        <f>ROUND(I496*H496,2)</f>
        <v>0</v>
      </c>
      <c r="K496" s="252"/>
      <c r="L496" s="44"/>
      <c r="M496" s="253" t="s">
        <v>1</v>
      </c>
      <c r="N496" s="254" t="s">
        <v>45</v>
      </c>
      <c r="O496" s="91"/>
      <c r="P496" s="255">
        <f>O496*H496</f>
        <v>0</v>
      </c>
      <c r="Q496" s="255">
        <v>0.01709</v>
      </c>
      <c r="R496" s="255">
        <f>Q496*H496</f>
        <v>0.02373801</v>
      </c>
      <c r="S496" s="255">
        <v>0</v>
      </c>
      <c r="T496" s="256">
        <f>S496*H496</f>
        <v>0</v>
      </c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R496" s="257" t="s">
        <v>113</v>
      </c>
      <c r="AT496" s="257" t="s">
        <v>169</v>
      </c>
      <c r="AU496" s="257" t="s">
        <v>90</v>
      </c>
      <c r="AY496" s="17" t="s">
        <v>166</v>
      </c>
      <c r="BE496" s="258">
        <f>IF(N496="základní",J496,0)</f>
        <v>0</v>
      </c>
      <c r="BF496" s="258">
        <f>IF(N496="snížená",J496,0)</f>
        <v>0</v>
      </c>
      <c r="BG496" s="258">
        <f>IF(N496="zákl. přenesená",J496,0)</f>
        <v>0</v>
      </c>
      <c r="BH496" s="258">
        <f>IF(N496="sníž. přenesená",J496,0)</f>
        <v>0</v>
      </c>
      <c r="BI496" s="258">
        <f>IF(N496="nulová",J496,0)</f>
        <v>0</v>
      </c>
      <c r="BJ496" s="17" t="s">
        <v>88</v>
      </c>
      <c r="BK496" s="258">
        <f>ROUND(I496*H496,2)</f>
        <v>0</v>
      </c>
      <c r="BL496" s="17" t="s">
        <v>113</v>
      </c>
      <c r="BM496" s="257" t="s">
        <v>729</v>
      </c>
    </row>
    <row r="497" spans="1:47" s="2" customFormat="1" ht="12">
      <c r="A497" s="38"/>
      <c r="B497" s="39"/>
      <c r="C497" s="40"/>
      <c r="D497" s="259" t="s">
        <v>175</v>
      </c>
      <c r="E497" s="40"/>
      <c r="F497" s="260" t="s">
        <v>730</v>
      </c>
      <c r="G497" s="40"/>
      <c r="H497" s="40"/>
      <c r="I497" s="155"/>
      <c r="J497" s="40"/>
      <c r="K497" s="40"/>
      <c r="L497" s="44"/>
      <c r="M497" s="261"/>
      <c r="N497" s="262"/>
      <c r="O497" s="91"/>
      <c r="P497" s="91"/>
      <c r="Q497" s="91"/>
      <c r="R497" s="91"/>
      <c r="S497" s="91"/>
      <c r="T497" s="92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T497" s="17" t="s">
        <v>175</v>
      </c>
      <c r="AU497" s="17" t="s">
        <v>90</v>
      </c>
    </row>
    <row r="498" spans="1:51" s="13" customFormat="1" ht="12">
      <c r="A498" s="13"/>
      <c r="B498" s="267"/>
      <c r="C498" s="268"/>
      <c r="D498" s="259" t="s">
        <v>267</v>
      </c>
      <c r="E498" s="269" t="s">
        <v>1</v>
      </c>
      <c r="F498" s="270" t="s">
        <v>731</v>
      </c>
      <c r="G498" s="268"/>
      <c r="H498" s="271">
        <v>1.389</v>
      </c>
      <c r="I498" s="272"/>
      <c r="J498" s="268"/>
      <c r="K498" s="268"/>
      <c r="L498" s="273"/>
      <c r="M498" s="274"/>
      <c r="N498" s="275"/>
      <c r="O498" s="275"/>
      <c r="P498" s="275"/>
      <c r="Q498" s="275"/>
      <c r="R498" s="275"/>
      <c r="S498" s="275"/>
      <c r="T498" s="276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77" t="s">
        <v>267</v>
      </c>
      <c r="AU498" s="277" t="s">
        <v>90</v>
      </c>
      <c r="AV498" s="13" t="s">
        <v>90</v>
      </c>
      <c r="AW498" s="13" t="s">
        <v>35</v>
      </c>
      <c r="AX498" s="13" t="s">
        <v>80</v>
      </c>
      <c r="AY498" s="277" t="s">
        <v>166</v>
      </c>
    </row>
    <row r="499" spans="1:51" s="14" customFormat="1" ht="12">
      <c r="A499" s="14"/>
      <c r="B499" s="278"/>
      <c r="C499" s="279"/>
      <c r="D499" s="259" t="s">
        <v>267</v>
      </c>
      <c r="E499" s="280" t="s">
        <v>1</v>
      </c>
      <c r="F499" s="281" t="s">
        <v>710</v>
      </c>
      <c r="G499" s="279"/>
      <c r="H499" s="282">
        <v>1.389</v>
      </c>
      <c r="I499" s="283"/>
      <c r="J499" s="279"/>
      <c r="K499" s="279"/>
      <c r="L499" s="284"/>
      <c r="M499" s="285"/>
      <c r="N499" s="286"/>
      <c r="O499" s="286"/>
      <c r="P499" s="286"/>
      <c r="Q499" s="286"/>
      <c r="R499" s="286"/>
      <c r="S499" s="286"/>
      <c r="T499" s="287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88" t="s">
        <v>267</v>
      </c>
      <c r="AU499" s="288" t="s">
        <v>90</v>
      </c>
      <c r="AV499" s="14" t="s">
        <v>103</v>
      </c>
      <c r="AW499" s="14" t="s">
        <v>35</v>
      </c>
      <c r="AX499" s="14" t="s">
        <v>88</v>
      </c>
      <c r="AY499" s="288" t="s">
        <v>166</v>
      </c>
    </row>
    <row r="500" spans="1:65" s="2" customFormat="1" ht="16.5" customHeight="1">
      <c r="A500" s="38"/>
      <c r="B500" s="39"/>
      <c r="C500" s="300" t="s">
        <v>732</v>
      </c>
      <c r="D500" s="300" t="s">
        <v>331</v>
      </c>
      <c r="E500" s="301" t="s">
        <v>733</v>
      </c>
      <c r="F500" s="302" t="s">
        <v>618</v>
      </c>
      <c r="G500" s="303" t="s">
        <v>307</v>
      </c>
      <c r="H500" s="304">
        <v>1.389</v>
      </c>
      <c r="I500" s="305"/>
      <c r="J500" s="306">
        <f>ROUND(I500*H500,2)</f>
        <v>0</v>
      </c>
      <c r="K500" s="307"/>
      <c r="L500" s="308"/>
      <c r="M500" s="309" t="s">
        <v>1</v>
      </c>
      <c r="N500" s="310" t="s">
        <v>45</v>
      </c>
      <c r="O500" s="91"/>
      <c r="P500" s="255">
        <f>O500*H500</f>
        <v>0</v>
      </c>
      <c r="Q500" s="255">
        <v>1</v>
      </c>
      <c r="R500" s="255">
        <f>Q500*H500</f>
        <v>1.389</v>
      </c>
      <c r="S500" s="255">
        <v>0</v>
      </c>
      <c r="T500" s="256">
        <f>S500*H500</f>
        <v>0</v>
      </c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R500" s="257" t="s">
        <v>202</v>
      </c>
      <c r="AT500" s="257" t="s">
        <v>331</v>
      </c>
      <c r="AU500" s="257" t="s">
        <v>90</v>
      </c>
      <c r="AY500" s="17" t="s">
        <v>166</v>
      </c>
      <c r="BE500" s="258">
        <f>IF(N500="základní",J500,0)</f>
        <v>0</v>
      </c>
      <c r="BF500" s="258">
        <f>IF(N500="snížená",J500,0)</f>
        <v>0</v>
      </c>
      <c r="BG500" s="258">
        <f>IF(N500="zákl. přenesená",J500,0)</f>
        <v>0</v>
      </c>
      <c r="BH500" s="258">
        <f>IF(N500="sníž. přenesená",J500,0)</f>
        <v>0</v>
      </c>
      <c r="BI500" s="258">
        <f>IF(N500="nulová",J500,0)</f>
        <v>0</v>
      </c>
      <c r="BJ500" s="17" t="s">
        <v>88</v>
      </c>
      <c r="BK500" s="258">
        <f>ROUND(I500*H500,2)</f>
        <v>0</v>
      </c>
      <c r="BL500" s="17" t="s">
        <v>113</v>
      </c>
      <c r="BM500" s="257" t="s">
        <v>734</v>
      </c>
    </row>
    <row r="501" spans="1:47" s="2" customFormat="1" ht="12">
      <c r="A501" s="38"/>
      <c r="B501" s="39"/>
      <c r="C501" s="40"/>
      <c r="D501" s="259" t="s">
        <v>175</v>
      </c>
      <c r="E501" s="40"/>
      <c r="F501" s="260" t="s">
        <v>618</v>
      </c>
      <c r="G501" s="40"/>
      <c r="H501" s="40"/>
      <c r="I501" s="155"/>
      <c r="J501" s="40"/>
      <c r="K501" s="40"/>
      <c r="L501" s="44"/>
      <c r="M501" s="261"/>
      <c r="N501" s="262"/>
      <c r="O501" s="91"/>
      <c r="P501" s="91"/>
      <c r="Q501" s="91"/>
      <c r="R501" s="91"/>
      <c r="S501" s="91"/>
      <c r="T501" s="92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T501" s="17" t="s">
        <v>175</v>
      </c>
      <c r="AU501" s="17" t="s">
        <v>90</v>
      </c>
    </row>
    <row r="502" spans="1:47" s="2" customFormat="1" ht="12">
      <c r="A502" s="38"/>
      <c r="B502" s="39"/>
      <c r="C502" s="40"/>
      <c r="D502" s="259" t="s">
        <v>612</v>
      </c>
      <c r="E502" s="40"/>
      <c r="F502" s="311" t="s">
        <v>620</v>
      </c>
      <c r="G502" s="40"/>
      <c r="H502" s="40"/>
      <c r="I502" s="155"/>
      <c r="J502" s="40"/>
      <c r="K502" s="40"/>
      <c r="L502" s="44"/>
      <c r="M502" s="261"/>
      <c r="N502" s="262"/>
      <c r="O502" s="91"/>
      <c r="P502" s="91"/>
      <c r="Q502" s="91"/>
      <c r="R502" s="91"/>
      <c r="S502" s="91"/>
      <c r="T502" s="92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T502" s="17" t="s">
        <v>612</v>
      </c>
      <c r="AU502" s="17" t="s">
        <v>90</v>
      </c>
    </row>
    <row r="503" spans="1:65" s="2" customFormat="1" ht="16.5" customHeight="1">
      <c r="A503" s="38"/>
      <c r="B503" s="39"/>
      <c r="C503" s="245" t="s">
        <v>735</v>
      </c>
      <c r="D503" s="245" t="s">
        <v>169</v>
      </c>
      <c r="E503" s="246" t="s">
        <v>736</v>
      </c>
      <c r="F503" s="247" t="s">
        <v>737</v>
      </c>
      <c r="G503" s="248" t="s">
        <v>272</v>
      </c>
      <c r="H503" s="249">
        <v>2.324</v>
      </c>
      <c r="I503" s="250"/>
      <c r="J503" s="251">
        <f>ROUND(I503*H503,2)</f>
        <v>0</v>
      </c>
      <c r="K503" s="252"/>
      <c r="L503" s="44"/>
      <c r="M503" s="253" t="s">
        <v>1</v>
      </c>
      <c r="N503" s="254" t="s">
        <v>45</v>
      </c>
      <c r="O503" s="91"/>
      <c r="P503" s="255">
        <f>O503*H503</f>
        <v>0</v>
      </c>
      <c r="Q503" s="255">
        <v>2.4534</v>
      </c>
      <c r="R503" s="255">
        <f>Q503*H503</f>
        <v>5.701701599999999</v>
      </c>
      <c r="S503" s="255">
        <v>0</v>
      </c>
      <c r="T503" s="256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57" t="s">
        <v>113</v>
      </c>
      <c r="AT503" s="257" t="s">
        <v>169</v>
      </c>
      <c r="AU503" s="257" t="s">
        <v>90</v>
      </c>
      <c r="AY503" s="17" t="s">
        <v>166</v>
      </c>
      <c r="BE503" s="258">
        <f>IF(N503="základní",J503,0)</f>
        <v>0</v>
      </c>
      <c r="BF503" s="258">
        <f>IF(N503="snížená",J503,0)</f>
        <v>0</v>
      </c>
      <c r="BG503" s="258">
        <f>IF(N503="zákl. přenesená",J503,0)</f>
        <v>0</v>
      </c>
      <c r="BH503" s="258">
        <f>IF(N503="sníž. přenesená",J503,0)</f>
        <v>0</v>
      </c>
      <c r="BI503" s="258">
        <f>IF(N503="nulová",J503,0)</f>
        <v>0</v>
      </c>
      <c r="BJ503" s="17" t="s">
        <v>88</v>
      </c>
      <c r="BK503" s="258">
        <f>ROUND(I503*H503,2)</f>
        <v>0</v>
      </c>
      <c r="BL503" s="17" t="s">
        <v>113</v>
      </c>
      <c r="BM503" s="257" t="s">
        <v>738</v>
      </c>
    </row>
    <row r="504" spans="1:47" s="2" customFormat="1" ht="12">
      <c r="A504" s="38"/>
      <c r="B504" s="39"/>
      <c r="C504" s="40"/>
      <c r="D504" s="259" t="s">
        <v>175</v>
      </c>
      <c r="E504" s="40"/>
      <c r="F504" s="260" t="s">
        <v>739</v>
      </c>
      <c r="G504" s="40"/>
      <c r="H504" s="40"/>
      <c r="I504" s="155"/>
      <c r="J504" s="40"/>
      <c r="K504" s="40"/>
      <c r="L504" s="44"/>
      <c r="M504" s="261"/>
      <c r="N504" s="262"/>
      <c r="O504" s="91"/>
      <c r="P504" s="91"/>
      <c r="Q504" s="91"/>
      <c r="R504" s="91"/>
      <c r="S504" s="91"/>
      <c r="T504" s="92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T504" s="17" t="s">
        <v>175</v>
      </c>
      <c r="AU504" s="17" t="s">
        <v>90</v>
      </c>
    </row>
    <row r="505" spans="1:51" s="13" customFormat="1" ht="12">
      <c r="A505" s="13"/>
      <c r="B505" s="267"/>
      <c r="C505" s="268"/>
      <c r="D505" s="259" t="s">
        <v>267</v>
      </c>
      <c r="E505" s="269" t="s">
        <v>1</v>
      </c>
      <c r="F505" s="270" t="s">
        <v>740</v>
      </c>
      <c r="G505" s="268"/>
      <c r="H505" s="271">
        <v>0.854</v>
      </c>
      <c r="I505" s="272"/>
      <c r="J505" s="268"/>
      <c r="K505" s="268"/>
      <c r="L505" s="273"/>
      <c r="M505" s="274"/>
      <c r="N505" s="275"/>
      <c r="O505" s="275"/>
      <c r="P505" s="275"/>
      <c r="Q505" s="275"/>
      <c r="R505" s="275"/>
      <c r="S505" s="275"/>
      <c r="T505" s="276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77" t="s">
        <v>267</v>
      </c>
      <c r="AU505" s="277" t="s">
        <v>90</v>
      </c>
      <c r="AV505" s="13" t="s">
        <v>90</v>
      </c>
      <c r="AW505" s="13" t="s">
        <v>35</v>
      </c>
      <c r="AX505" s="13" t="s">
        <v>80</v>
      </c>
      <c r="AY505" s="277" t="s">
        <v>166</v>
      </c>
    </row>
    <row r="506" spans="1:51" s="14" customFormat="1" ht="12">
      <c r="A506" s="14"/>
      <c r="B506" s="278"/>
      <c r="C506" s="279"/>
      <c r="D506" s="259" t="s">
        <v>267</v>
      </c>
      <c r="E506" s="280" t="s">
        <v>1</v>
      </c>
      <c r="F506" s="281" t="s">
        <v>741</v>
      </c>
      <c r="G506" s="279"/>
      <c r="H506" s="282">
        <v>0.854</v>
      </c>
      <c r="I506" s="283"/>
      <c r="J506" s="279"/>
      <c r="K506" s="279"/>
      <c r="L506" s="284"/>
      <c r="M506" s="285"/>
      <c r="N506" s="286"/>
      <c r="O506" s="286"/>
      <c r="P506" s="286"/>
      <c r="Q506" s="286"/>
      <c r="R506" s="286"/>
      <c r="S506" s="286"/>
      <c r="T506" s="287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88" t="s">
        <v>267</v>
      </c>
      <c r="AU506" s="288" t="s">
        <v>90</v>
      </c>
      <c r="AV506" s="14" t="s">
        <v>103</v>
      </c>
      <c r="AW506" s="14" t="s">
        <v>35</v>
      </c>
      <c r="AX506" s="14" t="s">
        <v>80</v>
      </c>
      <c r="AY506" s="288" t="s">
        <v>166</v>
      </c>
    </row>
    <row r="507" spans="1:51" s="13" customFormat="1" ht="12">
      <c r="A507" s="13"/>
      <c r="B507" s="267"/>
      <c r="C507" s="268"/>
      <c r="D507" s="259" t="s">
        <v>267</v>
      </c>
      <c r="E507" s="269" t="s">
        <v>1</v>
      </c>
      <c r="F507" s="270" t="s">
        <v>742</v>
      </c>
      <c r="G507" s="268"/>
      <c r="H507" s="271">
        <v>1.47</v>
      </c>
      <c r="I507" s="272"/>
      <c r="J507" s="268"/>
      <c r="K507" s="268"/>
      <c r="L507" s="273"/>
      <c r="M507" s="274"/>
      <c r="N507" s="275"/>
      <c r="O507" s="275"/>
      <c r="P507" s="275"/>
      <c r="Q507" s="275"/>
      <c r="R507" s="275"/>
      <c r="S507" s="275"/>
      <c r="T507" s="276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77" t="s">
        <v>267</v>
      </c>
      <c r="AU507" s="277" t="s">
        <v>90</v>
      </c>
      <c r="AV507" s="13" t="s">
        <v>90</v>
      </c>
      <c r="AW507" s="13" t="s">
        <v>35</v>
      </c>
      <c r="AX507" s="13" t="s">
        <v>80</v>
      </c>
      <c r="AY507" s="277" t="s">
        <v>166</v>
      </c>
    </row>
    <row r="508" spans="1:51" s="14" customFormat="1" ht="12">
      <c r="A508" s="14"/>
      <c r="B508" s="278"/>
      <c r="C508" s="279"/>
      <c r="D508" s="259" t="s">
        <v>267</v>
      </c>
      <c r="E508" s="280" t="s">
        <v>1</v>
      </c>
      <c r="F508" s="281" t="s">
        <v>743</v>
      </c>
      <c r="G508" s="279"/>
      <c r="H508" s="282">
        <v>1.47</v>
      </c>
      <c r="I508" s="283"/>
      <c r="J508" s="279"/>
      <c r="K508" s="279"/>
      <c r="L508" s="284"/>
      <c r="M508" s="285"/>
      <c r="N508" s="286"/>
      <c r="O508" s="286"/>
      <c r="P508" s="286"/>
      <c r="Q508" s="286"/>
      <c r="R508" s="286"/>
      <c r="S508" s="286"/>
      <c r="T508" s="287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88" t="s">
        <v>267</v>
      </c>
      <c r="AU508" s="288" t="s">
        <v>90</v>
      </c>
      <c r="AV508" s="14" t="s">
        <v>103</v>
      </c>
      <c r="AW508" s="14" t="s">
        <v>35</v>
      </c>
      <c r="AX508" s="14" t="s">
        <v>80</v>
      </c>
      <c r="AY508" s="288" t="s">
        <v>166</v>
      </c>
    </row>
    <row r="509" spans="1:51" s="15" customFormat="1" ht="12">
      <c r="A509" s="15"/>
      <c r="B509" s="289"/>
      <c r="C509" s="290"/>
      <c r="D509" s="259" t="s">
        <v>267</v>
      </c>
      <c r="E509" s="291" t="s">
        <v>1</v>
      </c>
      <c r="F509" s="292" t="s">
        <v>285</v>
      </c>
      <c r="G509" s="290"/>
      <c r="H509" s="293">
        <v>2.324</v>
      </c>
      <c r="I509" s="294"/>
      <c r="J509" s="290"/>
      <c r="K509" s="290"/>
      <c r="L509" s="295"/>
      <c r="M509" s="296"/>
      <c r="N509" s="297"/>
      <c r="O509" s="297"/>
      <c r="P509" s="297"/>
      <c r="Q509" s="297"/>
      <c r="R509" s="297"/>
      <c r="S509" s="297"/>
      <c r="T509" s="298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99" t="s">
        <v>267</v>
      </c>
      <c r="AU509" s="299" t="s">
        <v>90</v>
      </c>
      <c r="AV509" s="15" t="s">
        <v>113</v>
      </c>
      <c r="AW509" s="15" t="s">
        <v>35</v>
      </c>
      <c r="AX509" s="15" t="s">
        <v>88</v>
      </c>
      <c r="AY509" s="299" t="s">
        <v>166</v>
      </c>
    </row>
    <row r="510" spans="1:65" s="2" customFormat="1" ht="16.5" customHeight="1">
      <c r="A510" s="38"/>
      <c r="B510" s="39"/>
      <c r="C510" s="245" t="s">
        <v>744</v>
      </c>
      <c r="D510" s="245" t="s">
        <v>169</v>
      </c>
      <c r="E510" s="246" t="s">
        <v>745</v>
      </c>
      <c r="F510" s="247" t="s">
        <v>746</v>
      </c>
      <c r="G510" s="248" t="s">
        <v>339</v>
      </c>
      <c r="H510" s="249">
        <v>16.56</v>
      </c>
      <c r="I510" s="250"/>
      <c r="J510" s="251">
        <f>ROUND(I510*H510,2)</f>
        <v>0</v>
      </c>
      <c r="K510" s="252"/>
      <c r="L510" s="44"/>
      <c r="M510" s="253" t="s">
        <v>1</v>
      </c>
      <c r="N510" s="254" t="s">
        <v>45</v>
      </c>
      <c r="O510" s="91"/>
      <c r="P510" s="255">
        <f>O510*H510</f>
        <v>0</v>
      </c>
      <c r="Q510" s="255">
        <v>0.00576</v>
      </c>
      <c r="R510" s="255">
        <f>Q510*H510</f>
        <v>0.0953856</v>
      </c>
      <c r="S510" s="255">
        <v>0</v>
      </c>
      <c r="T510" s="256">
        <f>S510*H510</f>
        <v>0</v>
      </c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R510" s="257" t="s">
        <v>113</v>
      </c>
      <c r="AT510" s="257" t="s">
        <v>169</v>
      </c>
      <c r="AU510" s="257" t="s">
        <v>90</v>
      </c>
      <c r="AY510" s="17" t="s">
        <v>166</v>
      </c>
      <c r="BE510" s="258">
        <f>IF(N510="základní",J510,0)</f>
        <v>0</v>
      </c>
      <c r="BF510" s="258">
        <f>IF(N510="snížená",J510,0)</f>
        <v>0</v>
      </c>
      <c r="BG510" s="258">
        <f>IF(N510="zákl. přenesená",J510,0)</f>
        <v>0</v>
      </c>
      <c r="BH510" s="258">
        <f>IF(N510="sníž. přenesená",J510,0)</f>
        <v>0</v>
      </c>
      <c r="BI510" s="258">
        <f>IF(N510="nulová",J510,0)</f>
        <v>0</v>
      </c>
      <c r="BJ510" s="17" t="s">
        <v>88</v>
      </c>
      <c r="BK510" s="258">
        <f>ROUND(I510*H510,2)</f>
        <v>0</v>
      </c>
      <c r="BL510" s="17" t="s">
        <v>113</v>
      </c>
      <c r="BM510" s="257" t="s">
        <v>747</v>
      </c>
    </row>
    <row r="511" spans="1:47" s="2" customFormat="1" ht="12">
      <c r="A511" s="38"/>
      <c r="B511" s="39"/>
      <c r="C511" s="40"/>
      <c r="D511" s="259" t="s">
        <v>175</v>
      </c>
      <c r="E511" s="40"/>
      <c r="F511" s="260" t="s">
        <v>748</v>
      </c>
      <c r="G511" s="40"/>
      <c r="H511" s="40"/>
      <c r="I511" s="155"/>
      <c r="J511" s="40"/>
      <c r="K511" s="40"/>
      <c r="L511" s="44"/>
      <c r="M511" s="261"/>
      <c r="N511" s="262"/>
      <c r="O511" s="91"/>
      <c r="P511" s="91"/>
      <c r="Q511" s="91"/>
      <c r="R511" s="91"/>
      <c r="S511" s="91"/>
      <c r="T511" s="92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T511" s="17" t="s">
        <v>175</v>
      </c>
      <c r="AU511" s="17" t="s">
        <v>90</v>
      </c>
    </row>
    <row r="512" spans="1:51" s="13" customFormat="1" ht="12">
      <c r="A512" s="13"/>
      <c r="B512" s="267"/>
      <c r="C512" s="268"/>
      <c r="D512" s="259" t="s">
        <v>267</v>
      </c>
      <c r="E512" s="269" t="s">
        <v>1</v>
      </c>
      <c r="F512" s="270" t="s">
        <v>749</v>
      </c>
      <c r="G512" s="268"/>
      <c r="H512" s="271">
        <v>8.544</v>
      </c>
      <c r="I512" s="272"/>
      <c r="J512" s="268"/>
      <c r="K512" s="268"/>
      <c r="L512" s="273"/>
      <c r="M512" s="274"/>
      <c r="N512" s="275"/>
      <c r="O512" s="275"/>
      <c r="P512" s="275"/>
      <c r="Q512" s="275"/>
      <c r="R512" s="275"/>
      <c r="S512" s="275"/>
      <c r="T512" s="276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77" t="s">
        <v>267</v>
      </c>
      <c r="AU512" s="277" t="s">
        <v>90</v>
      </c>
      <c r="AV512" s="13" t="s">
        <v>90</v>
      </c>
      <c r="AW512" s="13" t="s">
        <v>35</v>
      </c>
      <c r="AX512" s="13" t="s">
        <v>80</v>
      </c>
      <c r="AY512" s="277" t="s">
        <v>166</v>
      </c>
    </row>
    <row r="513" spans="1:51" s="14" customFormat="1" ht="12">
      <c r="A513" s="14"/>
      <c r="B513" s="278"/>
      <c r="C513" s="279"/>
      <c r="D513" s="259" t="s">
        <v>267</v>
      </c>
      <c r="E513" s="280" t="s">
        <v>1</v>
      </c>
      <c r="F513" s="281" t="s">
        <v>741</v>
      </c>
      <c r="G513" s="279"/>
      <c r="H513" s="282">
        <v>8.544</v>
      </c>
      <c r="I513" s="283"/>
      <c r="J513" s="279"/>
      <c r="K513" s="279"/>
      <c r="L513" s="284"/>
      <c r="M513" s="285"/>
      <c r="N513" s="286"/>
      <c r="O513" s="286"/>
      <c r="P513" s="286"/>
      <c r="Q513" s="286"/>
      <c r="R513" s="286"/>
      <c r="S513" s="286"/>
      <c r="T513" s="287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88" t="s">
        <v>267</v>
      </c>
      <c r="AU513" s="288" t="s">
        <v>90</v>
      </c>
      <c r="AV513" s="14" t="s">
        <v>103</v>
      </c>
      <c r="AW513" s="14" t="s">
        <v>35</v>
      </c>
      <c r="AX513" s="14" t="s">
        <v>80</v>
      </c>
      <c r="AY513" s="288" t="s">
        <v>166</v>
      </c>
    </row>
    <row r="514" spans="1:51" s="13" customFormat="1" ht="12">
      <c r="A514" s="13"/>
      <c r="B514" s="267"/>
      <c r="C514" s="268"/>
      <c r="D514" s="259" t="s">
        <v>267</v>
      </c>
      <c r="E514" s="269" t="s">
        <v>1</v>
      </c>
      <c r="F514" s="270" t="s">
        <v>750</v>
      </c>
      <c r="G514" s="268"/>
      <c r="H514" s="271">
        <v>8.016</v>
      </c>
      <c r="I514" s="272"/>
      <c r="J514" s="268"/>
      <c r="K514" s="268"/>
      <c r="L514" s="273"/>
      <c r="M514" s="274"/>
      <c r="N514" s="275"/>
      <c r="O514" s="275"/>
      <c r="P514" s="275"/>
      <c r="Q514" s="275"/>
      <c r="R514" s="275"/>
      <c r="S514" s="275"/>
      <c r="T514" s="276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77" t="s">
        <v>267</v>
      </c>
      <c r="AU514" s="277" t="s">
        <v>90</v>
      </c>
      <c r="AV514" s="13" t="s">
        <v>90</v>
      </c>
      <c r="AW514" s="13" t="s">
        <v>35</v>
      </c>
      <c r="AX514" s="13" t="s">
        <v>80</v>
      </c>
      <c r="AY514" s="277" t="s">
        <v>166</v>
      </c>
    </row>
    <row r="515" spans="1:51" s="14" customFormat="1" ht="12">
      <c r="A515" s="14"/>
      <c r="B515" s="278"/>
      <c r="C515" s="279"/>
      <c r="D515" s="259" t="s">
        <v>267</v>
      </c>
      <c r="E515" s="280" t="s">
        <v>1</v>
      </c>
      <c r="F515" s="281" t="s">
        <v>743</v>
      </c>
      <c r="G515" s="279"/>
      <c r="H515" s="282">
        <v>8.016</v>
      </c>
      <c r="I515" s="283"/>
      <c r="J515" s="279"/>
      <c r="K515" s="279"/>
      <c r="L515" s="284"/>
      <c r="M515" s="285"/>
      <c r="N515" s="286"/>
      <c r="O515" s="286"/>
      <c r="P515" s="286"/>
      <c r="Q515" s="286"/>
      <c r="R515" s="286"/>
      <c r="S515" s="286"/>
      <c r="T515" s="287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88" t="s">
        <v>267</v>
      </c>
      <c r="AU515" s="288" t="s">
        <v>90</v>
      </c>
      <c r="AV515" s="14" t="s">
        <v>103</v>
      </c>
      <c r="AW515" s="14" t="s">
        <v>35</v>
      </c>
      <c r="AX515" s="14" t="s">
        <v>80</v>
      </c>
      <c r="AY515" s="288" t="s">
        <v>166</v>
      </c>
    </row>
    <row r="516" spans="1:51" s="15" customFormat="1" ht="12">
      <c r="A516" s="15"/>
      <c r="B516" s="289"/>
      <c r="C516" s="290"/>
      <c r="D516" s="259" t="s">
        <v>267</v>
      </c>
      <c r="E516" s="291" t="s">
        <v>1</v>
      </c>
      <c r="F516" s="292" t="s">
        <v>285</v>
      </c>
      <c r="G516" s="290"/>
      <c r="H516" s="293">
        <v>16.560000000000002</v>
      </c>
      <c r="I516" s="294"/>
      <c r="J516" s="290"/>
      <c r="K516" s="290"/>
      <c r="L516" s="295"/>
      <c r="M516" s="296"/>
      <c r="N516" s="297"/>
      <c r="O516" s="297"/>
      <c r="P516" s="297"/>
      <c r="Q516" s="297"/>
      <c r="R516" s="297"/>
      <c r="S516" s="297"/>
      <c r="T516" s="298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99" t="s">
        <v>267</v>
      </c>
      <c r="AU516" s="299" t="s">
        <v>90</v>
      </c>
      <c r="AV516" s="15" t="s">
        <v>113</v>
      </c>
      <c r="AW516" s="15" t="s">
        <v>35</v>
      </c>
      <c r="AX516" s="15" t="s">
        <v>88</v>
      </c>
      <c r="AY516" s="299" t="s">
        <v>166</v>
      </c>
    </row>
    <row r="517" spans="1:65" s="2" customFormat="1" ht="16.5" customHeight="1">
      <c r="A517" s="38"/>
      <c r="B517" s="39"/>
      <c r="C517" s="245" t="s">
        <v>751</v>
      </c>
      <c r="D517" s="245" t="s">
        <v>169</v>
      </c>
      <c r="E517" s="246" t="s">
        <v>752</v>
      </c>
      <c r="F517" s="247" t="s">
        <v>753</v>
      </c>
      <c r="G517" s="248" t="s">
        <v>339</v>
      </c>
      <c r="H517" s="249">
        <v>16.56</v>
      </c>
      <c r="I517" s="250"/>
      <c r="J517" s="251">
        <f>ROUND(I517*H517,2)</f>
        <v>0</v>
      </c>
      <c r="K517" s="252"/>
      <c r="L517" s="44"/>
      <c r="M517" s="253" t="s">
        <v>1</v>
      </c>
      <c r="N517" s="254" t="s">
        <v>45</v>
      </c>
      <c r="O517" s="91"/>
      <c r="P517" s="255">
        <f>O517*H517</f>
        <v>0</v>
      </c>
      <c r="Q517" s="255">
        <v>0</v>
      </c>
      <c r="R517" s="255">
        <f>Q517*H517</f>
        <v>0</v>
      </c>
      <c r="S517" s="255">
        <v>0</v>
      </c>
      <c r="T517" s="256">
        <f>S517*H517</f>
        <v>0</v>
      </c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R517" s="257" t="s">
        <v>113</v>
      </c>
      <c r="AT517" s="257" t="s">
        <v>169</v>
      </c>
      <c r="AU517" s="257" t="s">
        <v>90</v>
      </c>
      <c r="AY517" s="17" t="s">
        <v>166</v>
      </c>
      <c r="BE517" s="258">
        <f>IF(N517="základní",J517,0)</f>
        <v>0</v>
      </c>
      <c r="BF517" s="258">
        <f>IF(N517="snížená",J517,0)</f>
        <v>0</v>
      </c>
      <c r="BG517" s="258">
        <f>IF(N517="zákl. přenesená",J517,0)</f>
        <v>0</v>
      </c>
      <c r="BH517" s="258">
        <f>IF(N517="sníž. přenesená",J517,0)</f>
        <v>0</v>
      </c>
      <c r="BI517" s="258">
        <f>IF(N517="nulová",J517,0)</f>
        <v>0</v>
      </c>
      <c r="BJ517" s="17" t="s">
        <v>88</v>
      </c>
      <c r="BK517" s="258">
        <f>ROUND(I517*H517,2)</f>
        <v>0</v>
      </c>
      <c r="BL517" s="17" t="s">
        <v>113</v>
      </c>
      <c r="BM517" s="257" t="s">
        <v>754</v>
      </c>
    </row>
    <row r="518" spans="1:47" s="2" customFormat="1" ht="12">
      <c r="A518" s="38"/>
      <c r="B518" s="39"/>
      <c r="C518" s="40"/>
      <c r="D518" s="259" t="s">
        <v>175</v>
      </c>
      <c r="E518" s="40"/>
      <c r="F518" s="260" t="s">
        <v>755</v>
      </c>
      <c r="G518" s="40"/>
      <c r="H518" s="40"/>
      <c r="I518" s="155"/>
      <c r="J518" s="40"/>
      <c r="K518" s="40"/>
      <c r="L518" s="44"/>
      <c r="M518" s="261"/>
      <c r="N518" s="262"/>
      <c r="O518" s="91"/>
      <c r="P518" s="91"/>
      <c r="Q518" s="91"/>
      <c r="R518" s="91"/>
      <c r="S518" s="91"/>
      <c r="T518" s="92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T518" s="17" t="s">
        <v>175</v>
      </c>
      <c r="AU518" s="17" t="s">
        <v>90</v>
      </c>
    </row>
    <row r="519" spans="1:65" s="2" customFormat="1" ht="21.75" customHeight="1">
      <c r="A519" s="38"/>
      <c r="B519" s="39"/>
      <c r="C519" s="245" t="s">
        <v>756</v>
      </c>
      <c r="D519" s="245" t="s">
        <v>169</v>
      </c>
      <c r="E519" s="246" t="s">
        <v>757</v>
      </c>
      <c r="F519" s="247" t="s">
        <v>758</v>
      </c>
      <c r="G519" s="248" t="s">
        <v>307</v>
      </c>
      <c r="H519" s="249">
        <v>0.14</v>
      </c>
      <c r="I519" s="250"/>
      <c r="J519" s="251">
        <f>ROUND(I519*H519,2)</f>
        <v>0</v>
      </c>
      <c r="K519" s="252"/>
      <c r="L519" s="44"/>
      <c r="M519" s="253" t="s">
        <v>1</v>
      </c>
      <c r="N519" s="254" t="s">
        <v>45</v>
      </c>
      <c r="O519" s="91"/>
      <c r="P519" s="255">
        <f>O519*H519</f>
        <v>0</v>
      </c>
      <c r="Q519" s="255">
        <v>1.05256</v>
      </c>
      <c r="R519" s="255">
        <f>Q519*H519</f>
        <v>0.1473584</v>
      </c>
      <c r="S519" s="255">
        <v>0</v>
      </c>
      <c r="T519" s="256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57" t="s">
        <v>113</v>
      </c>
      <c r="AT519" s="257" t="s">
        <v>169</v>
      </c>
      <c r="AU519" s="257" t="s">
        <v>90</v>
      </c>
      <c r="AY519" s="17" t="s">
        <v>166</v>
      </c>
      <c r="BE519" s="258">
        <f>IF(N519="základní",J519,0)</f>
        <v>0</v>
      </c>
      <c r="BF519" s="258">
        <f>IF(N519="snížená",J519,0)</f>
        <v>0</v>
      </c>
      <c r="BG519" s="258">
        <f>IF(N519="zákl. přenesená",J519,0)</f>
        <v>0</v>
      </c>
      <c r="BH519" s="258">
        <f>IF(N519="sníž. přenesená",J519,0)</f>
        <v>0</v>
      </c>
      <c r="BI519" s="258">
        <f>IF(N519="nulová",J519,0)</f>
        <v>0</v>
      </c>
      <c r="BJ519" s="17" t="s">
        <v>88</v>
      </c>
      <c r="BK519" s="258">
        <f>ROUND(I519*H519,2)</f>
        <v>0</v>
      </c>
      <c r="BL519" s="17" t="s">
        <v>113</v>
      </c>
      <c r="BM519" s="257" t="s">
        <v>759</v>
      </c>
    </row>
    <row r="520" spans="1:47" s="2" customFormat="1" ht="12">
      <c r="A520" s="38"/>
      <c r="B520" s="39"/>
      <c r="C520" s="40"/>
      <c r="D520" s="259" t="s">
        <v>175</v>
      </c>
      <c r="E520" s="40"/>
      <c r="F520" s="260" t="s">
        <v>760</v>
      </c>
      <c r="G520" s="40"/>
      <c r="H520" s="40"/>
      <c r="I520" s="155"/>
      <c r="J520" s="40"/>
      <c r="K520" s="40"/>
      <c r="L520" s="44"/>
      <c r="M520" s="261"/>
      <c r="N520" s="262"/>
      <c r="O520" s="91"/>
      <c r="P520" s="91"/>
      <c r="Q520" s="91"/>
      <c r="R520" s="91"/>
      <c r="S520" s="91"/>
      <c r="T520" s="92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T520" s="17" t="s">
        <v>175</v>
      </c>
      <c r="AU520" s="17" t="s">
        <v>90</v>
      </c>
    </row>
    <row r="521" spans="1:51" s="13" customFormat="1" ht="12">
      <c r="A521" s="13"/>
      <c r="B521" s="267"/>
      <c r="C521" s="268"/>
      <c r="D521" s="259" t="s">
        <v>267</v>
      </c>
      <c r="E521" s="269" t="s">
        <v>1</v>
      </c>
      <c r="F521" s="270" t="s">
        <v>761</v>
      </c>
      <c r="G521" s="268"/>
      <c r="H521" s="271">
        <v>0.068</v>
      </c>
      <c r="I521" s="272"/>
      <c r="J521" s="268"/>
      <c r="K521" s="268"/>
      <c r="L521" s="273"/>
      <c r="M521" s="274"/>
      <c r="N521" s="275"/>
      <c r="O521" s="275"/>
      <c r="P521" s="275"/>
      <c r="Q521" s="275"/>
      <c r="R521" s="275"/>
      <c r="S521" s="275"/>
      <c r="T521" s="276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77" t="s">
        <v>267</v>
      </c>
      <c r="AU521" s="277" t="s">
        <v>90</v>
      </c>
      <c r="AV521" s="13" t="s">
        <v>90</v>
      </c>
      <c r="AW521" s="13" t="s">
        <v>35</v>
      </c>
      <c r="AX521" s="13" t="s">
        <v>80</v>
      </c>
      <c r="AY521" s="277" t="s">
        <v>166</v>
      </c>
    </row>
    <row r="522" spans="1:51" s="14" customFormat="1" ht="12">
      <c r="A522" s="14"/>
      <c r="B522" s="278"/>
      <c r="C522" s="279"/>
      <c r="D522" s="259" t="s">
        <v>267</v>
      </c>
      <c r="E522" s="280" t="s">
        <v>1</v>
      </c>
      <c r="F522" s="281" t="s">
        <v>741</v>
      </c>
      <c r="G522" s="279"/>
      <c r="H522" s="282">
        <v>0.068</v>
      </c>
      <c r="I522" s="283"/>
      <c r="J522" s="279"/>
      <c r="K522" s="279"/>
      <c r="L522" s="284"/>
      <c r="M522" s="285"/>
      <c r="N522" s="286"/>
      <c r="O522" s="286"/>
      <c r="P522" s="286"/>
      <c r="Q522" s="286"/>
      <c r="R522" s="286"/>
      <c r="S522" s="286"/>
      <c r="T522" s="287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88" t="s">
        <v>267</v>
      </c>
      <c r="AU522" s="288" t="s">
        <v>90</v>
      </c>
      <c r="AV522" s="14" t="s">
        <v>103</v>
      </c>
      <c r="AW522" s="14" t="s">
        <v>35</v>
      </c>
      <c r="AX522" s="14" t="s">
        <v>80</v>
      </c>
      <c r="AY522" s="288" t="s">
        <v>166</v>
      </c>
    </row>
    <row r="523" spans="1:51" s="13" customFormat="1" ht="12">
      <c r="A523" s="13"/>
      <c r="B523" s="267"/>
      <c r="C523" s="268"/>
      <c r="D523" s="259" t="s">
        <v>267</v>
      </c>
      <c r="E523" s="269" t="s">
        <v>1</v>
      </c>
      <c r="F523" s="270" t="s">
        <v>762</v>
      </c>
      <c r="G523" s="268"/>
      <c r="H523" s="271">
        <v>0.072</v>
      </c>
      <c r="I523" s="272"/>
      <c r="J523" s="268"/>
      <c r="K523" s="268"/>
      <c r="L523" s="273"/>
      <c r="M523" s="274"/>
      <c r="N523" s="275"/>
      <c r="O523" s="275"/>
      <c r="P523" s="275"/>
      <c r="Q523" s="275"/>
      <c r="R523" s="275"/>
      <c r="S523" s="275"/>
      <c r="T523" s="276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77" t="s">
        <v>267</v>
      </c>
      <c r="AU523" s="277" t="s">
        <v>90</v>
      </c>
      <c r="AV523" s="13" t="s">
        <v>90</v>
      </c>
      <c r="AW523" s="13" t="s">
        <v>35</v>
      </c>
      <c r="AX523" s="13" t="s">
        <v>80</v>
      </c>
      <c r="AY523" s="277" t="s">
        <v>166</v>
      </c>
    </row>
    <row r="524" spans="1:51" s="14" customFormat="1" ht="12">
      <c r="A524" s="14"/>
      <c r="B524" s="278"/>
      <c r="C524" s="279"/>
      <c r="D524" s="259" t="s">
        <v>267</v>
      </c>
      <c r="E524" s="280" t="s">
        <v>1</v>
      </c>
      <c r="F524" s="281" t="s">
        <v>743</v>
      </c>
      <c r="G524" s="279"/>
      <c r="H524" s="282">
        <v>0.072</v>
      </c>
      <c r="I524" s="283"/>
      <c r="J524" s="279"/>
      <c r="K524" s="279"/>
      <c r="L524" s="284"/>
      <c r="M524" s="285"/>
      <c r="N524" s="286"/>
      <c r="O524" s="286"/>
      <c r="P524" s="286"/>
      <c r="Q524" s="286"/>
      <c r="R524" s="286"/>
      <c r="S524" s="286"/>
      <c r="T524" s="287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88" t="s">
        <v>267</v>
      </c>
      <c r="AU524" s="288" t="s">
        <v>90</v>
      </c>
      <c r="AV524" s="14" t="s">
        <v>103</v>
      </c>
      <c r="AW524" s="14" t="s">
        <v>35</v>
      </c>
      <c r="AX524" s="14" t="s">
        <v>80</v>
      </c>
      <c r="AY524" s="288" t="s">
        <v>166</v>
      </c>
    </row>
    <row r="525" spans="1:51" s="15" customFormat="1" ht="12">
      <c r="A525" s="15"/>
      <c r="B525" s="289"/>
      <c r="C525" s="290"/>
      <c r="D525" s="259" t="s">
        <v>267</v>
      </c>
      <c r="E525" s="291" t="s">
        <v>1</v>
      </c>
      <c r="F525" s="292" t="s">
        <v>285</v>
      </c>
      <c r="G525" s="290"/>
      <c r="H525" s="293">
        <v>0.14</v>
      </c>
      <c r="I525" s="294"/>
      <c r="J525" s="290"/>
      <c r="K525" s="290"/>
      <c r="L525" s="295"/>
      <c r="M525" s="296"/>
      <c r="N525" s="297"/>
      <c r="O525" s="297"/>
      <c r="P525" s="297"/>
      <c r="Q525" s="297"/>
      <c r="R525" s="297"/>
      <c r="S525" s="297"/>
      <c r="T525" s="298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99" t="s">
        <v>267</v>
      </c>
      <c r="AU525" s="299" t="s">
        <v>90</v>
      </c>
      <c r="AV525" s="15" t="s">
        <v>113</v>
      </c>
      <c r="AW525" s="15" t="s">
        <v>35</v>
      </c>
      <c r="AX525" s="15" t="s">
        <v>88</v>
      </c>
      <c r="AY525" s="299" t="s">
        <v>166</v>
      </c>
    </row>
    <row r="526" spans="1:63" s="12" customFormat="1" ht="22.8" customHeight="1">
      <c r="A526" s="12"/>
      <c r="B526" s="229"/>
      <c r="C526" s="230"/>
      <c r="D526" s="231" t="s">
        <v>79</v>
      </c>
      <c r="E526" s="243" t="s">
        <v>195</v>
      </c>
      <c r="F526" s="243" t="s">
        <v>763</v>
      </c>
      <c r="G526" s="230"/>
      <c r="H526" s="230"/>
      <c r="I526" s="233"/>
      <c r="J526" s="244">
        <f>BK526</f>
        <v>0</v>
      </c>
      <c r="K526" s="230"/>
      <c r="L526" s="235"/>
      <c r="M526" s="236"/>
      <c r="N526" s="237"/>
      <c r="O526" s="237"/>
      <c r="P526" s="238">
        <f>SUM(P527:P695)</f>
        <v>0</v>
      </c>
      <c r="Q526" s="237"/>
      <c r="R526" s="238">
        <f>SUM(R527:R695)</f>
        <v>102.90663015</v>
      </c>
      <c r="S526" s="237"/>
      <c r="T526" s="239">
        <f>SUM(T527:T695)</f>
        <v>0</v>
      </c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R526" s="240" t="s">
        <v>88</v>
      </c>
      <c r="AT526" s="241" t="s">
        <v>79</v>
      </c>
      <c r="AU526" s="241" t="s">
        <v>88</v>
      </c>
      <c r="AY526" s="240" t="s">
        <v>166</v>
      </c>
      <c r="BK526" s="242">
        <f>SUM(BK527:BK695)</f>
        <v>0</v>
      </c>
    </row>
    <row r="527" spans="1:65" s="2" customFormat="1" ht="21.75" customHeight="1">
      <c r="A527" s="38"/>
      <c r="B527" s="39"/>
      <c r="C527" s="245" t="s">
        <v>764</v>
      </c>
      <c r="D527" s="245" t="s">
        <v>169</v>
      </c>
      <c r="E527" s="246" t="s">
        <v>765</v>
      </c>
      <c r="F527" s="247" t="s">
        <v>766</v>
      </c>
      <c r="G527" s="248" t="s">
        <v>339</v>
      </c>
      <c r="H527" s="249">
        <v>265.696</v>
      </c>
      <c r="I527" s="250"/>
      <c r="J527" s="251">
        <f>ROUND(I527*H527,2)</f>
        <v>0</v>
      </c>
      <c r="K527" s="252"/>
      <c r="L527" s="44"/>
      <c r="M527" s="253" t="s">
        <v>1</v>
      </c>
      <c r="N527" s="254" t="s">
        <v>45</v>
      </c>
      <c r="O527" s="91"/>
      <c r="P527" s="255">
        <f>O527*H527</f>
        <v>0</v>
      </c>
      <c r="Q527" s="255">
        <v>0.0057</v>
      </c>
      <c r="R527" s="255">
        <f>Q527*H527</f>
        <v>1.5144672000000001</v>
      </c>
      <c r="S527" s="255">
        <v>0</v>
      </c>
      <c r="T527" s="256">
        <f>S527*H527</f>
        <v>0</v>
      </c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R527" s="257" t="s">
        <v>113</v>
      </c>
      <c r="AT527" s="257" t="s">
        <v>169</v>
      </c>
      <c r="AU527" s="257" t="s">
        <v>90</v>
      </c>
      <c r="AY527" s="17" t="s">
        <v>166</v>
      </c>
      <c r="BE527" s="258">
        <f>IF(N527="základní",J527,0)</f>
        <v>0</v>
      </c>
      <c r="BF527" s="258">
        <f>IF(N527="snížená",J527,0)</f>
        <v>0</v>
      </c>
      <c r="BG527" s="258">
        <f>IF(N527="zákl. přenesená",J527,0)</f>
        <v>0</v>
      </c>
      <c r="BH527" s="258">
        <f>IF(N527="sníž. přenesená",J527,0)</f>
        <v>0</v>
      </c>
      <c r="BI527" s="258">
        <f>IF(N527="nulová",J527,0)</f>
        <v>0</v>
      </c>
      <c r="BJ527" s="17" t="s">
        <v>88</v>
      </c>
      <c r="BK527" s="258">
        <f>ROUND(I527*H527,2)</f>
        <v>0</v>
      </c>
      <c r="BL527" s="17" t="s">
        <v>113</v>
      </c>
      <c r="BM527" s="257" t="s">
        <v>767</v>
      </c>
    </row>
    <row r="528" spans="1:47" s="2" customFormat="1" ht="12">
      <c r="A528" s="38"/>
      <c r="B528" s="39"/>
      <c r="C528" s="40"/>
      <c r="D528" s="259" t="s">
        <v>175</v>
      </c>
      <c r="E528" s="40"/>
      <c r="F528" s="260" t="s">
        <v>768</v>
      </c>
      <c r="G528" s="40"/>
      <c r="H528" s="40"/>
      <c r="I528" s="155"/>
      <c r="J528" s="40"/>
      <c r="K528" s="40"/>
      <c r="L528" s="44"/>
      <c r="M528" s="261"/>
      <c r="N528" s="262"/>
      <c r="O528" s="91"/>
      <c r="P528" s="91"/>
      <c r="Q528" s="91"/>
      <c r="R528" s="91"/>
      <c r="S528" s="91"/>
      <c r="T528" s="92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T528" s="17" t="s">
        <v>175</v>
      </c>
      <c r="AU528" s="17" t="s">
        <v>90</v>
      </c>
    </row>
    <row r="529" spans="1:65" s="2" customFormat="1" ht="21.75" customHeight="1">
      <c r="A529" s="38"/>
      <c r="B529" s="39"/>
      <c r="C529" s="245" t="s">
        <v>769</v>
      </c>
      <c r="D529" s="245" t="s">
        <v>169</v>
      </c>
      <c r="E529" s="246" t="s">
        <v>770</v>
      </c>
      <c r="F529" s="247" t="s">
        <v>771</v>
      </c>
      <c r="G529" s="248" t="s">
        <v>339</v>
      </c>
      <c r="H529" s="249">
        <v>12.24</v>
      </c>
      <c r="I529" s="250"/>
      <c r="J529" s="251">
        <f>ROUND(I529*H529,2)</f>
        <v>0</v>
      </c>
      <c r="K529" s="252"/>
      <c r="L529" s="44"/>
      <c r="M529" s="253" t="s">
        <v>1</v>
      </c>
      <c r="N529" s="254" t="s">
        <v>45</v>
      </c>
      <c r="O529" s="91"/>
      <c r="P529" s="255">
        <f>O529*H529</f>
        <v>0</v>
      </c>
      <c r="Q529" s="255">
        <v>0.00438</v>
      </c>
      <c r="R529" s="255">
        <f>Q529*H529</f>
        <v>0.053611200000000005</v>
      </c>
      <c r="S529" s="255">
        <v>0</v>
      </c>
      <c r="T529" s="256">
        <f>S529*H529</f>
        <v>0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257" t="s">
        <v>113</v>
      </c>
      <c r="AT529" s="257" t="s">
        <v>169</v>
      </c>
      <c r="AU529" s="257" t="s">
        <v>90</v>
      </c>
      <c r="AY529" s="17" t="s">
        <v>166</v>
      </c>
      <c r="BE529" s="258">
        <f>IF(N529="základní",J529,0)</f>
        <v>0</v>
      </c>
      <c r="BF529" s="258">
        <f>IF(N529="snížená",J529,0)</f>
        <v>0</v>
      </c>
      <c r="BG529" s="258">
        <f>IF(N529="zákl. přenesená",J529,0)</f>
        <v>0</v>
      </c>
      <c r="BH529" s="258">
        <f>IF(N529="sníž. přenesená",J529,0)</f>
        <v>0</v>
      </c>
      <c r="BI529" s="258">
        <f>IF(N529="nulová",J529,0)</f>
        <v>0</v>
      </c>
      <c r="BJ529" s="17" t="s">
        <v>88</v>
      </c>
      <c r="BK529" s="258">
        <f>ROUND(I529*H529,2)</f>
        <v>0</v>
      </c>
      <c r="BL529" s="17" t="s">
        <v>113</v>
      </c>
      <c r="BM529" s="257" t="s">
        <v>772</v>
      </c>
    </row>
    <row r="530" spans="1:47" s="2" customFormat="1" ht="12">
      <c r="A530" s="38"/>
      <c r="B530" s="39"/>
      <c r="C530" s="40"/>
      <c r="D530" s="259" t="s">
        <v>175</v>
      </c>
      <c r="E530" s="40"/>
      <c r="F530" s="260" t="s">
        <v>773</v>
      </c>
      <c r="G530" s="40"/>
      <c r="H530" s="40"/>
      <c r="I530" s="155"/>
      <c r="J530" s="40"/>
      <c r="K530" s="40"/>
      <c r="L530" s="44"/>
      <c r="M530" s="261"/>
      <c r="N530" s="262"/>
      <c r="O530" s="91"/>
      <c r="P530" s="91"/>
      <c r="Q530" s="91"/>
      <c r="R530" s="91"/>
      <c r="S530" s="91"/>
      <c r="T530" s="92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T530" s="17" t="s">
        <v>175</v>
      </c>
      <c r="AU530" s="17" t="s">
        <v>90</v>
      </c>
    </row>
    <row r="531" spans="1:51" s="13" customFormat="1" ht="12">
      <c r="A531" s="13"/>
      <c r="B531" s="267"/>
      <c r="C531" s="268"/>
      <c r="D531" s="259" t="s">
        <v>267</v>
      </c>
      <c r="E531" s="269" t="s">
        <v>1</v>
      </c>
      <c r="F531" s="270" t="s">
        <v>774</v>
      </c>
      <c r="G531" s="268"/>
      <c r="H531" s="271">
        <v>12.24</v>
      </c>
      <c r="I531" s="272"/>
      <c r="J531" s="268"/>
      <c r="K531" s="268"/>
      <c r="L531" s="273"/>
      <c r="M531" s="274"/>
      <c r="N531" s="275"/>
      <c r="O531" s="275"/>
      <c r="P531" s="275"/>
      <c r="Q531" s="275"/>
      <c r="R531" s="275"/>
      <c r="S531" s="275"/>
      <c r="T531" s="276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77" t="s">
        <v>267</v>
      </c>
      <c r="AU531" s="277" t="s">
        <v>90</v>
      </c>
      <c r="AV531" s="13" t="s">
        <v>90</v>
      </c>
      <c r="AW531" s="13" t="s">
        <v>35</v>
      </c>
      <c r="AX531" s="13" t="s">
        <v>80</v>
      </c>
      <c r="AY531" s="277" t="s">
        <v>166</v>
      </c>
    </row>
    <row r="532" spans="1:51" s="14" customFormat="1" ht="12">
      <c r="A532" s="14"/>
      <c r="B532" s="278"/>
      <c r="C532" s="279"/>
      <c r="D532" s="259" t="s">
        <v>267</v>
      </c>
      <c r="E532" s="280" t="s">
        <v>1</v>
      </c>
      <c r="F532" s="281" t="s">
        <v>775</v>
      </c>
      <c r="G532" s="279"/>
      <c r="H532" s="282">
        <v>12.24</v>
      </c>
      <c r="I532" s="283"/>
      <c r="J532" s="279"/>
      <c r="K532" s="279"/>
      <c r="L532" s="284"/>
      <c r="M532" s="285"/>
      <c r="N532" s="286"/>
      <c r="O532" s="286"/>
      <c r="P532" s="286"/>
      <c r="Q532" s="286"/>
      <c r="R532" s="286"/>
      <c r="S532" s="286"/>
      <c r="T532" s="287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88" t="s">
        <v>267</v>
      </c>
      <c r="AU532" s="288" t="s">
        <v>90</v>
      </c>
      <c r="AV532" s="14" t="s">
        <v>103</v>
      </c>
      <c r="AW532" s="14" t="s">
        <v>35</v>
      </c>
      <c r="AX532" s="14" t="s">
        <v>88</v>
      </c>
      <c r="AY532" s="288" t="s">
        <v>166</v>
      </c>
    </row>
    <row r="533" spans="1:65" s="2" customFormat="1" ht="21.75" customHeight="1">
      <c r="A533" s="38"/>
      <c r="B533" s="39"/>
      <c r="C533" s="245" t="s">
        <v>776</v>
      </c>
      <c r="D533" s="245" t="s">
        <v>169</v>
      </c>
      <c r="E533" s="246" t="s">
        <v>777</v>
      </c>
      <c r="F533" s="247" t="s">
        <v>778</v>
      </c>
      <c r="G533" s="248" t="s">
        <v>339</v>
      </c>
      <c r="H533" s="249">
        <v>27.16</v>
      </c>
      <c r="I533" s="250"/>
      <c r="J533" s="251">
        <f>ROUND(I533*H533,2)</f>
        <v>0</v>
      </c>
      <c r="K533" s="252"/>
      <c r="L533" s="44"/>
      <c r="M533" s="253" t="s">
        <v>1</v>
      </c>
      <c r="N533" s="254" t="s">
        <v>45</v>
      </c>
      <c r="O533" s="91"/>
      <c r="P533" s="255">
        <f>O533*H533</f>
        <v>0</v>
      </c>
      <c r="Q533" s="255">
        <v>0.0154</v>
      </c>
      <c r="R533" s="255">
        <f>Q533*H533</f>
        <v>0.418264</v>
      </c>
      <c r="S533" s="255">
        <v>0</v>
      </c>
      <c r="T533" s="256">
        <f>S533*H533</f>
        <v>0</v>
      </c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R533" s="257" t="s">
        <v>113</v>
      </c>
      <c r="AT533" s="257" t="s">
        <v>169</v>
      </c>
      <c r="AU533" s="257" t="s">
        <v>90</v>
      </c>
      <c r="AY533" s="17" t="s">
        <v>166</v>
      </c>
      <c r="BE533" s="258">
        <f>IF(N533="základní",J533,0)</f>
        <v>0</v>
      </c>
      <c r="BF533" s="258">
        <f>IF(N533="snížená",J533,0)</f>
        <v>0</v>
      </c>
      <c r="BG533" s="258">
        <f>IF(N533="zákl. přenesená",J533,0)</f>
        <v>0</v>
      </c>
      <c r="BH533" s="258">
        <f>IF(N533="sníž. přenesená",J533,0)</f>
        <v>0</v>
      </c>
      <c r="BI533" s="258">
        <f>IF(N533="nulová",J533,0)</f>
        <v>0</v>
      </c>
      <c r="BJ533" s="17" t="s">
        <v>88</v>
      </c>
      <c r="BK533" s="258">
        <f>ROUND(I533*H533,2)</f>
        <v>0</v>
      </c>
      <c r="BL533" s="17" t="s">
        <v>113</v>
      </c>
      <c r="BM533" s="257" t="s">
        <v>779</v>
      </c>
    </row>
    <row r="534" spans="1:47" s="2" customFormat="1" ht="12">
      <c r="A534" s="38"/>
      <c r="B534" s="39"/>
      <c r="C534" s="40"/>
      <c r="D534" s="259" t="s">
        <v>175</v>
      </c>
      <c r="E534" s="40"/>
      <c r="F534" s="260" t="s">
        <v>780</v>
      </c>
      <c r="G534" s="40"/>
      <c r="H534" s="40"/>
      <c r="I534" s="155"/>
      <c r="J534" s="40"/>
      <c r="K534" s="40"/>
      <c r="L534" s="44"/>
      <c r="M534" s="261"/>
      <c r="N534" s="262"/>
      <c r="O534" s="91"/>
      <c r="P534" s="91"/>
      <c r="Q534" s="91"/>
      <c r="R534" s="91"/>
      <c r="S534" s="91"/>
      <c r="T534" s="92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T534" s="17" t="s">
        <v>175</v>
      </c>
      <c r="AU534" s="17" t="s">
        <v>90</v>
      </c>
    </row>
    <row r="535" spans="1:51" s="13" customFormat="1" ht="12">
      <c r="A535" s="13"/>
      <c r="B535" s="267"/>
      <c r="C535" s="268"/>
      <c r="D535" s="259" t="s">
        <v>267</v>
      </c>
      <c r="E535" s="269" t="s">
        <v>1</v>
      </c>
      <c r="F535" s="270" t="s">
        <v>670</v>
      </c>
      <c r="G535" s="268"/>
      <c r="H535" s="271">
        <v>5.86</v>
      </c>
      <c r="I535" s="272"/>
      <c r="J535" s="268"/>
      <c r="K535" s="268"/>
      <c r="L535" s="273"/>
      <c r="M535" s="274"/>
      <c r="N535" s="275"/>
      <c r="O535" s="275"/>
      <c r="P535" s="275"/>
      <c r="Q535" s="275"/>
      <c r="R535" s="275"/>
      <c r="S535" s="275"/>
      <c r="T535" s="276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77" t="s">
        <v>267</v>
      </c>
      <c r="AU535" s="277" t="s">
        <v>90</v>
      </c>
      <c r="AV535" s="13" t="s">
        <v>90</v>
      </c>
      <c r="AW535" s="13" t="s">
        <v>35</v>
      </c>
      <c r="AX535" s="13" t="s">
        <v>80</v>
      </c>
      <c r="AY535" s="277" t="s">
        <v>166</v>
      </c>
    </row>
    <row r="536" spans="1:51" s="14" customFormat="1" ht="12">
      <c r="A536" s="14"/>
      <c r="B536" s="278"/>
      <c r="C536" s="279"/>
      <c r="D536" s="259" t="s">
        <v>267</v>
      </c>
      <c r="E536" s="280" t="s">
        <v>1</v>
      </c>
      <c r="F536" s="281" t="s">
        <v>781</v>
      </c>
      <c r="G536" s="279"/>
      <c r="H536" s="282">
        <v>5.86</v>
      </c>
      <c r="I536" s="283"/>
      <c r="J536" s="279"/>
      <c r="K536" s="279"/>
      <c r="L536" s="284"/>
      <c r="M536" s="285"/>
      <c r="N536" s="286"/>
      <c r="O536" s="286"/>
      <c r="P536" s="286"/>
      <c r="Q536" s="286"/>
      <c r="R536" s="286"/>
      <c r="S536" s="286"/>
      <c r="T536" s="287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88" t="s">
        <v>267</v>
      </c>
      <c r="AU536" s="288" t="s">
        <v>90</v>
      </c>
      <c r="AV536" s="14" t="s">
        <v>103</v>
      </c>
      <c r="AW536" s="14" t="s">
        <v>35</v>
      </c>
      <c r="AX536" s="14" t="s">
        <v>80</v>
      </c>
      <c r="AY536" s="288" t="s">
        <v>166</v>
      </c>
    </row>
    <row r="537" spans="1:51" s="13" customFormat="1" ht="12">
      <c r="A537" s="13"/>
      <c r="B537" s="267"/>
      <c r="C537" s="268"/>
      <c r="D537" s="259" t="s">
        <v>267</v>
      </c>
      <c r="E537" s="269" t="s">
        <v>1</v>
      </c>
      <c r="F537" s="270" t="s">
        <v>782</v>
      </c>
      <c r="G537" s="268"/>
      <c r="H537" s="271">
        <v>21.3</v>
      </c>
      <c r="I537" s="272"/>
      <c r="J537" s="268"/>
      <c r="K537" s="268"/>
      <c r="L537" s="273"/>
      <c r="M537" s="274"/>
      <c r="N537" s="275"/>
      <c r="O537" s="275"/>
      <c r="P537" s="275"/>
      <c r="Q537" s="275"/>
      <c r="R537" s="275"/>
      <c r="S537" s="275"/>
      <c r="T537" s="276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77" t="s">
        <v>267</v>
      </c>
      <c r="AU537" s="277" t="s">
        <v>90</v>
      </c>
      <c r="AV537" s="13" t="s">
        <v>90</v>
      </c>
      <c r="AW537" s="13" t="s">
        <v>35</v>
      </c>
      <c r="AX537" s="13" t="s">
        <v>80</v>
      </c>
      <c r="AY537" s="277" t="s">
        <v>166</v>
      </c>
    </row>
    <row r="538" spans="1:51" s="14" customFormat="1" ht="12">
      <c r="A538" s="14"/>
      <c r="B538" s="278"/>
      <c r="C538" s="279"/>
      <c r="D538" s="259" t="s">
        <v>267</v>
      </c>
      <c r="E538" s="280" t="s">
        <v>1</v>
      </c>
      <c r="F538" s="281" t="s">
        <v>783</v>
      </c>
      <c r="G538" s="279"/>
      <c r="H538" s="282">
        <v>21.3</v>
      </c>
      <c r="I538" s="283"/>
      <c r="J538" s="279"/>
      <c r="K538" s="279"/>
      <c r="L538" s="284"/>
      <c r="M538" s="285"/>
      <c r="N538" s="286"/>
      <c r="O538" s="286"/>
      <c r="P538" s="286"/>
      <c r="Q538" s="286"/>
      <c r="R538" s="286"/>
      <c r="S538" s="286"/>
      <c r="T538" s="287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88" t="s">
        <v>267</v>
      </c>
      <c r="AU538" s="288" t="s">
        <v>90</v>
      </c>
      <c r="AV538" s="14" t="s">
        <v>103</v>
      </c>
      <c r="AW538" s="14" t="s">
        <v>35</v>
      </c>
      <c r="AX538" s="14" t="s">
        <v>80</v>
      </c>
      <c r="AY538" s="288" t="s">
        <v>166</v>
      </c>
    </row>
    <row r="539" spans="1:51" s="15" customFormat="1" ht="12">
      <c r="A539" s="15"/>
      <c r="B539" s="289"/>
      <c r="C539" s="290"/>
      <c r="D539" s="259" t="s">
        <v>267</v>
      </c>
      <c r="E539" s="291" t="s">
        <v>1</v>
      </c>
      <c r="F539" s="292" t="s">
        <v>285</v>
      </c>
      <c r="G539" s="290"/>
      <c r="H539" s="293">
        <v>27.16</v>
      </c>
      <c r="I539" s="294"/>
      <c r="J539" s="290"/>
      <c r="K539" s="290"/>
      <c r="L539" s="295"/>
      <c r="M539" s="296"/>
      <c r="N539" s="297"/>
      <c r="O539" s="297"/>
      <c r="P539" s="297"/>
      <c r="Q539" s="297"/>
      <c r="R539" s="297"/>
      <c r="S539" s="297"/>
      <c r="T539" s="298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99" t="s">
        <v>267</v>
      </c>
      <c r="AU539" s="299" t="s">
        <v>90</v>
      </c>
      <c r="AV539" s="15" t="s">
        <v>113</v>
      </c>
      <c r="AW539" s="15" t="s">
        <v>35</v>
      </c>
      <c r="AX539" s="15" t="s">
        <v>88</v>
      </c>
      <c r="AY539" s="299" t="s">
        <v>166</v>
      </c>
    </row>
    <row r="540" spans="1:65" s="2" customFormat="1" ht="21.75" customHeight="1">
      <c r="A540" s="38"/>
      <c r="B540" s="39"/>
      <c r="C540" s="245" t="s">
        <v>784</v>
      </c>
      <c r="D540" s="245" t="s">
        <v>169</v>
      </c>
      <c r="E540" s="246" t="s">
        <v>785</v>
      </c>
      <c r="F540" s="247" t="s">
        <v>786</v>
      </c>
      <c r="G540" s="248" t="s">
        <v>339</v>
      </c>
      <c r="H540" s="249">
        <v>152.246</v>
      </c>
      <c r="I540" s="250"/>
      <c r="J540" s="251">
        <f>ROUND(I540*H540,2)</f>
        <v>0</v>
      </c>
      <c r="K540" s="252"/>
      <c r="L540" s="44"/>
      <c r="M540" s="253" t="s">
        <v>1</v>
      </c>
      <c r="N540" s="254" t="s">
        <v>45</v>
      </c>
      <c r="O540" s="91"/>
      <c r="P540" s="255">
        <f>O540*H540</f>
        <v>0</v>
      </c>
      <c r="Q540" s="255">
        <v>0.01838</v>
      </c>
      <c r="R540" s="255">
        <f>Q540*H540</f>
        <v>2.7982814800000004</v>
      </c>
      <c r="S540" s="255">
        <v>0</v>
      </c>
      <c r="T540" s="256">
        <f>S540*H540</f>
        <v>0</v>
      </c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R540" s="257" t="s">
        <v>113</v>
      </c>
      <c r="AT540" s="257" t="s">
        <v>169</v>
      </c>
      <c r="AU540" s="257" t="s">
        <v>90</v>
      </c>
      <c r="AY540" s="17" t="s">
        <v>166</v>
      </c>
      <c r="BE540" s="258">
        <f>IF(N540="základní",J540,0)</f>
        <v>0</v>
      </c>
      <c r="BF540" s="258">
        <f>IF(N540="snížená",J540,0)</f>
        <v>0</v>
      </c>
      <c r="BG540" s="258">
        <f>IF(N540="zákl. přenesená",J540,0)</f>
        <v>0</v>
      </c>
      <c r="BH540" s="258">
        <f>IF(N540="sníž. přenesená",J540,0)</f>
        <v>0</v>
      </c>
      <c r="BI540" s="258">
        <f>IF(N540="nulová",J540,0)</f>
        <v>0</v>
      </c>
      <c r="BJ540" s="17" t="s">
        <v>88</v>
      </c>
      <c r="BK540" s="258">
        <f>ROUND(I540*H540,2)</f>
        <v>0</v>
      </c>
      <c r="BL540" s="17" t="s">
        <v>113</v>
      </c>
      <c r="BM540" s="257" t="s">
        <v>787</v>
      </c>
    </row>
    <row r="541" spans="1:47" s="2" customFormat="1" ht="12">
      <c r="A541" s="38"/>
      <c r="B541" s="39"/>
      <c r="C541" s="40"/>
      <c r="D541" s="259" t="s">
        <v>175</v>
      </c>
      <c r="E541" s="40"/>
      <c r="F541" s="260" t="s">
        <v>788</v>
      </c>
      <c r="G541" s="40"/>
      <c r="H541" s="40"/>
      <c r="I541" s="155"/>
      <c r="J541" s="40"/>
      <c r="K541" s="40"/>
      <c r="L541" s="44"/>
      <c r="M541" s="261"/>
      <c r="N541" s="262"/>
      <c r="O541" s="91"/>
      <c r="P541" s="91"/>
      <c r="Q541" s="91"/>
      <c r="R541" s="91"/>
      <c r="S541" s="91"/>
      <c r="T541" s="92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T541" s="17" t="s">
        <v>175</v>
      </c>
      <c r="AU541" s="17" t="s">
        <v>90</v>
      </c>
    </row>
    <row r="542" spans="1:51" s="13" customFormat="1" ht="12">
      <c r="A542" s="13"/>
      <c r="B542" s="267"/>
      <c r="C542" s="268"/>
      <c r="D542" s="259" t="s">
        <v>267</v>
      </c>
      <c r="E542" s="269" t="s">
        <v>1</v>
      </c>
      <c r="F542" s="270" t="s">
        <v>789</v>
      </c>
      <c r="G542" s="268"/>
      <c r="H542" s="271">
        <v>64.4</v>
      </c>
      <c r="I542" s="272"/>
      <c r="J542" s="268"/>
      <c r="K542" s="268"/>
      <c r="L542" s="273"/>
      <c r="M542" s="274"/>
      <c r="N542" s="275"/>
      <c r="O542" s="275"/>
      <c r="P542" s="275"/>
      <c r="Q542" s="275"/>
      <c r="R542" s="275"/>
      <c r="S542" s="275"/>
      <c r="T542" s="276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77" t="s">
        <v>267</v>
      </c>
      <c r="AU542" s="277" t="s">
        <v>90</v>
      </c>
      <c r="AV542" s="13" t="s">
        <v>90</v>
      </c>
      <c r="AW542" s="13" t="s">
        <v>35</v>
      </c>
      <c r="AX542" s="13" t="s">
        <v>80</v>
      </c>
      <c r="AY542" s="277" t="s">
        <v>166</v>
      </c>
    </row>
    <row r="543" spans="1:51" s="14" customFormat="1" ht="12">
      <c r="A543" s="14"/>
      <c r="B543" s="278"/>
      <c r="C543" s="279"/>
      <c r="D543" s="259" t="s">
        <v>267</v>
      </c>
      <c r="E543" s="280" t="s">
        <v>1</v>
      </c>
      <c r="F543" s="281" t="s">
        <v>790</v>
      </c>
      <c r="G543" s="279"/>
      <c r="H543" s="282">
        <v>64.4</v>
      </c>
      <c r="I543" s="283"/>
      <c r="J543" s="279"/>
      <c r="K543" s="279"/>
      <c r="L543" s="284"/>
      <c r="M543" s="285"/>
      <c r="N543" s="286"/>
      <c r="O543" s="286"/>
      <c r="P543" s="286"/>
      <c r="Q543" s="286"/>
      <c r="R543" s="286"/>
      <c r="S543" s="286"/>
      <c r="T543" s="287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88" t="s">
        <v>267</v>
      </c>
      <c r="AU543" s="288" t="s">
        <v>90</v>
      </c>
      <c r="AV543" s="14" t="s">
        <v>103</v>
      </c>
      <c r="AW543" s="14" t="s">
        <v>35</v>
      </c>
      <c r="AX543" s="14" t="s">
        <v>80</v>
      </c>
      <c r="AY543" s="288" t="s">
        <v>166</v>
      </c>
    </row>
    <row r="544" spans="1:51" s="13" customFormat="1" ht="12">
      <c r="A544" s="13"/>
      <c r="B544" s="267"/>
      <c r="C544" s="268"/>
      <c r="D544" s="259" t="s">
        <v>267</v>
      </c>
      <c r="E544" s="269" t="s">
        <v>1</v>
      </c>
      <c r="F544" s="270" t="s">
        <v>791</v>
      </c>
      <c r="G544" s="268"/>
      <c r="H544" s="271">
        <v>80.68</v>
      </c>
      <c r="I544" s="272"/>
      <c r="J544" s="268"/>
      <c r="K544" s="268"/>
      <c r="L544" s="273"/>
      <c r="M544" s="274"/>
      <c r="N544" s="275"/>
      <c r="O544" s="275"/>
      <c r="P544" s="275"/>
      <c r="Q544" s="275"/>
      <c r="R544" s="275"/>
      <c r="S544" s="275"/>
      <c r="T544" s="276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77" t="s">
        <v>267</v>
      </c>
      <c r="AU544" s="277" t="s">
        <v>90</v>
      </c>
      <c r="AV544" s="13" t="s">
        <v>90</v>
      </c>
      <c r="AW544" s="13" t="s">
        <v>35</v>
      </c>
      <c r="AX544" s="13" t="s">
        <v>80</v>
      </c>
      <c r="AY544" s="277" t="s">
        <v>166</v>
      </c>
    </row>
    <row r="545" spans="1:51" s="14" customFormat="1" ht="12">
      <c r="A545" s="14"/>
      <c r="B545" s="278"/>
      <c r="C545" s="279"/>
      <c r="D545" s="259" t="s">
        <v>267</v>
      </c>
      <c r="E545" s="280" t="s">
        <v>1</v>
      </c>
      <c r="F545" s="281" t="s">
        <v>792</v>
      </c>
      <c r="G545" s="279"/>
      <c r="H545" s="282">
        <v>80.68</v>
      </c>
      <c r="I545" s="283"/>
      <c r="J545" s="279"/>
      <c r="K545" s="279"/>
      <c r="L545" s="284"/>
      <c r="M545" s="285"/>
      <c r="N545" s="286"/>
      <c r="O545" s="286"/>
      <c r="P545" s="286"/>
      <c r="Q545" s="286"/>
      <c r="R545" s="286"/>
      <c r="S545" s="286"/>
      <c r="T545" s="287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88" t="s">
        <v>267</v>
      </c>
      <c r="AU545" s="288" t="s">
        <v>90</v>
      </c>
      <c r="AV545" s="14" t="s">
        <v>103</v>
      </c>
      <c r="AW545" s="14" t="s">
        <v>35</v>
      </c>
      <c r="AX545" s="14" t="s">
        <v>80</v>
      </c>
      <c r="AY545" s="288" t="s">
        <v>166</v>
      </c>
    </row>
    <row r="546" spans="1:51" s="13" customFormat="1" ht="12">
      <c r="A546" s="13"/>
      <c r="B546" s="267"/>
      <c r="C546" s="268"/>
      <c r="D546" s="259" t="s">
        <v>267</v>
      </c>
      <c r="E546" s="269" t="s">
        <v>1</v>
      </c>
      <c r="F546" s="270" t="s">
        <v>793</v>
      </c>
      <c r="G546" s="268"/>
      <c r="H546" s="271">
        <v>7.166</v>
      </c>
      <c r="I546" s="272"/>
      <c r="J546" s="268"/>
      <c r="K546" s="268"/>
      <c r="L546" s="273"/>
      <c r="M546" s="274"/>
      <c r="N546" s="275"/>
      <c r="O546" s="275"/>
      <c r="P546" s="275"/>
      <c r="Q546" s="275"/>
      <c r="R546" s="275"/>
      <c r="S546" s="275"/>
      <c r="T546" s="276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77" t="s">
        <v>267</v>
      </c>
      <c r="AU546" s="277" t="s">
        <v>90</v>
      </c>
      <c r="AV546" s="13" t="s">
        <v>90</v>
      </c>
      <c r="AW546" s="13" t="s">
        <v>35</v>
      </c>
      <c r="AX546" s="13" t="s">
        <v>80</v>
      </c>
      <c r="AY546" s="277" t="s">
        <v>166</v>
      </c>
    </row>
    <row r="547" spans="1:51" s="14" customFormat="1" ht="12">
      <c r="A547" s="14"/>
      <c r="B547" s="278"/>
      <c r="C547" s="279"/>
      <c r="D547" s="259" t="s">
        <v>267</v>
      </c>
      <c r="E547" s="280" t="s">
        <v>1</v>
      </c>
      <c r="F547" s="281" t="s">
        <v>794</v>
      </c>
      <c r="G547" s="279"/>
      <c r="H547" s="282">
        <v>7.166</v>
      </c>
      <c r="I547" s="283"/>
      <c r="J547" s="279"/>
      <c r="K547" s="279"/>
      <c r="L547" s="284"/>
      <c r="M547" s="285"/>
      <c r="N547" s="286"/>
      <c r="O547" s="286"/>
      <c r="P547" s="286"/>
      <c r="Q547" s="286"/>
      <c r="R547" s="286"/>
      <c r="S547" s="286"/>
      <c r="T547" s="287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88" t="s">
        <v>267</v>
      </c>
      <c r="AU547" s="288" t="s">
        <v>90</v>
      </c>
      <c r="AV547" s="14" t="s">
        <v>103</v>
      </c>
      <c r="AW547" s="14" t="s">
        <v>35</v>
      </c>
      <c r="AX547" s="14" t="s">
        <v>80</v>
      </c>
      <c r="AY547" s="288" t="s">
        <v>166</v>
      </c>
    </row>
    <row r="548" spans="1:51" s="15" customFormat="1" ht="12">
      <c r="A548" s="15"/>
      <c r="B548" s="289"/>
      <c r="C548" s="290"/>
      <c r="D548" s="259" t="s">
        <v>267</v>
      </c>
      <c r="E548" s="291" t="s">
        <v>1</v>
      </c>
      <c r="F548" s="292" t="s">
        <v>285</v>
      </c>
      <c r="G548" s="290"/>
      <c r="H548" s="293">
        <v>152.246</v>
      </c>
      <c r="I548" s="294"/>
      <c r="J548" s="290"/>
      <c r="K548" s="290"/>
      <c r="L548" s="295"/>
      <c r="M548" s="296"/>
      <c r="N548" s="297"/>
      <c r="O548" s="297"/>
      <c r="P548" s="297"/>
      <c r="Q548" s="297"/>
      <c r="R548" s="297"/>
      <c r="S548" s="297"/>
      <c r="T548" s="298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99" t="s">
        <v>267</v>
      </c>
      <c r="AU548" s="299" t="s">
        <v>90</v>
      </c>
      <c r="AV548" s="15" t="s">
        <v>113</v>
      </c>
      <c r="AW548" s="15" t="s">
        <v>35</v>
      </c>
      <c r="AX548" s="15" t="s">
        <v>88</v>
      </c>
      <c r="AY548" s="299" t="s">
        <v>166</v>
      </c>
    </row>
    <row r="549" spans="1:65" s="2" customFormat="1" ht="21.75" customHeight="1">
      <c r="A549" s="38"/>
      <c r="B549" s="39"/>
      <c r="C549" s="245" t="s">
        <v>795</v>
      </c>
      <c r="D549" s="245" t="s">
        <v>169</v>
      </c>
      <c r="E549" s="246" t="s">
        <v>796</v>
      </c>
      <c r="F549" s="247" t="s">
        <v>797</v>
      </c>
      <c r="G549" s="248" t="s">
        <v>339</v>
      </c>
      <c r="H549" s="249">
        <v>456.738</v>
      </c>
      <c r="I549" s="250"/>
      <c r="J549" s="251">
        <f>ROUND(I549*H549,2)</f>
        <v>0</v>
      </c>
      <c r="K549" s="252"/>
      <c r="L549" s="44"/>
      <c r="M549" s="253" t="s">
        <v>1</v>
      </c>
      <c r="N549" s="254" t="s">
        <v>45</v>
      </c>
      <c r="O549" s="91"/>
      <c r="P549" s="255">
        <f>O549*H549</f>
        <v>0</v>
      </c>
      <c r="Q549" s="255">
        <v>0.0079</v>
      </c>
      <c r="R549" s="255">
        <f>Q549*H549</f>
        <v>3.6082302000000004</v>
      </c>
      <c r="S549" s="255">
        <v>0</v>
      </c>
      <c r="T549" s="256">
        <f>S549*H549</f>
        <v>0</v>
      </c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R549" s="257" t="s">
        <v>113</v>
      </c>
      <c r="AT549" s="257" t="s">
        <v>169</v>
      </c>
      <c r="AU549" s="257" t="s">
        <v>90</v>
      </c>
      <c r="AY549" s="17" t="s">
        <v>166</v>
      </c>
      <c r="BE549" s="258">
        <f>IF(N549="základní",J549,0)</f>
        <v>0</v>
      </c>
      <c r="BF549" s="258">
        <f>IF(N549="snížená",J549,0)</f>
        <v>0</v>
      </c>
      <c r="BG549" s="258">
        <f>IF(N549="zákl. přenesená",J549,0)</f>
        <v>0</v>
      </c>
      <c r="BH549" s="258">
        <f>IF(N549="sníž. přenesená",J549,0)</f>
        <v>0</v>
      </c>
      <c r="BI549" s="258">
        <f>IF(N549="nulová",J549,0)</f>
        <v>0</v>
      </c>
      <c r="BJ549" s="17" t="s">
        <v>88</v>
      </c>
      <c r="BK549" s="258">
        <f>ROUND(I549*H549,2)</f>
        <v>0</v>
      </c>
      <c r="BL549" s="17" t="s">
        <v>113</v>
      </c>
      <c r="BM549" s="257" t="s">
        <v>798</v>
      </c>
    </row>
    <row r="550" spans="1:47" s="2" customFormat="1" ht="12">
      <c r="A550" s="38"/>
      <c r="B550" s="39"/>
      <c r="C550" s="40"/>
      <c r="D550" s="259" t="s">
        <v>175</v>
      </c>
      <c r="E550" s="40"/>
      <c r="F550" s="260" t="s">
        <v>799</v>
      </c>
      <c r="G550" s="40"/>
      <c r="H550" s="40"/>
      <c r="I550" s="155"/>
      <c r="J550" s="40"/>
      <c r="K550" s="40"/>
      <c r="L550" s="44"/>
      <c r="M550" s="261"/>
      <c r="N550" s="262"/>
      <c r="O550" s="91"/>
      <c r="P550" s="91"/>
      <c r="Q550" s="91"/>
      <c r="R550" s="91"/>
      <c r="S550" s="91"/>
      <c r="T550" s="92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T550" s="17" t="s">
        <v>175</v>
      </c>
      <c r="AU550" s="17" t="s">
        <v>90</v>
      </c>
    </row>
    <row r="551" spans="1:51" s="13" customFormat="1" ht="12">
      <c r="A551" s="13"/>
      <c r="B551" s="267"/>
      <c r="C551" s="268"/>
      <c r="D551" s="259" t="s">
        <v>267</v>
      </c>
      <c r="E551" s="269" t="s">
        <v>1</v>
      </c>
      <c r="F551" s="270" t="s">
        <v>800</v>
      </c>
      <c r="G551" s="268"/>
      <c r="H551" s="271">
        <v>456.738</v>
      </c>
      <c r="I551" s="272"/>
      <c r="J551" s="268"/>
      <c r="K551" s="268"/>
      <c r="L551" s="273"/>
      <c r="M551" s="274"/>
      <c r="N551" s="275"/>
      <c r="O551" s="275"/>
      <c r="P551" s="275"/>
      <c r="Q551" s="275"/>
      <c r="R551" s="275"/>
      <c r="S551" s="275"/>
      <c r="T551" s="276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77" t="s">
        <v>267</v>
      </c>
      <c r="AU551" s="277" t="s">
        <v>90</v>
      </c>
      <c r="AV551" s="13" t="s">
        <v>90</v>
      </c>
      <c r="AW551" s="13" t="s">
        <v>35</v>
      </c>
      <c r="AX551" s="13" t="s">
        <v>80</v>
      </c>
      <c r="AY551" s="277" t="s">
        <v>166</v>
      </c>
    </row>
    <row r="552" spans="1:51" s="14" customFormat="1" ht="12">
      <c r="A552" s="14"/>
      <c r="B552" s="278"/>
      <c r="C552" s="279"/>
      <c r="D552" s="259" t="s">
        <v>267</v>
      </c>
      <c r="E552" s="280" t="s">
        <v>1</v>
      </c>
      <c r="F552" s="281" t="s">
        <v>269</v>
      </c>
      <c r="G552" s="279"/>
      <c r="H552" s="282">
        <v>456.738</v>
      </c>
      <c r="I552" s="283"/>
      <c r="J552" s="279"/>
      <c r="K552" s="279"/>
      <c r="L552" s="284"/>
      <c r="M552" s="285"/>
      <c r="N552" s="286"/>
      <c r="O552" s="286"/>
      <c r="P552" s="286"/>
      <c r="Q552" s="286"/>
      <c r="R552" s="286"/>
      <c r="S552" s="286"/>
      <c r="T552" s="287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88" t="s">
        <v>267</v>
      </c>
      <c r="AU552" s="288" t="s">
        <v>90</v>
      </c>
      <c r="AV552" s="14" t="s">
        <v>103</v>
      </c>
      <c r="AW552" s="14" t="s">
        <v>35</v>
      </c>
      <c r="AX552" s="14" t="s">
        <v>88</v>
      </c>
      <c r="AY552" s="288" t="s">
        <v>166</v>
      </c>
    </row>
    <row r="553" spans="1:65" s="2" customFormat="1" ht="21.75" customHeight="1">
      <c r="A553" s="38"/>
      <c r="B553" s="39"/>
      <c r="C553" s="245" t="s">
        <v>801</v>
      </c>
      <c r="D553" s="245" t="s">
        <v>169</v>
      </c>
      <c r="E553" s="246" t="s">
        <v>802</v>
      </c>
      <c r="F553" s="247" t="s">
        <v>803</v>
      </c>
      <c r="G553" s="248" t="s">
        <v>339</v>
      </c>
      <c r="H553" s="249">
        <v>493.573</v>
      </c>
      <c r="I553" s="250"/>
      <c r="J553" s="251">
        <f>ROUND(I553*H553,2)</f>
        <v>0</v>
      </c>
      <c r="K553" s="252"/>
      <c r="L553" s="44"/>
      <c r="M553" s="253" t="s">
        <v>1</v>
      </c>
      <c r="N553" s="254" t="s">
        <v>45</v>
      </c>
      <c r="O553" s="91"/>
      <c r="P553" s="255">
        <f>O553*H553</f>
        <v>0</v>
      </c>
      <c r="Q553" s="255">
        <v>0.017</v>
      </c>
      <c r="R553" s="255">
        <f>Q553*H553</f>
        <v>8.390741</v>
      </c>
      <c r="S553" s="255">
        <v>0</v>
      </c>
      <c r="T553" s="256">
        <f>S553*H553</f>
        <v>0</v>
      </c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R553" s="257" t="s">
        <v>113</v>
      </c>
      <c r="AT553" s="257" t="s">
        <v>169</v>
      </c>
      <c r="AU553" s="257" t="s">
        <v>90</v>
      </c>
      <c r="AY553" s="17" t="s">
        <v>166</v>
      </c>
      <c r="BE553" s="258">
        <f>IF(N553="základní",J553,0)</f>
        <v>0</v>
      </c>
      <c r="BF553" s="258">
        <f>IF(N553="snížená",J553,0)</f>
        <v>0</v>
      </c>
      <c r="BG553" s="258">
        <f>IF(N553="zákl. přenesená",J553,0)</f>
        <v>0</v>
      </c>
      <c r="BH553" s="258">
        <f>IF(N553="sníž. přenesená",J553,0)</f>
        <v>0</v>
      </c>
      <c r="BI553" s="258">
        <f>IF(N553="nulová",J553,0)</f>
        <v>0</v>
      </c>
      <c r="BJ553" s="17" t="s">
        <v>88</v>
      </c>
      <c r="BK553" s="258">
        <f>ROUND(I553*H553,2)</f>
        <v>0</v>
      </c>
      <c r="BL553" s="17" t="s">
        <v>113</v>
      </c>
      <c r="BM553" s="257" t="s">
        <v>804</v>
      </c>
    </row>
    <row r="554" spans="1:47" s="2" customFormat="1" ht="12">
      <c r="A554" s="38"/>
      <c r="B554" s="39"/>
      <c r="C554" s="40"/>
      <c r="D554" s="259" t="s">
        <v>175</v>
      </c>
      <c r="E554" s="40"/>
      <c r="F554" s="260" t="s">
        <v>805</v>
      </c>
      <c r="G554" s="40"/>
      <c r="H554" s="40"/>
      <c r="I554" s="155"/>
      <c r="J554" s="40"/>
      <c r="K554" s="40"/>
      <c r="L554" s="44"/>
      <c r="M554" s="261"/>
      <c r="N554" s="262"/>
      <c r="O554" s="91"/>
      <c r="P554" s="91"/>
      <c r="Q554" s="91"/>
      <c r="R554" s="91"/>
      <c r="S554" s="91"/>
      <c r="T554" s="92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T554" s="17" t="s">
        <v>175</v>
      </c>
      <c r="AU554" s="17" t="s">
        <v>90</v>
      </c>
    </row>
    <row r="555" spans="1:65" s="2" customFormat="1" ht="21.75" customHeight="1">
      <c r="A555" s="38"/>
      <c r="B555" s="39"/>
      <c r="C555" s="245" t="s">
        <v>806</v>
      </c>
      <c r="D555" s="245" t="s">
        <v>169</v>
      </c>
      <c r="E555" s="246" t="s">
        <v>807</v>
      </c>
      <c r="F555" s="247" t="s">
        <v>808</v>
      </c>
      <c r="G555" s="248" t="s">
        <v>339</v>
      </c>
      <c r="H555" s="249">
        <v>248.06</v>
      </c>
      <c r="I555" s="250"/>
      <c r="J555" s="251">
        <f>ROUND(I555*H555,2)</f>
        <v>0</v>
      </c>
      <c r="K555" s="252"/>
      <c r="L555" s="44"/>
      <c r="M555" s="253" t="s">
        <v>1</v>
      </c>
      <c r="N555" s="254" t="s">
        <v>45</v>
      </c>
      <c r="O555" s="91"/>
      <c r="P555" s="255">
        <f>O555*H555</f>
        <v>0</v>
      </c>
      <c r="Q555" s="255">
        <v>0.01222</v>
      </c>
      <c r="R555" s="255">
        <f>Q555*H555</f>
        <v>3.0312932</v>
      </c>
      <c r="S555" s="255">
        <v>0</v>
      </c>
      <c r="T555" s="256">
        <f>S555*H555</f>
        <v>0</v>
      </c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R555" s="257" t="s">
        <v>113</v>
      </c>
      <c r="AT555" s="257" t="s">
        <v>169</v>
      </c>
      <c r="AU555" s="257" t="s">
        <v>90</v>
      </c>
      <c r="AY555" s="17" t="s">
        <v>166</v>
      </c>
      <c r="BE555" s="258">
        <f>IF(N555="základní",J555,0)</f>
        <v>0</v>
      </c>
      <c r="BF555" s="258">
        <f>IF(N555="snížená",J555,0)</f>
        <v>0</v>
      </c>
      <c r="BG555" s="258">
        <f>IF(N555="zákl. přenesená",J555,0)</f>
        <v>0</v>
      </c>
      <c r="BH555" s="258">
        <f>IF(N555="sníž. přenesená",J555,0)</f>
        <v>0</v>
      </c>
      <c r="BI555" s="258">
        <f>IF(N555="nulová",J555,0)</f>
        <v>0</v>
      </c>
      <c r="BJ555" s="17" t="s">
        <v>88</v>
      </c>
      <c r="BK555" s="258">
        <f>ROUND(I555*H555,2)</f>
        <v>0</v>
      </c>
      <c r="BL555" s="17" t="s">
        <v>113</v>
      </c>
      <c r="BM555" s="257" t="s">
        <v>809</v>
      </c>
    </row>
    <row r="556" spans="1:47" s="2" customFormat="1" ht="12">
      <c r="A556" s="38"/>
      <c r="B556" s="39"/>
      <c r="C556" s="40"/>
      <c r="D556" s="259" t="s">
        <v>175</v>
      </c>
      <c r="E556" s="40"/>
      <c r="F556" s="260" t="s">
        <v>810</v>
      </c>
      <c r="G556" s="40"/>
      <c r="H556" s="40"/>
      <c r="I556" s="155"/>
      <c r="J556" s="40"/>
      <c r="K556" s="40"/>
      <c r="L556" s="44"/>
      <c r="M556" s="261"/>
      <c r="N556" s="262"/>
      <c r="O556" s="91"/>
      <c r="P556" s="91"/>
      <c r="Q556" s="91"/>
      <c r="R556" s="91"/>
      <c r="S556" s="91"/>
      <c r="T556" s="92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T556" s="17" t="s">
        <v>175</v>
      </c>
      <c r="AU556" s="17" t="s">
        <v>90</v>
      </c>
    </row>
    <row r="557" spans="1:51" s="13" customFormat="1" ht="12">
      <c r="A557" s="13"/>
      <c r="B557" s="267"/>
      <c r="C557" s="268"/>
      <c r="D557" s="259" t="s">
        <v>267</v>
      </c>
      <c r="E557" s="269" t="s">
        <v>1</v>
      </c>
      <c r="F557" s="270" t="s">
        <v>811</v>
      </c>
      <c r="G557" s="268"/>
      <c r="H557" s="271">
        <v>248.06</v>
      </c>
      <c r="I557" s="272"/>
      <c r="J557" s="268"/>
      <c r="K557" s="268"/>
      <c r="L557" s="273"/>
      <c r="M557" s="274"/>
      <c r="N557" s="275"/>
      <c r="O557" s="275"/>
      <c r="P557" s="275"/>
      <c r="Q557" s="275"/>
      <c r="R557" s="275"/>
      <c r="S557" s="275"/>
      <c r="T557" s="276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77" t="s">
        <v>267</v>
      </c>
      <c r="AU557" s="277" t="s">
        <v>90</v>
      </c>
      <c r="AV557" s="13" t="s">
        <v>90</v>
      </c>
      <c r="AW557" s="13" t="s">
        <v>35</v>
      </c>
      <c r="AX557" s="13" t="s">
        <v>80</v>
      </c>
      <c r="AY557" s="277" t="s">
        <v>166</v>
      </c>
    </row>
    <row r="558" spans="1:51" s="14" customFormat="1" ht="12">
      <c r="A558" s="14"/>
      <c r="B558" s="278"/>
      <c r="C558" s="279"/>
      <c r="D558" s="259" t="s">
        <v>267</v>
      </c>
      <c r="E558" s="280" t="s">
        <v>1</v>
      </c>
      <c r="F558" s="281" t="s">
        <v>269</v>
      </c>
      <c r="G558" s="279"/>
      <c r="H558" s="282">
        <v>248.06</v>
      </c>
      <c r="I558" s="283"/>
      <c r="J558" s="279"/>
      <c r="K558" s="279"/>
      <c r="L558" s="284"/>
      <c r="M558" s="285"/>
      <c r="N558" s="286"/>
      <c r="O558" s="286"/>
      <c r="P558" s="286"/>
      <c r="Q558" s="286"/>
      <c r="R558" s="286"/>
      <c r="S558" s="286"/>
      <c r="T558" s="287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88" t="s">
        <v>267</v>
      </c>
      <c r="AU558" s="288" t="s">
        <v>90</v>
      </c>
      <c r="AV558" s="14" t="s">
        <v>103</v>
      </c>
      <c r="AW558" s="14" t="s">
        <v>35</v>
      </c>
      <c r="AX558" s="14" t="s">
        <v>88</v>
      </c>
      <c r="AY558" s="288" t="s">
        <v>166</v>
      </c>
    </row>
    <row r="559" spans="1:65" s="2" customFormat="1" ht="21.75" customHeight="1">
      <c r="A559" s="38"/>
      <c r="B559" s="39"/>
      <c r="C559" s="245" t="s">
        <v>812</v>
      </c>
      <c r="D559" s="245" t="s">
        <v>169</v>
      </c>
      <c r="E559" s="246" t="s">
        <v>813</v>
      </c>
      <c r="F559" s="247" t="s">
        <v>814</v>
      </c>
      <c r="G559" s="248" t="s">
        <v>339</v>
      </c>
      <c r="H559" s="249">
        <v>110.31</v>
      </c>
      <c r="I559" s="250"/>
      <c r="J559" s="251">
        <f>ROUND(I559*H559,2)</f>
        <v>0</v>
      </c>
      <c r="K559" s="252"/>
      <c r="L559" s="44"/>
      <c r="M559" s="253" t="s">
        <v>1</v>
      </c>
      <c r="N559" s="254" t="s">
        <v>45</v>
      </c>
      <c r="O559" s="91"/>
      <c r="P559" s="255">
        <f>O559*H559</f>
        <v>0</v>
      </c>
      <c r="Q559" s="255">
        <v>0.00735</v>
      </c>
      <c r="R559" s="255">
        <f>Q559*H559</f>
        <v>0.8107785</v>
      </c>
      <c r="S559" s="255">
        <v>0</v>
      </c>
      <c r="T559" s="256">
        <f>S559*H559</f>
        <v>0</v>
      </c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R559" s="257" t="s">
        <v>113</v>
      </c>
      <c r="AT559" s="257" t="s">
        <v>169</v>
      </c>
      <c r="AU559" s="257" t="s">
        <v>90</v>
      </c>
      <c r="AY559" s="17" t="s">
        <v>166</v>
      </c>
      <c r="BE559" s="258">
        <f>IF(N559="základní",J559,0)</f>
        <v>0</v>
      </c>
      <c r="BF559" s="258">
        <f>IF(N559="snížená",J559,0)</f>
        <v>0</v>
      </c>
      <c r="BG559" s="258">
        <f>IF(N559="zákl. přenesená",J559,0)</f>
        <v>0</v>
      </c>
      <c r="BH559" s="258">
        <f>IF(N559="sníž. přenesená",J559,0)</f>
        <v>0</v>
      </c>
      <c r="BI559" s="258">
        <f>IF(N559="nulová",J559,0)</f>
        <v>0</v>
      </c>
      <c r="BJ559" s="17" t="s">
        <v>88</v>
      </c>
      <c r="BK559" s="258">
        <f>ROUND(I559*H559,2)</f>
        <v>0</v>
      </c>
      <c r="BL559" s="17" t="s">
        <v>113</v>
      </c>
      <c r="BM559" s="257" t="s">
        <v>815</v>
      </c>
    </row>
    <row r="560" spans="1:47" s="2" customFormat="1" ht="12">
      <c r="A560" s="38"/>
      <c r="B560" s="39"/>
      <c r="C560" s="40"/>
      <c r="D560" s="259" t="s">
        <v>175</v>
      </c>
      <c r="E560" s="40"/>
      <c r="F560" s="260" t="s">
        <v>816</v>
      </c>
      <c r="G560" s="40"/>
      <c r="H560" s="40"/>
      <c r="I560" s="155"/>
      <c r="J560" s="40"/>
      <c r="K560" s="40"/>
      <c r="L560" s="44"/>
      <c r="M560" s="261"/>
      <c r="N560" s="262"/>
      <c r="O560" s="91"/>
      <c r="P560" s="91"/>
      <c r="Q560" s="91"/>
      <c r="R560" s="91"/>
      <c r="S560" s="91"/>
      <c r="T560" s="92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T560" s="17" t="s">
        <v>175</v>
      </c>
      <c r="AU560" s="17" t="s">
        <v>90</v>
      </c>
    </row>
    <row r="561" spans="1:51" s="13" customFormat="1" ht="12">
      <c r="A561" s="13"/>
      <c r="B561" s="267"/>
      <c r="C561" s="268"/>
      <c r="D561" s="259" t="s">
        <v>267</v>
      </c>
      <c r="E561" s="269" t="s">
        <v>1</v>
      </c>
      <c r="F561" s="270" t="s">
        <v>789</v>
      </c>
      <c r="G561" s="268"/>
      <c r="H561" s="271">
        <v>64.4</v>
      </c>
      <c r="I561" s="272"/>
      <c r="J561" s="268"/>
      <c r="K561" s="268"/>
      <c r="L561" s="273"/>
      <c r="M561" s="274"/>
      <c r="N561" s="275"/>
      <c r="O561" s="275"/>
      <c r="P561" s="275"/>
      <c r="Q561" s="275"/>
      <c r="R561" s="275"/>
      <c r="S561" s="275"/>
      <c r="T561" s="276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77" t="s">
        <v>267</v>
      </c>
      <c r="AU561" s="277" t="s">
        <v>90</v>
      </c>
      <c r="AV561" s="13" t="s">
        <v>90</v>
      </c>
      <c r="AW561" s="13" t="s">
        <v>35</v>
      </c>
      <c r="AX561" s="13" t="s">
        <v>80</v>
      </c>
      <c r="AY561" s="277" t="s">
        <v>166</v>
      </c>
    </row>
    <row r="562" spans="1:51" s="14" customFormat="1" ht="12">
      <c r="A562" s="14"/>
      <c r="B562" s="278"/>
      <c r="C562" s="279"/>
      <c r="D562" s="259" t="s">
        <v>267</v>
      </c>
      <c r="E562" s="280" t="s">
        <v>1</v>
      </c>
      <c r="F562" s="281" t="s">
        <v>817</v>
      </c>
      <c r="G562" s="279"/>
      <c r="H562" s="282">
        <v>64.4</v>
      </c>
      <c r="I562" s="283"/>
      <c r="J562" s="279"/>
      <c r="K562" s="279"/>
      <c r="L562" s="284"/>
      <c r="M562" s="285"/>
      <c r="N562" s="286"/>
      <c r="O562" s="286"/>
      <c r="P562" s="286"/>
      <c r="Q562" s="286"/>
      <c r="R562" s="286"/>
      <c r="S562" s="286"/>
      <c r="T562" s="287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88" t="s">
        <v>267</v>
      </c>
      <c r="AU562" s="288" t="s">
        <v>90</v>
      </c>
      <c r="AV562" s="14" t="s">
        <v>103</v>
      </c>
      <c r="AW562" s="14" t="s">
        <v>35</v>
      </c>
      <c r="AX562" s="14" t="s">
        <v>80</v>
      </c>
      <c r="AY562" s="288" t="s">
        <v>166</v>
      </c>
    </row>
    <row r="563" spans="1:51" s="13" customFormat="1" ht="12">
      <c r="A563" s="13"/>
      <c r="B563" s="267"/>
      <c r="C563" s="268"/>
      <c r="D563" s="259" t="s">
        <v>267</v>
      </c>
      <c r="E563" s="269" t="s">
        <v>1</v>
      </c>
      <c r="F563" s="270" t="s">
        <v>818</v>
      </c>
      <c r="G563" s="268"/>
      <c r="H563" s="271">
        <v>5.6</v>
      </c>
      <c r="I563" s="272"/>
      <c r="J563" s="268"/>
      <c r="K563" s="268"/>
      <c r="L563" s="273"/>
      <c r="M563" s="274"/>
      <c r="N563" s="275"/>
      <c r="O563" s="275"/>
      <c r="P563" s="275"/>
      <c r="Q563" s="275"/>
      <c r="R563" s="275"/>
      <c r="S563" s="275"/>
      <c r="T563" s="276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77" t="s">
        <v>267</v>
      </c>
      <c r="AU563" s="277" t="s">
        <v>90</v>
      </c>
      <c r="AV563" s="13" t="s">
        <v>90</v>
      </c>
      <c r="AW563" s="13" t="s">
        <v>35</v>
      </c>
      <c r="AX563" s="13" t="s">
        <v>80</v>
      </c>
      <c r="AY563" s="277" t="s">
        <v>166</v>
      </c>
    </row>
    <row r="564" spans="1:51" s="14" customFormat="1" ht="12">
      <c r="A564" s="14"/>
      <c r="B564" s="278"/>
      <c r="C564" s="279"/>
      <c r="D564" s="259" t="s">
        <v>267</v>
      </c>
      <c r="E564" s="280" t="s">
        <v>1</v>
      </c>
      <c r="F564" s="281" t="s">
        <v>819</v>
      </c>
      <c r="G564" s="279"/>
      <c r="H564" s="282">
        <v>5.6</v>
      </c>
      <c r="I564" s="283"/>
      <c r="J564" s="279"/>
      <c r="K564" s="279"/>
      <c r="L564" s="284"/>
      <c r="M564" s="285"/>
      <c r="N564" s="286"/>
      <c r="O564" s="286"/>
      <c r="P564" s="286"/>
      <c r="Q564" s="286"/>
      <c r="R564" s="286"/>
      <c r="S564" s="286"/>
      <c r="T564" s="287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88" t="s">
        <v>267</v>
      </c>
      <c r="AU564" s="288" t="s">
        <v>90</v>
      </c>
      <c r="AV564" s="14" t="s">
        <v>103</v>
      </c>
      <c r="AW564" s="14" t="s">
        <v>35</v>
      </c>
      <c r="AX564" s="14" t="s">
        <v>80</v>
      </c>
      <c r="AY564" s="288" t="s">
        <v>166</v>
      </c>
    </row>
    <row r="565" spans="1:51" s="13" customFormat="1" ht="12">
      <c r="A565" s="13"/>
      <c r="B565" s="267"/>
      <c r="C565" s="268"/>
      <c r="D565" s="259" t="s">
        <v>267</v>
      </c>
      <c r="E565" s="269" t="s">
        <v>1</v>
      </c>
      <c r="F565" s="270" t="s">
        <v>820</v>
      </c>
      <c r="G565" s="268"/>
      <c r="H565" s="271">
        <v>40.31</v>
      </c>
      <c r="I565" s="272"/>
      <c r="J565" s="268"/>
      <c r="K565" s="268"/>
      <c r="L565" s="273"/>
      <c r="M565" s="274"/>
      <c r="N565" s="275"/>
      <c r="O565" s="275"/>
      <c r="P565" s="275"/>
      <c r="Q565" s="275"/>
      <c r="R565" s="275"/>
      <c r="S565" s="275"/>
      <c r="T565" s="276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77" t="s">
        <v>267</v>
      </c>
      <c r="AU565" s="277" t="s">
        <v>90</v>
      </c>
      <c r="AV565" s="13" t="s">
        <v>90</v>
      </c>
      <c r="AW565" s="13" t="s">
        <v>35</v>
      </c>
      <c r="AX565" s="13" t="s">
        <v>80</v>
      </c>
      <c r="AY565" s="277" t="s">
        <v>166</v>
      </c>
    </row>
    <row r="566" spans="1:51" s="14" customFormat="1" ht="12">
      <c r="A566" s="14"/>
      <c r="B566" s="278"/>
      <c r="C566" s="279"/>
      <c r="D566" s="259" t="s">
        <v>267</v>
      </c>
      <c r="E566" s="280" t="s">
        <v>1</v>
      </c>
      <c r="F566" s="281" t="s">
        <v>792</v>
      </c>
      <c r="G566" s="279"/>
      <c r="H566" s="282">
        <v>40.31</v>
      </c>
      <c r="I566" s="283"/>
      <c r="J566" s="279"/>
      <c r="K566" s="279"/>
      <c r="L566" s="284"/>
      <c r="M566" s="285"/>
      <c r="N566" s="286"/>
      <c r="O566" s="286"/>
      <c r="P566" s="286"/>
      <c r="Q566" s="286"/>
      <c r="R566" s="286"/>
      <c r="S566" s="286"/>
      <c r="T566" s="287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88" t="s">
        <v>267</v>
      </c>
      <c r="AU566" s="288" t="s">
        <v>90</v>
      </c>
      <c r="AV566" s="14" t="s">
        <v>103</v>
      </c>
      <c r="AW566" s="14" t="s">
        <v>35</v>
      </c>
      <c r="AX566" s="14" t="s">
        <v>80</v>
      </c>
      <c r="AY566" s="288" t="s">
        <v>166</v>
      </c>
    </row>
    <row r="567" spans="1:51" s="15" customFormat="1" ht="12">
      <c r="A567" s="15"/>
      <c r="B567" s="289"/>
      <c r="C567" s="290"/>
      <c r="D567" s="259" t="s">
        <v>267</v>
      </c>
      <c r="E567" s="291" t="s">
        <v>1</v>
      </c>
      <c r="F567" s="292" t="s">
        <v>285</v>
      </c>
      <c r="G567" s="290"/>
      <c r="H567" s="293">
        <v>110.31</v>
      </c>
      <c r="I567" s="294"/>
      <c r="J567" s="290"/>
      <c r="K567" s="290"/>
      <c r="L567" s="295"/>
      <c r="M567" s="296"/>
      <c r="N567" s="297"/>
      <c r="O567" s="297"/>
      <c r="P567" s="297"/>
      <c r="Q567" s="297"/>
      <c r="R567" s="297"/>
      <c r="S567" s="297"/>
      <c r="T567" s="298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99" t="s">
        <v>267</v>
      </c>
      <c r="AU567" s="299" t="s">
        <v>90</v>
      </c>
      <c r="AV567" s="15" t="s">
        <v>113</v>
      </c>
      <c r="AW567" s="15" t="s">
        <v>35</v>
      </c>
      <c r="AX567" s="15" t="s">
        <v>88</v>
      </c>
      <c r="AY567" s="299" t="s">
        <v>166</v>
      </c>
    </row>
    <row r="568" spans="1:65" s="2" customFormat="1" ht="21.75" customHeight="1">
      <c r="A568" s="38"/>
      <c r="B568" s="39"/>
      <c r="C568" s="245" t="s">
        <v>821</v>
      </c>
      <c r="D568" s="245" t="s">
        <v>169</v>
      </c>
      <c r="E568" s="246" t="s">
        <v>822</v>
      </c>
      <c r="F568" s="247" t="s">
        <v>823</v>
      </c>
      <c r="G568" s="248" t="s">
        <v>339</v>
      </c>
      <c r="H568" s="249">
        <v>343.706</v>
      </c>
      <c r="I568" s="250"/>
      <c r="J568" s="251">
        <f>ROUND(I568*H568,2)</f>
        <v>0</v>
      </c>
      <c r="K568" s="252"/>
      <c r="L568" s="44"/>
      <c r="M568" s="253" t="s">
        <v>1</v>
      </c>
      <c r="N568" s="254" t="s">
        <v>45</v>
      </c>
      <c r="O568" s="91"/>
      <c r="P568" s="255">
        <f>O568*H568</f>
        <v>0</v>
      </c>
      <c r="Q568" s="255">
        <v>0.00438</v>
      </c>
      <c r="R568" s="255">
        <f>Q568*H568</f>
        <v>1.5054322800000002</v>
      </c>
      <c r="S568" s="255">
        <v>0</v>
      </c>
      <c r="T568" s="256">
        <f>S568*H568</f>
        <v>0</v>
      </c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R568" s="257" t="s">
        <v>113</v>
      </c>
      <c r="AT568" s="257" t="s">
        <v>169</v>
      </c>
      <c r="AU568" s="257" t="s">
        <v>90</v>
      </c>
      <c r="AY568" s="17" t="s">
        <v>166</v>
      </c>
      <c r="BE568" s="258">
        <f>IF(N568="základní",J568,0)</f>
        <v>0</v>
      </c>
      <c r="BF568" s="258">
        <f>IF(N568="snížená",J568,0)</f>
        <v>0</v>
      </c>
      <c r="BG568" s="258">
        <f>IF(N568="zákl. přenesená",J568,0)</f>
        <v>0</v>
      </c>
      <c r="BH568" s="258">
        <f>IF(N568="sníž. přenesená",J568,0)</f>
        <v>0</v>
      </c>
      <c r="BI568" s="258">
        <f>IF(N568="nulová",J568,0)</f>
        <v>0</v>
      </c>
      <c r="BJ568" s="17" t="s">
        <v>88</v>
      </c>
      <c r="BK568" s="258">
        <f>ROUND(I568*H568,2)</f>
        <v>0</v>
      </c>
      <c r="BL568" s="17" t="s">
        <v>113</v>
      </c>
      <c r="BM568" s="257" t="s">
        <v>824</v>
      </c>
    </row>
    <row r="569" spans="1:47" s="2" customFormat="1" ht="12">
      <c r="A569" s="38"/>
      <c r="B569" s="39"/>
      <c r="C569" s="40"/>
      <c r="D569" s="259" t="s">
        <v>175</v>
      </c>
      <c r="E569" s="40"/>
      <c r="F569" s="260" t="s">
        <v>825</v>
      </c>
      <c r="G569" s="40"/>
      <c r="H569" s="40"/>
      <c r="I569" s="155"/>
      <c r="J569" s="40"/>
      <c r="K569" s="40"/>
      <c r="L569" s="44"/>
      <c r="M569" s="261"/>
      <c r="N569" s="262"/>
      <c r="O569" s="91"/>
      <c r="P569" s="91"/>
      <c r="Q569" s="91"/>
      <c r="R569" s="91"/>
      <c r="S569" s="91"/>
      <c r="T569" s="92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T569" s="17" t="s">
        <v>175</v>
      </c>
      <c r="AU569" s="17" t="s">
        <v>90</v>
      </c>
    </row>
    <row r="570" spans="1:51" s="13" customFormat="1" ht="12">
      <c r="A570" s="13"/>
      <c r="B570" s="267"/>
      <c r="C570" s="268"/>
      <c r="D570" s="259" t="s">
        <v>267</v>
      </c>
      <c r="E570" s="269" t="s">
        <v>1</v>
      </c>
      <c r="F570" s="270" t="s">
        <v>826</v>
      </c>
      <c r="G570" s="268"/>
      <c r="H570" s="271">
        <v>343.706</v>
      </c>
      <c r="I570" s="272"/>
      <c r="J570" s="268"/>
      <c r="K570" s="268"/>
      <c r="L570" s="273"/>
      <c r="M570" s="274"/>
      <c r="N570" s="275"/>
      <c r="O570" s="275"/>
      <c r="P570" s="275"/>
      <c r="Q570" s="275"/>
      <c r="R570" s="275"/>
      <c r="S570" s="275"/>
      <c r="T570" s="276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77" t="s">
        <v>267</v>
      </c>
      <c r="AU570" s="277" t="s">
        <v>90</v>
      </c>
      <c r="AV570" s="13" t="s">
        <v>90</v>
      </c>
      <c r="AW570" s="13" t="s">
        <v>35</v>
      </c>
      <c r="AX570" s="13" t="s">
        <v>80</v>
      </c>
      <c r="AY570" s="277" t="s">
        <v>166</v>
      </c>
    </row>
    <row r="571" spans="1:51" s="14" customFormat="1" ht="12">
      <c r="A571" s="14"/>
      <c r="B571" s="278"/>
      <c r="C571" s="279"/>
      <c r="D571" s="259" t="s">
        <v>267</v>
      </c>
      <c r="E571" s="280" t="s">
        <v>1</v>
      </c>
      <c r="F571" s="281" t="s">
        <v>269</v>
      </c>
      <c r="G571" s="279"/>
      <c r="H571" s="282">
        <v>343.706</v>
      </c>
      <c r="I571" s="283"/>
      <c r="J571" s="279"/>
      <c r="K571" s="279"/>
      <c r="L571" s="284"/>
      <c r="M571" s="285"/>
      <c r="N571" s="286"/>
      <c r="O571" s="286"/>
      <c r="P571" s="286"/>
      <c r="Q571" s="286"/>
      <c r="R571" s="286"/>
      <c r="S571" s="286"/>
      <c r="T571" s="287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88" t="s">
        <v>267</v>
      </c>
      <c r="AU571" s="288" t="s">
        <v>90</v>
      </c>
      <c r="AV571" s="14" t="s">
        <v>103</v>
      </c>
      <c r="AW571" s="14" t="s">
        <v>35</v>
      </c>
      <c r="AX571" s="14" t="s">
        <v>88</v>
      </c>
      <c r="AY571" s="288" t="s">
        <v>166</v>
      </c>
    </row>
    <row r="572" spans="1:65" s="2" customFormat="1" ht="21.75" customHeight="1">
      <c r="A572" s="38"/>
      <c r="B572" s="39"/>
      <c r="C572" s="245" t="s">
        <v>827</v>
      </c>
      <c r="D572" s="245" t="s">
        <v>169</v>
      </c>
      <c r="E572" s="246" t="s">
        <v>828</v>
      </c>
      <c r="F572" s="247" t="s">
        <v>829</v>
      </c>
      <c r="G572" s="248" t="s">
        <v>339</v>
      </c>
      <c r="H572" s="249">
        <v>249.17</v>
      </c>
      <c r="I572" s="250"/>
      <c r="J572" s="251">
        <f>ROUND(I572*H572,2)</f>
        <v>0</v>
      </c>
      <c r="K572" s="252"/>
      <c r="L572" s="44"/>
      <c r="M572" s="253" t="s">
        <v>1</v>
      </c>
      <c r="N572" s="254" t="s">
        <v>45</v>
      </c>
      <c r="O572" s="91"/>
      <c r="P572" s="255">
        <f>O572*H572</f>
        <v>0</v>
      </c>
      <c r="Q572" s="255">
        <v>0.0231</v>
      </c>
      <c r="R572" s="255">
        <f>Q572*H572</f>
        <v>5.755826999999999</v>
      </c>
      <c r="S572" s="255">
        <v>0</v>
      </c>
      <c r="T572" s="256">
        <f>S572*H572</f>
        <v>0</v>
      </c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R572" s="257" t="s">
        <v>113</v>
      </c>
      <c r="AT572" s="257" t="s">
        <v>169</v>
      </c>
      <c r="AU572" s="257" t="s">
        <v>90</v>
      </c>
      <c r="AY572" s="17" t="s">
        <v>166</v>
      </c>
      <c r="BE572" s="258">
        <f>IF(N572="základní",J572,0)</f>
        <v>0</v>
      </c>
      <c r="BF572" s="258">
        <f>IF(N572="snížená",J572,0)</f>
        <v>0</v>
      </c>
      <c r="BG572" s="258">
        <f>IF(N572="zákl. přenesená",J572,0)</f>
        <v>0</v>
      </c>
      <c r="BH572" s="258">
        <f>IF(N572="sníž. přenesená",J572,0)</f>
        <v>0</v>
      </c>
      <c r="BI572" s="258">
        <f>IF(N572="nulová",J572,0)</f>
        <v>0</v>
      </c>
      <c r="BJ572" s="17" t="s">
        <v>88</v>
      </c>
      <c r="BK572" s="258">
        <f>ROUND(I572*H572,2)</f>
        <v>0</v>
      </c>
      <c r="BL572" s="17" t="s">
        <v>113</v>
      </c>
      <c r="BM572" s="257" t="s">
        <v>830</v>
      </c>
    </row>
    <row r="573" spans="1:47" s="2" customFormat="1" ht="12">
      <c r="A573" s="38"/>
      <c r="B573" s="39"/>
      <c r="C573" s="40"/>
      <c r="D573" s="259" t="s">
        <v>175</v>
      </c>
      <c r="E573" s="40"/>
      <c r="F573" s="260" t="s">
        <v>831</v>
      </c>
      <c r="G573" s="40"/>
      <c r="H573" s="40"/>
      <c r="I573" s="155"/>
      <c r="J573" s="40"/>
      <c r="K573" s="40"/>
      <c r="L573" s="44"/>
      <c r="M573" s="261"/>
      <c r="N573" s="262"/>
      <c r="O573" s="91"/>
      <c r="P573" s="91"/>
      <c r="Q573" s="91"/>
      <c r="R573" s="91"/>
      <c r="S573" s="91"/>
      <c r="T573" s="92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T573" s="17" t="s">
        <v>175</v>
      </c>
      <c r="AU573" s="17" t="s">
        <v>90</v>
      </c>
    </row>
    <row r="574" spans="1:51" s="13" customFormat="1" ht="12">
      <c r="A574" s="13"/>
      <c r="B574" s="267"/>
      <c r="C574" s="268"/>
      <c r="D574" s="259" t="s">
        <v>267</v>
      </c>
      <c r="E574" s="269" t="s">
        <v>1</v>
      </c>
      <c r="F574" s="270" t="s">
        <v>832</v>
      </c>
      <c r="G574" s="268"/>
      <c r="H574" s="271">
        <v>184.77</v>
      </c>
      <c r="I574" s="272"/>
      <c r="J574" s="268"/>
      <c r="K574" s="268"/>
      <c r="L574" s="273"/>
      <c r="M574" s="274"/>
      <c r="N574" s="275"/>
      <c r="O574" s="275"/>
      <c r="P574" s="275"/>
      <c r="Q574" s="275"/>
      <c r="R574" s="275"/>
      <c r="S574" s="275"/>
      <c r="T574" s="276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77" t="s">
        <v>267</v>
      </c>
      <c r="AU574" s="277" t="s">
        <v>90</v>
      </c>
      <c r="AV574" s="13" t="s">
        <v>90</v>
      </c>
      <c r="AW574" s="13" t="s">
        <v>35</v>
      </c>
      <c r="AX574" s="13" t="s">
        <v>80</v>
      </c>
      <c r="AY574" s="277" t="s">
        <v>166</v>
      </c>
    </row>
    <row r="575" spans="1:51" s="14" customFormat="1" ht="12">
      <c r="A575" s="14"/>
      <c r="B575" s="278"/>
      <c r="C575" s="279"/>
      <c r="D575" s="259" t="s">
        <v>267</v>
      </c>
      <c r="E575" s="280" t="s">
        <v>1</v>
      </c>
      <c r="F575" s="281" t="s">
        <v>269</v>
      </c>
      <c r="G575" s="279"/>
      <c r="H575" s="282">
        <v>184.77</v>
      </c>
      <c r="I575" s="283"/>
      <c r="J575" s="279"/>
      <c r="K575" s="279"/>
      <c r="L575" s="284"/>
      <c r="M575" s="285"/>
      <c r="N575" s="286"/>
      <c r="O575" s="286"/>
      <c r="P575" s="286"/>
      <c r="Q575" s="286"/>
      <c r="R575" s="286"/>
      <c r="S575" s="286"/>
      <c r="T575" s="287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88" t="s">
        <v>267</v>
      </c>
      <c r="AU575" s="288" t="s">
        <v>90</v>
      </c>
      <c r="AV575" s="14" t="s">
        <v>103</v>
      </c>
      <c r="AW575" s="14" t="s">
        <v>35</v>
      </c>
      <c r="AX575" s="14" t="s">
        <v>80</v>
      </c>
      <c r="AY575" s="288" t="s">
        <v>166</v>
      </c>
    </row>
    <row r="576" spans="1:51" s="13" customFormat="1" ht="12">
      <c r="A576" s="13"/>
      <c r="B576" s="267"/>
      <c r="C576" s="268"/>
      <c r="D576" s="259" t="s">
        <v>267</v>
      </c>
      <c r="E576" s="269" t="s">
        <v>1</v>
      </c>
      <c r="F576" s="270" t="s">
        <v>833</v>
      </c>
      <c r="G576" s="268"/>
      <c r="H576" s="271">
        <v>64.4</v>
      </c>
      <c r="I576" s="272"/>
      <c r="J576" s="268"/>
      <c r="K576" s="268"/>
      <c r="L576" s="273"/>
      <c r="M576" s="274"/>
      <c r="N576" s="275"/>
      <c r="O576" s="275"/>
      <c r="P576" s="275"/>
      <c r="Q576" s="275"/>
      <c r="R576" s="275"/>
      <c r="S576" s="275"/>
      <c r="T576" s="276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77" t="s">
        <v>267</v>
      </c>
      <c r="AU576" s="277" t="s">
        <v>90</v>
      </c>
      <c r="AV576" s="13" t="s">
        <v>90</v>
      </c>
      <c r="AW576" s="13" t="s">
        <v>35</v>
      </c>
      <c r="AX576" s="13" t="s">
        <v>80</v>
      </c>
      <c r="AY576" s="277" t="s">
        <v>166</v>
      </c>
    </row>
    <row r="577" spans="1:51" s="14" customFormat="1" ht="12">
      <c r="A577" s="14"/>
      <c r="B577" s="278"/>
      <c r="C577" s="279"/>
      <c r="D577" s="259" t="s">
        <v>267</v>
      </c>
      <c r="E577" s="280" t="s">
        <v>1</v>
      </c>
      <c r="F577" s="281" t="s">
        <v>834</v>
      </c>
      <c r="G577" s="279"/>
      <c r="H577" s="282">
        <v>64.4</v>
      </c>
      <c r="I577" s="283"/>
      <c r="J577" s="279"/>
      <c r="K577" s="279"/>
      <c r="L577" s="284"/>
      <c r="M577" s="285"/>
      <c r="N577" s="286"/>
      <c r="O577" s="286"/>
      <c r="P577" s="286"/>
      <c r="Q577" s="286"/>
      <c r="R577" s="286"/>
      <c r="S577" s="286"/>
      <c r="T577" s="287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88" t="s">
        <v>267</v>
      </c>
      <c r="AU577" s="288" t="s">
        <v>90</v>
      </c>
      <c r="AV577" s="14" t="s">
        <v>103</v>
      </c>
      <c r="AW577" s="14" t="s">
        <v>35</v>
      </c>
      <c r="AX577" s="14" t="s">
        <v>80</v>
      </c>
      <c r="AY577" s="288" t="s">
        <v>166</v>
      </c>
    </row>
    <row r="578" spans="1:51" s="15" customFormat="1" ht="12">
      <c r="A578" s="15"/>
      <c r="B578" s="289"/>
      <c r="C578" s="290"/>
      <c r="D578" s="259" t="s">
        <v>267</v>
      </c>
      <c r="E578" s="291" t="s">
        <v>1</v>
      </c>
      <c r="F578" s="292" t="s">
        <v>285</v>
      </c>
      <c r="G578" s="290"/>
      <c r="H578" s="293">
        <v>249.17000000000002</v>
      </c>
      <c r="I578" s="294"/>
      <c r="J578" s="290"/>
      <c r="K578" s="290"/>
      <c r="L578" s="295"/>
      <c r="M578" s="296"/>
      <c r="N578" s="297"/>
      <c r="O578" s="297"/>
      <c r="P578" s="297"/>
      <c r="Q578" s="297"/>
      <c r="R578" s="297"/>
      <c r="S578" s="297"/>
      <c r="T578" s="298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99" t="s">
        <v>267</v>
      </c>
      <c r="AU578" s="299" t="s">
        <v>90</v>
      </c>
      <c r="AV578" s="15" t="s">
        <v>113</v>
      </c>
      <c r="AW578" s="15" t="s">
        <v>35</v>
      </c>
      <c r="AX578" s="15" t="s">
        <v>88</v>
      </c>
      <c r="AY578" s="299" t="s">
        <v>166</v>
      </c>
    </row>
    <row r="579" spans="1:65" s="2" customFormat="1" ht="21.75" customHeight="1">
      <c r="A579" s="38"/>
      <c r="B579" s="39"/>
      <c r="C579" s="245" t="s">
        <v>835</v>
      </c>
      <c r="D579" s="245" t="s">
        <v>169</v>
      </c>
      <c r="E579" s="246" t="s">
        <v>836</v>
      </c>
      <c r="F579" s="247" t="s">
        <v>837</v>
      </c>
      <c r="G579" s="248" t="s">
        <v>339</v>
      </c>
      <c r="H579" s="249">
        <v>747.51</v>
      </c>
      <c r="I579" s="250"/>
      <c r="J579" s="251">
        <f>ROUND(I579*H579,2)</f>
        <v>0</v>
      </c>
      <c r="K579" s="252"/>
      <c r="L579" s="44"/>
      <c r="M579" s="253" t="s">
        <v>1</v>
      </c>
      <c r="N579" s="254" t="s">
        <v>45</v>
      </c>
      <c r="O579" s="91"/>
      <c r="P579" s="255">
        <f>O579*H579</f>
        <v>0</v>
      </c>
      <c r="Q579" s="255">
        <v>0.0079</v>
      </c>
      <c r="R579" s="255">
        <f>Q579*H579</f>
        <v>5.905329000000001</v>
      </c>
      <c r="S579" s="255">
        <v>0</v>
      </c>
      <c r="T579" s="256">
        <f>S579*H579</f>
        <v>0</v>
      </c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R579" s="257" t="s">
        <v>113</v>
      </c>
      <c r="AT579" s="257" t="s">
        <v>169</v>
      </c>
      <c r="AU579" s="257" t="s">
        <v>90</v>
      </c>
      <c r="AY579" s="17" t="s">
        <v>166</v>
      </c>
      <c r="BE579" s="258">
        <f>IF(N579="základní",J579,0)</f>
        <v>0</v>
      </c>
      <c r="BF579" s="258">
        <f>IF(N579="snížená",J579,0)</f>
        <v>0</v>
      </c>
      <c r="BG579" s="258">
        <f>IF(N579="zákl. přenesená",J579,0)</f>
        <v>0</v>
      </c>
      <c r="BH579" s="258">
        <f>IF(N579="sníž. přenesená",J579,0)</f>
        <v>0</v>
      </c>
      <c r="BI579" s="258">
        <f>IF(N579="nulová",J579,0)</f>
        <v>0</v>
      </c>
      <c r="BJ579" s="17" t="s">
        <v>88</v>
      </c>
      <c r="BK579" s="258">
        <f>ROUND(I579*H579,2)</f>
        <v>0</v>
      </c>
      <c r="BL579" s="17" t="s">
        <v>113</v>
      </c>
      <c r="BM579" s="257" t="s">
        <v>838</v>
      </c>
    </row>
    <row r="580" spans="1:47" s="2" customFormat="1" ht="12">
      <c r="A580" s="38"/>
      <c r="B580" s="39"/>
      <c r="C580" s="40"/>
      <c r="D580" s="259" t="s">
        <v>175</v>
      </c>
      <c r="E580" s="40"/>
      <c r="F580" s="260" t="s">
        <v>839</v>
      </c>
      <c r="G580" s="40"/>
      <c r="H580" s="40"/>
      <c r="I580" s="155"/>
      <c r="J580" s="40"/>
      <c r="K580" s="40"/>
      <c r="L580" s="44"/>
      <c r="M580" s="261"/>
      <c r="N580" s="262"/>
      <c r="O580" s="91"/>
      <c r="P580" s="91"/>
      <c r="Q580" s="91"/>
      <c r="R580" s="91"/>
      <c r="S580" s="91"/>
      <c r="T580" s="92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T580" s="17" t="s">
        <v>175</v>
      </c>
      <c r="AU580" s="17" t="s">
        <v>90</v>
      </c>
    </row>
    <row r="581" spans="1:51" s="13" customFormat="1" ht="12">
      <c r="A581" s="13"/>
      <c r="B581" s="267"/>
      <c r="C581" s="268"/>
      <c r="D581" s="259" t="s">
        <v>267</v>
      </c>
      <c r="E581" s="269" t="s">
        <v>1</v>
      </c>
      <c r="F581" s="270" t="s">
        <v>840</v>
      </c>
      <c r="G581" s="268"/>
      <c r="H581" s="271">
        <v>747.51</v>
      </c>
      <c r="I581" s="272"/>
      <c r="J581" s="268"/>
      <c r="K581" s="268"/>
      <c r="L581" s="273"/>
      <c r="M581" s="274"/>
      <c r="N581" s="275"/>
      <c r="O581" s="275"/>
      <c r="P581" s="275"/>
      <c r="Q581" s="275"/>
      <c r="R581" s="275"/>
      <c r="S581" s="275"/>
      <c r="T581" s="276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77" t="s">
        <v>267</v>
      </c>
      <c r="AU581" s="277" t="s">
        <v>90</v>
      </c>
      <c r="AV581" s="13" t="s">
        <v>90</v>
      </c>
      <c r="AW581" s="13" t="s">
        <v>35</v>
      </c>
      <c r="AX581" s="13" t="s">
        <v>80</v>
      </c>
      <c r="AY581" s="277" t="s">
        <v>166</v>
      </c>
    </row>
    <row r="582" spans="1:51" s="14" customFormat="1" ht="12">
      <c r="A582" s="14"/>
      <c r="B582" s="278"/>
      <c r="C582" s="279"/>
      <c r="D582" s="259" t="s">
        <v>267</v>
      </c>
      <c r="E582" s="280" t="s">
        <v>1</v>
      </c>
      <c r="F582" s="281" t="s">
        <v>269</v>
      </c>
      <c r="G582" s="279"/>
      <c r="H582" s="282">
        <v>747.51</v>
      </c>
      <c r="I582" s="283"/>
      <c r="J582" s="279"/>
      <c r="K582" s="279"/>
      <c r="L582" s="284"/>
      <c r="M582" s="285"/>
      <c r="N582" s="286"/>
      <c r="O582" s="286"/>
      <c r="P582" s="286"/>
      <c r="Q582" s="286"/>
      <c r="R582" s="286"/>
      <c r="S582" s="286"/>
      <c r="T582" s="287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88" t="s">
        <v>267</v>
      </c>
      <c r="AU582" s="288" t="s">
        <v>90</v>
      </c>
      <c r="AV582" s="14" t="s">
        <v>103</v>
      </c>
      <c r="AW582" s="14" t="s">
        <v>35</v>
      </c>
      <c r="AX582" s="14" t="s">
        <v>88</v>
      </c>
      <c r="AY582" s="288" t="s">
        <v>166</v>
      </c>
    </row>
    <row r="583" spans="1:65" s="2" customFormat="1" ht="21.75" customHeight="1">
      <c r="A583" s="38"/>
      <c r="B583" s="39"/>
      <c r="C583" s="245" t="s">
        <v>841</v>
      </c>
      <c r="D583" s="245" t="s">
        <v>169</v>
      </c>
      <c r="E583" s="246" t="s">
        <v>842</v>
      </c>
      <c r="F583" s="247" t="s">
        <v>843</v>
      </c>
      <c r="G583" s="248" t="s">
        <v>339</v>
      </c>
      <c r="H583" s="249">
        <v>19.6</v>
      </c>
      <c r="I583" s="250"/>
      <c r="J583" s="251">
        <f>ROUND(I583*H583,2)</f>
        <v>0</v>
      </c>
      <c r="K583" s="252"/>
      <c r="L583" s="44"/>
      <c r="M583" s="253" t="s">
        <v>1</v>
      </c>
      <c r="N583" s="254" t="s">
        <v>45</v>
      </c>
      <c r="O583" s="91"/>
      <c r="P583" s="255">
        <f>O583*H583</f>
        <v>0</v>
      </c>
      <c r="Q583" s="255">
        <v>0.0352</v>
      </c>
      <c r="R583" s="255">
        <f>Q583*H583</f>
        <v>0.6899200000000001</v>
      </c>
      <c r="S583" s="255">
        <v>0</v>
      </c>
      <c r="T583" s="256">
        <f>S583*H583</f>
        <v>0</v>
      </c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R583" s="257" t="s">
        <v>113</v>
      </c>
      <c r="AT583" s="257" t="s">
        <v>169</v>
      </c>
      <c r="AU583" s="257" t="s">
        <v>90</v>
      </c>
      <c r="AY583" s="17" t="s">
        <v>166</v>
      </c>
      <c r="BE583" s="258">
        <f>IF(N583="základní",J583,0)</f>
        <v>0</v>
      </c>
      <c r="BF583" s="258">
        <f>IF(N583="snížená",J583,0)</f>
        <v>0</v>
      </c>
      <c r="BG583" s="258">
        <f>IF(N583="zákl. přenesená",J583,0)</f>
        <v>0</v>
      </c>
      <c r="BH583" s="258">
        <f>IF(N583="sníž. přenesená",J583,0)</f>
        <v>0</v>
      </c>
      <c r="BI583" s="258">
        <f>IF(N583="nulová",J583,0)</f>
        <v>0</v>
      </c>
      <c r="BJ583" s="17" t="s">
        <v>88</v>
      </c>
      <c r="BK583" s="258">
        <f>ROUND(I583*H583,2)</f>
        <v>0</v>
      </c>
      <c r="BL583" s="17" t="s">
        <v>113</v>
      </c>
      <c r="BM583" s="257" t="s">
        <v>844</v>
      </c>
    </row>
    <row r="584" spans="1:47" s="2" customFormat="1" ht="12">
      <c r="A584" s="38"/>
      <c r="B584" s="39"/>
      <c r="C584" s="40"/>
      <c r="D584" s="259" t="s">
        <v>175</v>
      </c>
      <c r="E584" s="40"/>
      <c r="F584" s="260" t="s">
        <v>845</v>
      </c>
      <c r="G584" s="40"/>
      <c r="H584" s="40"/>
      <c r="I584" s="155"/>
      <c r="J584" s="40"/>
      <c r="K584" s="40"/>
      <c r="L584" s="44"/>
      <c r="M584" s="261"/>
      <c r="N584" s="262"/>
      <c r="O584" s="91"/>
      <c r="P584" s="91"/>
      <c r="Q584" s="91"/>
      <c r="R584" s="91"/>
      <c r="S584" s="91"/>
      <c r="T584" s="92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T584" s="17" t="s">
        <v>175</v>
      </c>
      <c r="AU584" s="17" t="s">
        <v>90</v>
      </c>
    </row>
    <row r="585" spans="1:51" s="13" customFormat="1" ht="12">
      <c r="A585" s="13"/>
      <c r="B585" s="267"/>
      <c r="C585" s="268"/>
      <c r="D585" s="259" t="s">
        <v>267</v>
      </c>
      <c r="E585" s="269" t="s">
        <v>1</v>
      </c>
      <c r="F585" s="270" t="s">
        <v>846</v>
      </c>
      <c r="G585" s="268"/>
      <c r="H585" s="271">
        <v>19.6</v>
      </c>
      <c r="I585" s="272"/>
      <c r="J585" s="268"/>
      <c r="K585" s="268"/>
      <c r="L585" s="273"/>
      <c r="M585" s="274"/>
      <c r="N585" s="275"/>
      <c r="O585" s="275"/>
      <c r="P585" s="275"/>
      <c r="Q585" s="275"/>
      <c r="R585" s="275"/>
      <c r="S585" s="275"/>
      <c r="T585" s="276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77" t="s">
        <v>267</v>
      </c>
      <c r="AU585" s="277" t="s">
        <v>90</v>
      </c>
      <c r="AV585" s="13" t="s">
        <v>90</v>
      </c>
      <c r="AW585" s="13" t="s">
        <v>35</v>
      </c>
      <c r="AX585" s="13" t="s">
        <v>80</v>
      </c>
      <c r="AY585" s="277" t="s">
        <v>166</v>
      </c>
    </row>
    <row r="586" spans="1:51" s="14" customFormat="1" ht="12">
      <c r="A586" s="14"/>
      <c r="B586" s="278"/>
      <c r="C586" s="279"/>
      <c r="D586" s="259" t="s">
        <v>267</v>
      </c>
      <c r="E586" s="280" t="s">
        <v>1</v>
      </c>
      <c r="F586" s="281" t="s">
        <v>819</v>
      </c>
      <c r="G586" s="279"/>
      <c r="H586" s="282">
        <v>19.6</v>
      </c>
      <c r="I586" s="283"/>
      <c r="J586" s="279"/>
      <c r="K586" s="279"/>
      <c r="L586" s="284"/>
      <c r="M586" s="285"/>
      <c r="N586" s="286"/>
      <c r="O586" s="286"/>
      <c r="P586" s="286"/>
      <c r="Q586" s="286"/>
      <c r="R586" s="286"/>
      <c r="S586" s="286"/>
      <c r="T586" s="287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88" t="s">
        <v>267</v>
      </c>
      <c r="AU586" s="288" t="s">
        <v>90</v>
      </c>
      <c r="AV586" s="14" t="s">
        <v>103</v>
      </c>
      <c r="AW586" s="14" t="s">
        <v>35</v>
      </c>
      <c r="AX586" s="14" t="s">
        <v>88</v>
      </c>
      <c r="AY586" s="288" t="s">
        <v>166</v>
      </c>
    </row>
    <row r="587" spans="1:65" s="2" customFormat="1" ht="21.75" customHeight="1">
      <c r="A587" s="38"/>
      <c r="B587" s="39"/>
      <c r="C587" s="245" t="s">
        <v>847</v>
      </c>
      <c r="D587" s="245" t="s">
        <v>169</v>
      </c>
      <c r="E587" s="246" t="s">
        <v>848</v>
      </c>
      <c r="F587" s="247" t="s">
        <v>849</v>
      </c>
      <c r="G587" s="248" t="s">
        <v>339</v>
      </c>
      <c r="H587" s="249">
        <v>78.4</v>
      </c>
      <c r="I587" s="250"/>
      <c r="J587" s="251">
        <f>ROUND(I587*H587,2)</f>
        <v>0</v>
      </c>
      <c r="K587" s="252"/>
      <c r="L587" s="44"/>
      <c r="M587" s="253" t="s">
        <v>1</v>
      </c>
      <c r="N587" s="254" t="s">
        <v>45</v>
      </c>
      <c r="O587" s="91"/>
      <c r="P587" s="255">
        <f>O587*H587</f>
        <v>0</v>
      </c>
      <c r="Q587" s="255">
        <v>0.0105</v>
      </c>
      <c r="R587" s="255">
        <f>Q587*H587</f>
        <v>0.8232000000000002</v>
      </c>
      <c r="S587" s="255">
        <v>0</v>
      </c>
      <c r="T587" s="256">
        <f>S587*H587</f>
        <v>0</v>
      </c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R587" s="257" t="s">
        <v>113</v>
      </c>
      <c r="AT587" s="257" t="s">
        <v>169</v>
      </c>
      <c r="AU587" s="257" t="s">
        <v>90</v>
      </c>
      <c r="AY587" s="17" t="s">
        <v>166</v>
      </c>
      <c r="BE587" s="258">
        <f>IF(N587="základní",J587,0)</f>
        <v>0</v>
      </c>
      <c r="BF587" s="258">
        <f>IF(N587="snížená",J587,0)</f>
        <v>0</v>
      </c>
      <c r="BG587" s="258">
        <f>IF(N587="zákl. přenesená",J587,0)</f>
        <v>0</v>
      </c>
      <c r="BH587" s="258">
        <f>IF(N587="sníž. přenesená",J587,0)</f>
        <v>0</v>
      </c>
      <c r="BI587" s="258">
        <f>IF(N587="nulová",J587,0)</f>
        <v>0</v>
      </c>
      <c r="BJ587" s="17" t="s">
        <v>88</v>
      </c>
      <c r="BK587" s="258">
        <f>ROUND(I587*H587,2)</f>
        <v>0</v>
      </c>
      <c r="BL587" s="17" t="s">
        <v>113</v>
      </c>
      <c r="BM587" s="257" t="s">
        <v>850</v>
      </c>
    </row>
    <row r="588" spans="1:47" s="2" customFormat="1" ht="12">
      <c r="A588" s="38"/>
      <c r="B588" s="39"/>
      <c r="C588" s="40"/>
      <c r="D588" s="259" t="s">
        <v>175</v>
      </c>
      <c r="E588" s="40"/>
      <c r="F588" s="260" t="s">
        <v>851</v>
      </c>
      <c r="G588" s="40"/>
      <c r="H588" s="40"/>
      <c r="I588" s="155"/>
      <c r="J588" s="40"/>
      <c r="K588" s="40"/>
      <c r="L588" s="44"/>
      <c r="M588" s="261"/>
      <c r="N588" s="262"/>
      <c r="O588" s="91"/>
      <c r="P588" s="91"/>
      <c r="Q588" s="91"/>
      <c r="R588" s="91"/>
      <c r="S588" s="91"/>
      <c r="T588" s="92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T588" s="17" t="s">
        <v>175</v>
      </c>
      <c r="AU588" s="17" t="s">
        <v>90</v>
      </c>
    </row>
    <row r="589" spans="1:51" s="13" customFormat="1" ht="12">
      <c r="A589" s="13"/>
      <c r="B589" s="267"/>
      <c r="C589" s="268"/>
      <c r="D589" s="259" t="s">
        <v>267</v>
      </c>
      <c r="E589" s="269" t="s">
        <v>1</v>
      </c>
      <c r="F589" s="270" t="s">
        <v>852</v>
      </c>
      <c r="G589" s="268"/>
      <c r="H589" s="271">
        <v>78.4</v>
      </c>
      <c r="I589" s="272"/>
      <c r="J589" s="268"/>
      <c r="K589" s="268"/>
      <c r="L589" s="273"/>
      <c r="M589" s="274"/>
      <c r="N589" s="275"/>
      <c r="O589" s="275"/>
      <c r="P589" s="275"/>
      <c r="Q589" s="275"/>
      <c r="R589" s="275"/>
      <c r="S589" s="275"/>
      <c r="T589" s="276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77" t="s">
        <v>267</v>
      </c>
      <c r="AU589" s="277" t="s">
        <v>90</v>
      </c>
      <c r="AV589" s="13" t="s">
        <v>90</v>
      </c>
      <c r="AW589" s="13" t="s">
        <v>35</v>
      </c>
      <c r="AX589" s="13" t="s">
        <v>80</v>
      </c>
      <c r="AY589" s="277" t="s">
        <v>166</v>
      </c>
    </row>
    <row r="590" spans="1:51" s="14" customFormat="1" ht="12">
      <c r="A590" s="14"/>
      <c r="B590" s="278"/>
      <c r="C590" s="279"/>
      <c r="D590" s="259" t="s">
        <v>267</v>
      </c>
      <c r="E590" s="280" t="s">
        <v>1</v>
      </c>
      <c r="F590" s="281" t="s">
        <v>269</v>
      </c>
      <c r="G590" s="279"/>
      <c r="H590" s="282">
        <v>78.4</v>
      </c>
      <c r="I590" s="283"/>
      <c r="J590" s="279"/>
      <c r="K590" s="279"/>
      <c r="L590" s="284"/>
      <c r="M590" s="285"/>
      <c r="N590" s="286"/>
      <c r="O590" s="286"/>
      <c r="P590" s="286"/>
      <c r="Q590" s="286"/>
      <c r="R590" s="286"/>
      <c r="S590" s="286"/>
      <c r="T590" s="287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88" t="s">
        <v>267</v>
      </c>
      <c r="AU590" s="288" t="s">
        <v>90</v>
      </c>
      <c r="AV590" s="14" t="s">
        <v>103</v>
      </c>
      <c r="AW590" s="14" t="s">
        <v>35</v>
      </c>
      <c r="AX590" s="14" t="s">
        <v>88</v>
      </c>
      <c r="AY590" s="288" t="s">
        <v>166</v>
      </c>
    </row>
    <row r="591" spans="1:65" s="2" customFormat="1" ht="21.75" customHeight="1">
      <c r="A591" s="38"/>
      <c r="B591" s="39"/>
      <c r="C591" s="245" t="s">
        <v>853</v>
      </c>
      <c r="D591" s="245" t="s">
        <v>169</v>
      </c>
      <c r="E591" s="246" t="s">
        <v>854</v>
      </c>
      <c r="F591" s="247" t="s">
        <v>855</v>
      </c>
      <c r="G591" s="248" t="s">
        <v>339</v>
      </c>
      <c r="H591" s="249">
        <v>168</v>
      </c>
      <c r="I591" s="250"/>
      <c r="J591" s="251">
        <f>ROUND(I591*H591,2)</f>
        <v>0</v>
      </c>
      <c r="K591" s="252"/>
      <c r="L591" s="44"/>
      <c r="M591" s="253" t="s">
        <v>1</v>
      </c>
      <c r="N591" s="254" t="s">
        <v>45</v>
      </c>
      <c r="O591" s="91"/>
      <c r="P591" s="255">
        <f>O591*H591</f>
        <v>0</v>
      </c>
      <c r="Q591" s="255">
        <v>0.00268</v>
      </c>
      <c r="R591" s="255">
        <f>Q591*H591</f>
        <v>0.45024000000000003</v>
      </c>
      <c r="S591" s="255">
        <v>0</v>
      </c>
      <c r="T591" s="256">
        <f>S591*H591</f>
        <v>0</v>
      </c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R591" s="257" t="s">
        <v>113</v>
      </c>
      <c r="AT591" s="257" t="s">
        <v>169</v>
      </c>
      <c r="AU591" s="257" t="s">
        <v>90</v>
      </c>
      <c r="AY591" s="17" t="s">
        <v>166</v>
      </c>
      <c r="BE591" s="258">
        <f>IF(N591="základní",J591,0)</f>
        <v>0</v>
      </c>
      <c r="BF591" s="258">
        <f>IF(N591="snížená",J591,0)</f>
        <v>0</v>
      </c>
      <c r="BG591" s="258">
        <f>IF(N591="zákl. přenesená",J591,0)</f>
        <v>0</v>
      </c>
      <c r="BH591" s="258">
        <f>IF(N591="sníž. přenesená",J591,0)</f>
        <v>0</v>
      </c>
      <c r="BI591" s="258">
        <f>IF(N591="nulová",J591,0)</f>
        <v>0</v>
      </c>
      <c r="BJ591" s="17" t="s">
        <v>88</v>
      </c>
      <c r="BK591" s="258">
        <f>ROUND(I591*H591,2)</f>
        <v>0</v>
      </c>
      <c r="BL591" s="17" t="s">
        <v>113</v>
      </c>
      <c r="BM591" s="257" t="s">
        <v>856</v>
      </c>
    </row>
    <row r="592" spans="1:47" s="2" customFormat="1" ht="12">
      <c r="A592" s="38"/>
      <c r="B592" s="39"/>
      <c r="C592" s="40"/>
      <c r="D592" s="259" t="s">
        <v>175</v>
      </c>
      <c r="E592" s="40"/>
      <c r="F592" s="260" t="s">
        <v>857</v>
      </c>
      <c r="G592" s="40"/>
      <c r="H592" s="40"/>
      <c r="I592" s="155"/>
      <c r="J592" s="40"/>
      <c r="K592" s="40"/>
      <c r="L592" s="44"/>
      <c r="M592" s="261"/>
      <c r="N592" s="262"/>
      <c r="O592" s="91"/>
      <c r="P592" s="91"/>
      <c r="Q592" s="91"/>
      <c r="R592" s="91"/>
      <c r="S592" s="91"/>
      <c r="T592" s="92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T592" s="17" t="s">
        <v>175</v>
      </c>
      <c r="AU592" s="17" t="s">
        <v>90</v>
      </c>
    </row>
    <row r="593" spans="1:51" s="13" customFormat="1" ht="12">
      <c r="A593" s="13"/>
      <c r="B593" s="267"/>
      <c r="C593" s="268"/>
      <c r="D593" s="259" t="s">
        <v>267</v>
      </c>
      <c r="E593" s="269" t="s">
        <v>1</v>
      </c>
      <c r="F593" s="270" t="s">
        <v>858</v>
      </c>
      <c r="G593" s="268"/>
      <c r="H593" s="271">
        <v>168</v>
      </c>
      <c r="I593" s="272"/>
      <c r="J593" s="268"/>
      <c r="K593" s="268"/>
      <c r="L593" s="273"/>
      <c r="M593" s="274"/>
      <c r="N593" s="275"/>
      <c r="O593" s="275"/>
      <c r="P593" s="275"/>
      <c r="Q593" s="275"/>
      <c r="R593" s="275"/>
      <c r="S593" s="275"/>
      <c r="T593" s="276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77" t="s">
        <v>267</v>
      </c>
      <c r="AU593" s="277" t="s">
        <v>90</v>
      </c>
      <c r="AV593" s="13" t="s">
        <v>90</v>
      </c>
      <c r="AW593" s="13" t="s">
        <v>35</v>
      </c>
      <c r="AX593" s="13" t="s">
        <v>80</v>
      </c>
      <c r="AY593" s="277" t="s">
        <v>166</v>
      </c>
    </row>
    <row r="594" spans="1:51" s="14" customFormat="1" ht="12">
      <c r="A594" s="14"/>
      <c r="B594" s="278"/>
      <c r="C594" s="279"/>
      <c r="D594" s="259" t="s">
        <v>267</v>
      </c>
      <c r="E594" s="280" t="s">
        <v>1</v>
      </c>
      <c r="F594" s="281" t="s">
        <v>859</v>
      </c>
      <c r="G594" s="279"/>
      <c r="H594" s="282">
        <v>168</v>
      </c>
      <c r="I594" s="283"/>
      <c r="J594" s="279"/>
      <c r="K594" s="279"/>
      <c r="L594" s="284"/>
      <c r="M594" s="285"/>
      <c r="N594" s="286"/>
      <c r="O594" s="286"/>
      <c r="P594" s="286"/>
      <c r="Q594" s="286"/>
      <c r="R594" s="286"/>
      <c r="S594" s="286"/>
      <c r="T594" s="287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88" t="s">
        <v>267</v>
      </c>
      <c r="AU594" s="288" t="s">
        <v>90</v>
      </c>
      <c r="AV594" s="14" t="s">
        <v>103</v>
      </c>
      <c r="AW594" s="14" t="s">
        <v>35</v>
      </c>
      <c r="AX594" s="14" t="s">
        <v>88</v>
      </c>
      <c r="AY594" s="288" t="s">
        <v>166</v>
      </c>
    </row>
    <row r="595" spans="1:65" s="2" customFormat="1" ht="21.75" customHeight="1">
      <c r="A595" s="38"/>
      <c r="B595" s="39"/>
      <c r="C595" s="245" t="s">
        <v>860</v>
      </c>
      <c r="D595" s="245" t="s">
        <v>169</v>
      </c>
      <c r="E595" s="246" t="s">
        <v>861</v>
      </c>
      <c r="F595" s="247" t="s">
        <v>862</v>
      </c>
      <c r="G595" s="248" t="s">
        <v>264</v>
      </c>
      <c r="H595" s="249">
        <v>32.8</v>
      </c>
      <c r="I595" s="250"/>
      <c r="J595" s="251">
        <f>ROUND(I595*H595,2)</f>
        <v>0</v>
      </c>
      <c r="K595" s="252"/>
      <c r="L595" s="44"/>
      <c r="M595" s="253" t="s">
        <v>1</v>
      </c>
      <c r="N595" s="254" t="s">
        <v>45</v>
      </c>
      <c r="O595" s="91"/>
      <c r="P595" s="255">
        <f>O595*H595</f>
        <v>0</v>
      </c>
      <c r="Q595" s="255">
        <v>0.02065</v>
      </c>
      <c r="R595" s="255">
        <f>Q595*H595</f>
        <v>0.67732</v>
      </c>
      <c r="S595" s="255">
        <v>0</v>
      </c>
      <c r="T595" s="256">
        <f>S595*H595</f>
        <v>0</v>
      </c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R595" s="257" t="s">
        <v>113</v>
      </c>
      <c r="AT595" s="257" t="s">
        <v>169</v>
      </c>
      <c r="AU595" s="257" t="s">
        <v>90</v>
      </c>
      <c r="AY595" s="17" t="s">
        <v>166</v>
      </c>
      <c r="BE595" s="258">
        <f>IF(N595="základní",J595,0)</f>
        <v>0</v>
      </c>
      <c r="BF595" s="258">
        <f>IF(N595="snížená",J595,0)</f>
        <v>0</v>
      </c>
      <c r="BG595" s="258">
        <f>IF(N595="zákl. přenesená",J595,0)</f>
        <v>0</v>
      </c>
      <c r="BH595" s="258">
        <f>IF(N595="sníž. přenesená",J595,0)</f>
        <v>0</v>
      </c>
      <c r="BI595" s="258">
        <f>IF(N595="nulová",J595,0)</f>
        <v>0</v>
      </c>
      <c r="BJ595" s="17" t="s">
        <v>88</v>
      </c>
      <c r="BK595" s="258">
        <f>ROUND(I595*H595,2)</f>
        <v>0</v>
      </c>
      <c r="BL595" s="17" t="s">
        <v>113</v>
      </c>
      <c r="BM595" s="257" t="s">
        <v>863</v>
      </c>
    </row>
    <row r="596" spans="1:47" s="2" customFormat="1" ht="12">
      <c r="A596" s="38"/>
      <c r="B596" s="39"/>
      <c r="C596" s="40"/>
      <c r="D596" s="259" t="s">
        <v>175</v>
      </c>
      <c r="E596" s="40"/>
      <c r="F596" s="260" t="s">
        <v>864</v>
      </c>
      <c r="G596" s="40"/>
      <c r="H596" s="40"/>
      <c r="I596" s="155"/>
      <c r="J596" s="40"/>
      <c r="K596" s="40"/>
      <c r="L596" s="44"/>
      <c r="M596" s="261"/>
      <c r="N596" s="262"/>
      <c r="O596" s="91"/>
      <c r="P596" s="91"/>
      <c r="Q596" s="91"/>
      <c r="R596" s="91"/>
      <c r="S596" s="91"/>
      <c r="T596" s="92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T596" s="17" t="s">
        <v>175</v>
      </c>
      <c r="AU596" s="17" t="s">
        <v>90</v>
      </c>
    </row>
    <row r="597" spans="1:51" s="13" customFormat="1" ht="12">
      <c r="A597" s="13"/>
      <c r="B597" s="267"/>
      <c r="C597" s="268"/>
      <c r="D597" s="259" t="s">
        <v>267</v>
      </c>
      <c r="E597" s="269" t="s">
        <v>1</v>
      </c>
      <c r="F597" s="270" t="s">
        <v>865</v>
      </c>
      <c r="G597" s="268"/>
      <c r="H597" s="271">
        <v>32.8</v>
      </c>
      <c r="I597" s="272"/>
      <c r="J597" s="268"/>
      <c r="K597" s="268"/>
      <c r="L597" s="273"/>
      <c r="M597" s="274"/>
      <c r="N597" s="275"/>
      <c r="O597" s="275"/>
      <c r="P597" s="275"/>
      <c r="Q597" s="275"/>
      <c r="R597" s="275"/>
      <c r="S597" s="275"/>
      <c r="T597" s="276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77" t="s">
        <v>267</v>
      </c>
      <c r="AU597" s="277" t="s">
        <v>90</v>
      </c>
      <c r="AV597" s="13" t="s">
        <v>90</v>
      </c>
      <c r="AW597" s="13" t="s">
        <v>35</v>
      </c>
      <c r="AX597" s="13" t="s">
        <v>80</v>
      </c>
      <c r="AY597" s="277" t="s">
        <v>166</v>
      </c>
    </row>
    <row r="598" spans="1:51" s="14" customFormat="1" ht="12">
      <c r="A598" s="14"/>
      <c r="B598" s="278"/>
      <c r="C598" s="279"/>
      <c r="D598" s="259" t="s">
        <v>267</v>
      </c>
      <c r="E598" s="280" t="s">
        <v>1</v>
      </c>
      <c r="F598" s="281" t="s">
        <v>269</v>
      </c>
      <c r="G598" s="279"/>
      <c r="H598" s="282">
        <v>32.8</v>
      </c>
      <c r="I598" s="283"/>
      <c r="J598" s="279"/>
      <c r="K598" s="279"/>
      <c r="L598" s="284"/>
      <c r="M598" s="285"/>
      <c r="N598" s="286"/>
      <c r="O598" s="286"/>
      <c r="P598" s="286"/>
      <c r="Q598" s="286"/>
      <c r="R598" s="286"/>
      <c r="S598" s="286"/>
      <c r="T598" s="287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88" t="s">
        <v>267</v>
      </c>
      <c r="AU598" s="288" t="s">
        <v>90</v>
      </c>
      <c r="AV598" s="14" t="s">
        <v>103</v>
      </c>
      <c r="AW598" s="14" t="s">
        <v>35</v>
      </c>
      <c r="AX598" s="14" t="s">
        <v>88</v>
      </c>
      <c r="AY598" s="288" t="s">
        <v>166</v>
      </c>
    </row>
    <row r="599" spans="1:65" s="2" customFormat="1" ht="16.5" customHeight="1">
      <c r="A599" s="38"/>
      <c r="B599" s="39"/>
      <c r="C599" s="245" t="s">
        <v>866</v>
      </c>
      <c r="D599" s="245" t="s">
        <v>169</v>
      </c>
      <c r="E599" s="246" t="s">
        <v>867</v>
      </c>
      <c r="F599" s="247" t="s">
        <v>868</v>
      </c>
      <c r="G599" s="248" t="s">
        <v>339</v>
      </c>
      <c r="H599" s="249">
        <v>300</v>
      </c>
      <c r="I599" s="250"/>
      <c r="J599" s="251">
        <f>ROUND(I599*H599,2)</f>
        <v>0</v>
      </c>
      <c r="K599" s="252"/>
      <c r="L599" s="44"/>
      <c r="M599" s="253" t="s">
        <v>1</v>
      </c>
      <c r="N599" s="254" t="s">
        <v>45</v>
      </c>
      <c r="O599" s="91"/>
      <c r="P599" s="255">
        <f>O599*H599</f>
        <v>0</v>
      </c>
      <c r="Q599" s="255">
        <v>0</v>
      </c>
      <c r="R599" s="255">
        <f>Q599*H599</f>
        <v>0</v>
      </c>
      <c r="S599" s="255">
        <v>0</v>
      </c>
      <c r="T599" s="256">
        <f>S599*H599</f>
        <v>0</v>
      </c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R599" s="257" t="s">
        <v>113</v>
      </c>
      <c r="AT599" s="257" t="s">
        <v>169</v>
      </c>
      <c r="AU599" s="257" t="s">
        <v>90</v>
      </c>
      <c r="AY599" s="17" t="s">
        <v>166</v>
      </c>
      <c r="BE599" s="258">
        <f>IF(N599="základní",J599,0)</f>
        <v>0</v>
      </c>
      <c r="BF599" s="258">
        <f>IF(N599="snížená",J599,0)</f>
        <v>0</v>
      </c>
      <c r="BG599" s="258">
        <f>IF(N599="zákl. přenesená",J599,0)</f>
        <v>0</v>
      </c>
      <c r="BH599" s="258">
        <f>IF(N599="sníž. přenesená",J599,0)</f>
        <v>0</v>
      </c>
      <c r="BI599" s="258">
        <f>IF(N599="nulová",J599,0)</f>
        <v>0</v>
      </c>
      <c r="BJ599" s="17" t="s">
        <v>88</v>
      </c>
      <c r="BK599" s="258">
        <f>ROUND(I599*H599,2)</f>
        <v>0</v>
      </c>
      <c r="BL599" s="17" t="s">
        <v>113</v>
      </c>
      <c r="BM599" s="257" t="s">
        <v>869</v>
      </c>
    </row>
    <row r="600" spans="1:47" s="2" customFormat="1" ht="12">
      <c r="A600" s="38"/>
      <c r="B600" s="39"/>
      <c r="C600" s="40"/>
      <c r="D600" s="259" t="s">
        <v>175</v>
      </c>
      <c r="E600" s="40"/>
      <c r="F600" s="260" t="s">
        <v>870</v>
      </c>
      <c r="G600" s="40"/>
      <c r="H600" s="40"/>
      <c r="I600" s="155"/>
      <c r="J600" s="40"/>
      <c r="K600" s="40"/>
      <c r="L600" s="44"/>
      <c r="M600" s="261"/>
      <c r="N600" s="262"/>
      <c r="O600" s="91"/>
      <c r="P600" s="91"/>
      <c r="Q600" s="91"/>
      <c r="R600" s="91"/>
      <c r="S600" s="91"/>
      <c r="T600" s="92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T600" s="17" t="s">
        <v>175</v>
      </c>
      <c r="AU600" s="17" t="s">
        <v>90</v>
      </c>
    </row>
    <row r="601" spans="1:51" s="13" customFormat="1" ht="12">
      <c r="A601" s="13"/>
      <c r="B601" s="267"/>
      <c r="C601" s="268"/>
      <c r="D601" s="259" t="s">
        <v>267</v>
      </c>
      <c r="E601" s="269" t="s">
        <v>1</v>
      </c>
      <c r="F601" s="270" t="s">
        <v>871</v>
      </c>
      <c r="G601" s="268"/>
      <c r="H601" s="271">
        <v>300</v>
      </c>
      <c r="I601" s="272"/>
      <c r="J601" s="268"/>
      <c r="K601" s="268"/>
      <c r="L601" s="273"/>
      <c r="M601" s="274"/>
      <c r="N601" s="275"/>
      <c r="O601" s="275"/>
      <c r="P601" s="275"/>
      <c r="Q601" s="275"/>
      <c r="R601" s="275"/>
      <c r="S601" s="275"/>
      <c r="T601" s="276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77" t="s">
        <v>267</v>
      </c>
      <c r="AU601" s="277" t="s">
        <v>90</v>
      </c>
      <c r="AV601" s="13" t="s">
        <v>90</v>
      </c>
      <c r="AW601" s="13" t="s">
        <v>35</v>
      </c>
      <c r="AX601" s="13" t="s">
        <v>80</v>
      </c>
      <c r="AY601" s="277" t="s">
        <v>166</v>
      </c>
    </row>
    <row r="602" spans="1:51" s="14" customFormat="1" ht="12">
      <c r="A602" s="14"/>
      <c r="B602" s="278"/>
      <c r="C602" s="279"/>
      <c r="D602" s="259" t="s">
        <v>267</v>
      </c>
      <c r="E602" s="280" t="s">
        <v>1</v>
      </c>
      <c r="F602" s="281" t="s">
        <v>872</v>
      </c>
      <c r="G602" s="279"/>
      <c r="H602" s="282">
        <v>300</v>
      </c>
      <c r="I602" s="283"/>
      <c r="J602" s="279"/>
      <c r="K602" s="279"/>
      <c r="L602" s="284"/>
      <c r="M602" s="285"/>
      <c r="N602" s="286"/>
      <c r="O602" s="286"/>
      <c r="P602" s="286"/>
      <c r="Q602" s="286"/>
      <c r="R602" s="286"/>
      <c r="S602" s="286"/>
      <c r="T602" s="287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88" t="s">
        <v>267</v>
      </c>
      <c r="AU602" s="288" t="s">
        <v>90</v>
      </c>
      <c r="AV602" s="14" t="s">
        <v>103</v>
      </c>
      <c r="AW602" s="14" t="s">
        <v>35</v>
      </c>
      <c r="AX602" s="14" t="s">
        <v>88</v>
      </c>
      <c r="AY602" s="288" t="s">
        <v>166</v>
      </c>
    </row>
    <row r="603" spans="1:65" s="2" customFormat="1" ht="16.5" customHeight="1">
      <c r="A603" s="38"/>
      <c r="B603" s="39"/>
      <c r="C603" s="245" t="s">
        <v>873</v>
      </c>
      <c r="D603" s="245" t="s">
        <v>169</v>
      </c>
      <c r="E603" s="246" t="s">
        <v>874</v>
      </c>
      <c r="F603" s="247" t="s">
        <v>875</v>
      </c>
      <c r="G603" s="248" t="s">
        <v>339</v>
      </c>
      <c r="H603" s="249">
        <v>270.75</v>
      </c>
      <c r="I603" s="250"/>
      <c r="J603" s="251">
        <f>ROUND(I603*H603,2)</f>
        <v>0</v>
      </c>
      <c r="K603" s="252"/>
      <c r="L603" s="44"/>
      <c r="M603" s="253" t="s">
        <v>1</v>
      </c>
      <c r="N603" s="254" t="s">
        <v>45</v>
      </c>
      <c r="O603" s="91"/>
      <c r="P603" s="255">
        <f>O603*H603</f>
        <v>0</v>
      </c>
      <c r="Q603" s="255">
        <v>0</v>
      </c>
      <c r="R603" s="255">
        <f>Q603*H603</f>
        <v>0</v>
      </c>
      <c r="S603" s="255">
        <v>0</v>
      </c>
      <c r="T603" s="256">
        <f>S603*H603</f>
        <v>0</v>
      </c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R603" s="257" t="s">
        <v>113</v>
      </c>
      <c r="AT603" s="257" t="s">
        <v>169</v>
      </c>
      <c r="AU603" s="257" t="s">
        <v>90</v>
      </c>
      <c r="AY603" s="17" t="s">
        <v>166</v>
      </c>
      <c r="BE603" s="258">
        <f>IF(N603="základní",J603,0)</f>
        <v>0</v>
      </c>
      <c r="BF603" s="258">
        <f>IF(N603="snížená",J603,0)</f>
        <v>0</v>
      </c>
      <c r="BG603" s="258">
        <f>IF(N603="zákl. přenesená",J603,0)</f>
        <v>0</v>
      </c>
      <c r="BH603" s="258">
        <f>IF(N603="sníž. přenesená",J603,0)</f>
        <v>0</v>
      </c>
      <c r="BI603" s="258">
        <f>IF(N603="nulová",J603,0)</f>
        <v>0</v>
      </c>
      <c r="BJ603" s="17" t="s">
        <v>88</v>
      </c>
      <c r="BK603" s="258">
        <f>ROUND(I603*H603,2)</f>
        <v>0</v>
      </c>
      <c r="BL603" s="17" t="s">
        <v>113</v>
      </c>
      <c r="BM603" s="257" t="s">
        <v>876</v>
      </c>
    </row>
    <row r="604" spans="1:47" s="2" customFormat="1" ht="12">
      <c r="A604" s="38"/>
      <c r="B604" s="39"/>
      <c r="C604" s="40"/>
      <c r="D604" s="259" t="s">
        <v>175</v>
      </c>
      <c r="E604" s="40"/>
      <c r="F604" s="260" t="s">
        <v>877</v>
      </c>
      <c r="G604" s="40"/>
      <c r="H604" s="40"/>
      <c r="I604" s="155"/>
      <c r="J604" s="40"/>
      <c r="K604" s="40"/>
      <c r="L604" s="44"/>
      <c r="M604" s="261"/>
      <c r="N604" s="262"/>
      <c r="O604" s="91"/>
      <c r="P604" s="91"/>
      <c r="Q604" s="91"/>
      <c r="R604" s="91"/>
      <c r="S604" s="91"/>
      <c r="T604" s="92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T604" s="17" t="s">
        <v>175</v>
      </c>
      <c r="AU604" s="17" t="s">
        <v>90</v>
      </c>
    </row>
    <row r="605" spans="1:51" s="13" customFormat="1" ht="12">
      <c r="A605" s="13"/>
      <c r="B605" s="267"/>
      <c r="C605" s="268"/>
      <c r="D605" s="259" t="s">
        <v>267</v>
      </c>
      <c r="E605" s="269" t="s">
        <v>1</v>
      </c>
      <c r="F605" s="270" t="s">
        <v>878</v>
      </c>
      <c r="G605" s="268"/>
      <c r="H605" s="271">
        <v>270.75</v>
      </c>
      <c r="I605" s="272"/>
      <c r="J605" s="268"/>
      <c r="K605" s="268"/>
      <c r="L605" s="273"/>
      <c r="M605" s="274"/>
      <c r="N605" s="275"/>
      <c r="O605" s="275"/>
      <c r="P605" s="275"/>
      <c r="Q605" s="275"/>
      <c r="R605" s="275"/>
      <c r="S605" s="275"/>
      <c r="T605" s="276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77" t="s">
        <v>267</v>
      </c>
      <c r="AU605" s="277" t="s">
        <v>90</v>
      </c>
      <c r="AV605" s="13" t="s">
        <v>90</v>
      </c>
      <c r="AW605" s="13" t="s">
        <v>35</v>
      </c>
      <c r="AX605" s="13" t="s">
        <v>80</v>
      </c>
      <c r="AY605" s="277" t="s">
        <v>166</v>
      </c>
    </row>
    <row r="606" spans="1:51" s="14" customFormat="1" ht="12">
      <c r="A606" s="14"/>
      <c r="B606" s="278"/>
      <c r="C606" s="279"/>
      <c r="D606" s="259" t="s">
        <v>267</v>
      </c>
      <c r="E606" s="280" t="s">
        <v>1</v>
      </c>
      <c r="F606" s="281" t="s">
        <v>879</v>
      </c>
      <c r="G606" s="279"/>
      <c r="H606" s="282">
        <v>270.75</v>
      </c>
      <c r="I606" s="283"/>
      <c r="J606" s="279"/>
      <c r="K606" s="279"/>
      <c r="L606" s="284"/>
      <c r="M606" s="285"/>
      <c r="N606" s="286"/>
      <c r="O606" s="286"/>
      <c r="P606" s="286"/>
      <c r="Q606" s="286"/>
      <c r="R606" s="286"/>
      <c r="S606" s="286"/>
      <c r="T606" s="287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88" t="s">
        <v>267</v>
      </c>
      <c r="AU606" s="288" t="s">
        <v>90</v>
      </c>
      <c r="AV606" s="14" t="s">
        <v>103</v>
      </c>
      <c r="AW606" s="14" t="s">
        <v>35</v>
      </c>
      <c r="AX606" s="14" t="s">
        <v>88</v>
      </c>
      <c r="AY606" s="288" t="s">
        <v>166</v>
      </c>
    </row>
    <row r="607" spans="1:65" s="2" customFormat="1" ht="21.75" customHeight="1">
      <c r="A607" s="38"/>
      <c r="B607" s="39"/>
      <c r="C607" s="245" t="s">
        <v>880</v>
      </c>
      <c r="D607" s="245" t="s">
        <v>169</v>
      </c>
      <c r="E607" s="246" t="s">
        <v>881</v>
      </c>
      <c r="F607" s="247" t="s">
        <v>882</v>
      </c>
      <c r="G607" s="248" t="s">
        <v>272</v>
      </c>
      <c r="H607" s="249">
        <v>3.618</v>
      </c>
      <c r="I607" s="250"/>
      <c r="J607" s="251">
        <f>ROUND(I607*H607,2)</f>
        <v>0</v>
      </c>
      <c r="K607" s="252"/>
      <c r="L607" s="44"/>
      <c r="M607" s="253" t="s">
        <v>1</v>
      </c>
      <c r="N607" s="254" t="s">
        <v>45</v>
      </c>
      <c r="O607" s="91"/>
      <c r="P607" s="255">
        <f>O607*H607</f>
        <v>0</v>
      </c>
      <c r="Q607" s="255">
        <v>2.45329</v>
      </c>
      <c r="R607" s="255">
        <f>Q607*H607</f>
        <v>8.87600322</v>
      </c>
      <c r="S607" s="255">
        <v>0</v>
      </c>
      <c r="T607" s="256">
        <f>S607*H607</f>
        <v>0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257" t="s">
        <v>113</v>
      </c>
      <c r="AT607" s="257" t="s">
        <v>169</v>
      </c>
      <c r="AU607" s="257" t="s">
        <v>90</v>
      </c>
      <c r="AY607" s="17" t="s">
        <v>166</v>
      </c>
      <c r="BE607" s="258">
        <f>IF(N607="základní",J607,0)</f>
        <v>0</v>
      </c>
      <c r="BF607" s="258">
        <f>IF(N607="snížená",J607,0)</f>
        <v>0</v>
      </c>
      <c r="BG607" s="258">
        <f>IF(N607="zákl. přenesená",J607,0)</f>
        <v>0</v>
      </c>
      <c r="BH607" s="258">
        <f>IF(N607="sníž. přenesená",J607,0)</f>
        <v>0</v>
      </c>
      <c r="BI607" s="258">
        <f>IF(N607="nulová",J607,0)</f>
        <v>0</v>
      </c>
      <c r="BJ607" s="17" t="s">
        <v>88</v>
      </c>
      <c r="BK607" s="258">
        <f>ROUND(I607*H607,2)</f>
        <v>0</v>
      </c>
      <c r="BL607" s="17" t="s">
        <v>113</v>
      </c>
      <c r="BM607" s="257" t="s">
        <v>883</v>
      </c>
    </row>
    <row r="608" spans="1:47" s="2" customFormat="1" ht="12">
      <c r="A608" s="38"/>
      <c r="B608" s="39"/>
      <c r="C608" s="40"/>
      <c r="D608" s="259" t="s">
        <v>175</v>
      </c>
      <c r="E608" s="40"/>
      <c r="F608" s="260" t="s">
        <v>884</v>
      </c>
      <c r="G608" s="40"/>
      <c r="H608" s="40"/>
      <c r="I608" s="155"/>
      <c r="J608" s="40"/>
      <c r="K608" s="40"/>
      <c r="L608" s="44"/>
      <c r="M608" s="261"/>
      <c r="N608" s="262"/>
      <c r="O608" s="91"/>
      <c r="P608" s="91"/>
      <c r="Q608" s="91"/>
      <c r="R608" s="91"/>
      <c r="S608" s="91"/>
      <c r="T608" s="92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T608" s="17" t="s">
        <v>175</v>
      </c>
      <c r="AU608" s="17" t="s">
        <v>90</v>
      </c>
    </row>
    <row r="609" spans="1:51" s="13" customFormat="1" ht="12">
      <c r="A609" s="13"/>
      <c r="B609" s="267"/>
      <c r="C609" s="268"/>
      <c r="D609" s="259" t="s">
        <v>267</v>
      </c>
      <c r="E609" s="269" t="s">
        <v>1</v>
      </c>
      <c r="F609" s="270" t="s">
        <v>885</v>
      </c>
      <c r="G609" s="268"/>
      <c r="H609" s="271">
        <v>2.238</v>
      </c>
      <c r="I609" s="272"/>
      <c r="J609" s="268"/>
      <c r="K609" s="268"/>
      <c r="L609" s="273"/>
      <c r="M609" s="274"/>
      <c r="N609" s="275"/>
      <c r="O609" s="275"/>
      <c r="P609" s="275"/>
      <c r="Q609" s="275"/>
      <c r="R609" s="275"/>
      <c r="S609" s="275"/>
      <c r="T609" s="276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77" t="s">
        <v>267</v>
      </c>
      <c r="AU609" s="277" t="s">
        <v>90</v>
      </c>
      <c r="AV609" s="13" t="s">
        <v>90</v>
      </c>
      <c r="AW609" s="13" t="s">
        <v>35</v>
      </c>
      <c r="AX609" s="13" t="s">
        <v>80</v>
      </c>
      <c r="AY609" s="277" t="s">
        <v>166</v>
      </c>
    </row>
    <row r="610" spans="1:51" s="14" customFormat="1" ht="12">
      <c r="A610" s="14"/>
      <c r="B610" s="278"/>
      <c r="C610" s="279"/>
      <c r="D610" s="259" t="s">
        <v>267</v>
      </c>
      <c r="E610" s="280" t="s">
        <v>1</v>
      </c>
      <c r="F610" s="281" t="s">
        <v>886</v>
      </c>
      <c r="G610" s="279"/>
      <c r="H610" s="282">
        <v>2.238</v>
      </c>
      <c r="I610" s="283"/>
      <c r="J610" s="279"/>
      <c r="K610" s="279"/>
      <c r="L610" s="284"/>
      <c r="M610" s="285"/>
      <c r="N610" s="286"/>
      <c r="O610" s="286"/>
      <c r="P610" s="286"/>
      <c r="Q610" s="286"/>
      <c r="R610" s="286"/>
      <c r="S610" s="286"/>
      <c r="T610" s="287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88" t="s">
        <v>267</v>
      </c>
      <c r="AU610" s="288" t="s">
        <v>90</v>
      </c>
      <c r="AV610" s="14" t="s">
        <v>103</v>
      </c>
      <c r="AW610" s="14" t="s">
        <v>35</v>
      </c>
      <c r="AX610" s="14" t="s">
        <v>80</v>
      </c>
      <c r="AY610" s="288" t="s">
        <v>166</v>
      </c>
    </row>
    <row r="611" spans="1:51" s="13" customFormat="1" ht="12">
      <c r="A611" s="13"/>
      <c r="B611" s="267"/>
      <c r="C611" s="268"/>
      <c r="D611" s="259" t="s">
        <v>267</v>
      </c>
      <c r="E611" s="269" t="s">
        <v>1</v>
      </c>
      <c r="F611" s="270" t="s">
        <v>887</v>
      </c>
      <c r="G611" s="268"/>
      <c r="H611" s="271">
        <v>1.38</v>
      </c>
      <c r="I611" s="272"/>
      <c r="J611" s="268"/>
      <c r="K611" s="268"/>
      <c r="L611" s="273"/>
      <c r="M611" s="274"/>
      <c r="N611" s="275"/>
      <c r="O611" s="275"/>
      <c r="P611" s="275"/>
      <c r="Q611" s="275"/>
      <c r="R611" s="275"/>
      <c r="S611" s="275"/>
      <c r="T611" s="276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77" t="s">
        <v>267</v>
      </c>
      <c r="AU611" s="277" t="s">
        <v>90</v>
      </c>
      <c r="AV611" s="13" t="s">
        <v>90</v>
      </c>
      <c r="AW611" s="13" t="s">
        <v>35</v>
      </c>
      <c r="AX611" s="13" t="s">
        <v>80</v>
      </c>
      <c r="AY611" s="277" t="s">
        <v>166</v>
      </c>
    </row>
    <row r="612" spans="1:51" s="14" customFormat="1" ht="12">
      <c r="A612" s="14"/>
      <c r="B612" s="278"/>
      <c r="C612" s="279"/>
      <c r="D612" s="259" t="s">
        <v>267</v>
      </c>
      <c r="E612" s="280" t="s">
        <v>1</v>
      </c>
      <c r="F612" s="281" t="s">
        <v>696</v>
      </c>
      <c r="G612" s="279"/>
      <c r="H612" s="282">
        <v>1.38</v>
      </c>
      <c r="I612" s="283"/>
      <c r="J612" s="279"/>
      <c r="K612" s="279"/>
      <c r="L612" s="284"/>
      <c r="M612" s="285"/>
      <c r="N612" s="286"/>
      <c r="O612" s="286"/>
      <c r="P612" s="286"/>
      <c r="Q612" s="286"/>
      <c r="R612" s="286"/>
      <c r="S612" s="286"/>
      <c r="T612" s="287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88" t="s">
        <v>267</v>
      </c>
      <c r="AU612" s="288" t="s">
        <v>90</v>
      </c>
      <c r="AV612" s="14" t="s">
        <v>103</v>
      </c>
      <c r="AW612" s="14" t="s">
        <v>35</v>
      </c>
      <c r="AX612" s="14" t="s">
        <v>80</v>
      </c>
      <c r="AY612" s="288" t="s">
        <v>166</v>
      </c>
    </row>
    <row r="613" spans="1:51" s="15" customFormat="1" ht="12">
      <c r="A613" s="15"/>
      <c r="B613" s="289"/>
      <c r="C613" s="290"/>
      <c r="D613" s="259" t="s">
        <v>267</v>
      </c>
      <c r="E613" s="291" t="s">
        <v>1</v>
      </c>
      <c r="F613" s="292" t="s">
        <v>285</v>
      </c>
      <c r="G613" s="290"/>
      <c r="H613" s="293">
        <v>3.618</v>
      </c>
      <c r="I613" s="294"/>
      <c r="J613" s="290"/>
      <c r="K613" s="290"/>
      <c r="L613" s="295"/>
      <c r="M613" s="296"/>
      <c r="N613" s="297"/>
      <c r="O613" s="297"/>
      <c r="P613" s="297"/>
      <c r="Q613" s="297"/>
      <c r="R613" s="297"/>
      <c r="S613" s="297"/>
      <c r="T613" s="298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T613" s="299" t="s">
        <v>267</v>
      </c>
      <c r="AU613" s="299" t="s">
        <v>90</v>
      </c>
      <c r="AV613" s="15" t="s">
        <v>113</v>
      </c>
      <c r="AW613" s="15" t="s">
        <v>35</v>
      </c>
      <c r="AX613" s="15" t="s">
        <v>88</v>
      </c>
      <c r="AY613" s="299" t="s">
        <v>166</v>
      </c>
    </row>
    <row r="614" spans="1:65" s="2" customFormat="1" ht="21.75" customHeight="1">
      <c r="A614" s="38"/>
      <c r="B614" s="39"/>
      <c r="C614" s="245" t="s">
        <v>888</v>
      </c>
      <c r="D614" s="245" t="s">
        <v>169</v>
      </c>
      <c r="E614" s="246" t="s">
        <v>889</v>
      </c>
      <c r="F614" s="247" t="s">
        <v>890</v>
      </c>
      <c r="G614" s="248" t="s">
        <v>272</v>
      </c>
      <c r="H614" s="249">
        <v>2.873</v>
      </c>
      <c r="I614" s="250"/>
      <c r="J614" s="251">
        <f>ROUND(I614*H614,2)</f>
        <v>0</v>
      </c>
      <c r="K614" s="252"/>
      <c r="L614" s="44"/>
      <c r="M614" s="253" t="s">
        <v>1</v>
      </c>
      <c r="N614" s="254" t="s">
        <v>45</v>
      </c>
      <c r="O614" s="91"/>
      <c r="P614" s="255">
        <f>O614*H614</f>
        <v>0</v>
      </c>
      <c r="Q614" s="255">
        <v>2.45329</v>
      </c>
      <c r="R614" s="255">
        <f>Q614*H614</f>
        <v>7.04830217</v>
      </c>
      <c r="S614" s="255">
        <v>0</v>
      </c>
      <c r="T614" s="256">
        <f>S614*H614</f>
        <v>0</v>
      </c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R614" s="257" t="s">
        <v>113</v>
      </c>
      <c r="AT614" s="257" t="s">
        <v>169</v>
      </c>
      <c r="AU614" s="257" t="s">
        <v>90</v>
      </c>
      <c r="AY614" s="17" t="s">
        <v>166</v>
      </c>
      <c r="BE614" s="258">
        <f>IF(N614="základní",J614,0)</f>
        <v>0</v>
      </c>
      <c r="BF614" s="258">
        <f>IF(N614="snížená",J614,0)</f>
        <v>0</v>
      </c>
      <c r="BG614" s="258">
        <f>IF(N614="zákl. přenesená",J614,0)</f>
        <v>0</v>
      </c>
      <c r="BH614" s="258">
        <f>IF(N614="sníž. přenesená",J614,0)</f>
        <v>0</v>
      </c>
      <c r="BI614" s="258">
        <f>IF(N614="nulová",J614,0)</f>
        <v>0</v>
      </c>
      <c r="BJ614" s="17" t="s">
        <v>88</v>
      </c>
      <c r="BK614" s="258">
        <f>ROUND(I614*H614,2)</f>
        <v>0</v>
      </c>
      <c r="BL614" s="17" t="s">
        <v>113</v>
      </c>
      <c r="BM614" s="257" t="s">
        <v>891</v>
      </c>
    </row>
    <row r="615" spans="1:47" s="2" customFormat="1" ht="12">
      <c r="A615" s="38"/>
      <c r="B615" s="39"/>
      <c r="C615" s="40"/>
      <c r="D615" s="259" t="s">
        <v>175</v>
      </c>
      <c r="E615" s="40"/>
      <c r="F615" s="260" t="s">
        <v>892</v>
      </c>
      <c r="G615" s="40"/>
      <c r="H615" s="40"/>
      <c r="I615" s="155"/>
      <c r="J615" s="40"/>
      <c r="K615" s="40"/>
      <c r="L615" s="44"/>
      <c r="M615" s="261"/>
      <c r="N615" s="262"/>
      <c r="O615" s="91"/>
      <c r="P615" s="91"/>
      <c r="Q615" s="91"/>
      <c r="R615" s="91"/>
      <c r="S615" s="91"/>
      <c r="T615" s="92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T615" s="17" t="s">
        <v>175</v>
      </c>
      <c r="AU615" s="17" t="s">
        <v>90</v>
      </c>
    </row>
    <row r="616" spans="1:51" s="13" customFormat="1" ht="12">
      <c r="A616" s="13"/>
      <c r="B616" s="267"/>
      <c r="C616" s="268"/>
      <c r="D616" s="259" t="s">
        <v>267</v>
      </c>
      <c r="E616" s="269" t="s">
        <v>1</v>
      </c>
      <c r="F616" s="270" t="s">
        <v>893</v>
      </c>
      <c r="G616" s="268"/>
      <c r="H616" s="271">
        <v>2.873</v>
      </c>
      <c r="I616" s="272"/>
      <c r="J616" s="268"/>
      <c r="K616" s="268"/>
      <c r="L616" s="273"/>
      <c r="M616" s="274"/>
      <c r="N616" s="275"/>
      <c r="O616" s="275"/>
      <c r="P616" s="275"/>
      <c r="Q616" s="275"/>
      <c r="R616" s="275"/>
      <c r="S616" s="275"/>
      <c r="T616" s="276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77" t="s">
        <v>267</v>
      </c>
      <c r="AU616" s="277" t="s">
        <v>90</v>
      </c>
      <c r="AV616" s="13" t="s">
        <v>90</v>
      </c>
      <c r="AW616" s="13" t="s">
        <v>35</v>
      </c>
      <c r="AX616" s="13" t="s">
        <v>80</v>
      </c>
      <c r="AY616" s="277" t="s">
        <v>166</v>
      </c>
    </row>
    <row r="617" spans="1:51" s="14" customFormat="1" ht="12">
      <c r="A617" s="14"/>
      <c r="B617" s="278"/>
      <c r="C617" s="279"/>
      <c r="D617" s="259" t="s">
        <v>267</v>
      </c>
      <c r="E617" s="280" t="s">
        <v>1</v>
      </c>
      <c r="F617" s="281" t="s">
        <v>698</v>
      </c>
      <c r="G617" s="279"/>
      <c r="H617" s="282">
        <v>2.873</v>
      </c>
      <c r="I617" s="283"/>
      <c r="J617" s="279"/>
      <c r="K617" s="279"/>
      <c r="L617" s="284"/>
      <c r="M617" s="285"/>
      <c r="N617" s="286"/>
      <c r="O617" s="286"/>
      <c r="P617" s="286"/>
      <c r="Q617" s="286"/>
      <c r="R617" s="286"/>
      <c r="S617" s="286"/>
      <c r="T617" s="287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88" t="s">
        <v>267</v>
      </c>
      <c r="AU617" s="288" t="s">
        <v>90</v>
      </c>
      <c r="AV617" s="14" t="s">
        <v>103</v>
      </c>
      <c r="AW617" s="14" t="s">
        <v>35</v>
      </c>
      <c r="AX617" s="14" t="s">
        <v>88</v>
      </c>
      <c r="AY617" s="288" t="s">
        <v>166</v>
      </c>
    </row>
    <row r="618" spans="1:65" s="2" customFormat="1" ht="21.75" customHeight="1">
      <c r="A618" s="38"/>
      <c r="B618" s="39"/>
      <c r="C618" s="245" t="s">
        <v>894</v>
      </c>
      <c r="D618" s="245" t="s">
        <v>169</v>
      </c>
      <c r="E618" s="246" t="s">
        <v>895</v>
      </c>
      <c r="F618" s="247" t="s">
        <v>896</v>
      </c>
      <c r="G618" s="248" t="s">
        <v>272</v>
      </c>
      <c r="H618" s="249">
        <v>7.56</v>
      </c>
      <c r="I618" s="250"/>
      <c r="J618" s="251">
        <f>ROUND(I618*H618,2)</f>
        <v>0</v>
      </c>
      <c r="K618" s="252"/>
      <c r="L618" s="44"/>
      <c r="M618" s="253" t="s">
        <v>1</v>
      </c>
      <c r="N618" s="254" t="s">
        <v>45</v>
      </c>
      <c r="O618" s="91"/>
      <c r="P618" s="255">
        <f>O618*H618</f>
        <v>0</v>
      </c>
      <c r="Q618" s="255">
        <v>2.45329</v>
      </c>
      <c r="R618" s="255">
        <f>Q618*H618</f>
        <v>18.546872399999998</v>
      </c>
      <c r="S618" s="255">
        <v>0</v>
      </c>
      <c r="T618" s="256">
        <f>S618*H618</f>
        <v>0</v>
      </c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R618" s="257" t="s">
        <v>113</v>
      </c>
      <c r="AT618" s="257" t="s">
        <v>169</v>
      </c>
      <c r="AU618" s="257" t="s">
        <v>90</v>
      </c>
      <c r="AY618" s="17" t="s">
        <v>166</v>
      </c>
      <c r="BE618" s="258">
        <f>IF(N618="základní",J618,0)</f>
        <v>0</v>
      </c>
      <c r="BF618" s="258">
        <f>IF(N618="snížená",J618,0)</f>
        <v>0</v>
      </c>
      <c r="BG618" s="258">
        <f>IF(N618="zákl. přenesená",J618,0)</f>
        <v>0</v>
      </c>
      <c r="BH618" s="258">
        <f>IF(N618="sníž. přenesená",J618,0)</f>
        <v>0</v>
      </c>
      <c r="BI618" s="258">
        <f>IF(N618="nulová",J618,0)</f>
        <v>0</v>
      </c>
      <c r="BJ618" s="17" t="s">
        <v>88</v>
      </c>
      <c r="BK618" s="258">
        <f>ROUND(I618*H618,2)</f>
        <v>0</v>
      </c>
      <c r="BL618" s="17" t="s">
        <v>113</v>
      </c>
      <c r="BM618" s="257" t="s">
        <v>897</v>
      </c>
    </row>
    <row r="619" spans="1:47" s="2" customFormat="1" ht="12">
      <c r="A619" s="38"/>
      <c r="B619" s="39"/>
      <c r="C619" s="40"/>
      <c r="D619" s="259" t="s">
        <v>175</v>
      </c>
      <c r="E619" s="40"/>
      <c r="F619" s="260" t="s">
        <v>898</v>
      </c>
      <c r="G619" s="40"/>
      <c r="H619" s="40"/>
      <c r="I619" s="155"/>
      <c r="J619" s="40"/>
      <c r="K619" s="40"/>
      <c r="L619" s="44"/>
      <c r="M619" s="261"/>
      <c r="N619" s="262"/>
      <c r="O619" s="91"/>
      <c r="P619" s="91"/>
      <c r="Q619" s="91"/>
      <c r="R619" s="91"/>
      <c r="S619" s="91"/>
      <c r="T619" s="92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T619" s="17" t="s">
        <v>175</v>
      </c>
      <c r="AU619" s="17" t="s">
        <v>90</v>
      </c>
    </row>
    <row r="620" spans="1:51" s="13" customFormat="1" ht="12">
      <c r="A620" s="13"/>
      <c r="B620" s="267"/>
      <c r="C620" s="268"/>
      <c r="D620" s="259" t="s">
        <v>267</v>
      </c>
      <c r="E620" s="269" t="s">
        <v>1</v>
      </c>
      <c r="F620" s="270" t="s">
        <v>899</v>
      </c>
      <c r="G620" s="268"/>
      <c r="H620" s="271">
        <v>7.56</v>
      </c>
      <c r="I620" s="272"/>
      <c r="J620" s="268"/>
      <c r="K620" s="268"/>
      <c r="L620" s="273"/>
      <c r="M620" s="274"/>
      <c r="N620" s="275"/>
      <c r="O620" s="275"/>
      <c r="P620" s="275"/>
      <c r="Q620" s="275"/>
      <c r="R620" s="275"/>
      <c r="S620" s="275"/>
      <c r="T620" s="276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77" t="s">
        <v>267</v>
      </c>
      <c r="AU620" s="277" t="s">
        <v>90</v>
      </c>
      <c r="AV620" s="13" t="s">
        <v>90</v>
      </c>
      <c r="AW620" s="13" t="s">
        <v>35</v>
      </c>
      <c r="AX620" s="13" t="s">
        <v>80</v>
      </c>
      <c r="AY620" s="277" t="s">
        <v>166</v>
      </c>
    </row>
    <row r="621" spans="1:51" s="14" customFormat="1" ht="12">
      <c r="A621" s="14"/>
      <c r="B621" s="278"/>
      <c r="C621" s="279"/>
      <c r="D621" s="259" t="s">
        <v>267</v>
      </c>
      <c r="E621" s="280" t="s">
        <v>1</v>
      </c>
      <c r="F621" s="281" t="s">
        <v>900</v>
      </c>
      <c r="G621" s="279"/>
      <c r="H621" s="282">
        <v>7.56</v>
      </c>
      <c r="I621" s="283"/>
      <c r="J621" s="279"/>
      <c r="K621" s="279"/>
      <c r="L621" s="284"/>
      <c r="M621" s="285"/>
      <c r="N621" s="286"/>
      <c r="O621" s="286"/>
      <c r="P621" s="286"/>
      <c r="Q621" s="286"/>
      <c r="R621" s="286"/>
      <c r="S621" s="286"/>
      <c r="T621" s="287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88" t="s">
        <v>267</v>
      </c>
      <c r="AU621" s="288" t="s">
        <v>90</v>
      </c>
      <c r="AV621" s="14" t="s">
        <v>103</v>
      </c>
      <c r="AW621" s="14" t="s">
        <v>35</v>
      </c>
      <c r="AX621" s="14" t="s">
        <v>88</v>
      </c>
      <c r="AY621" s="288" t="s">
        <v>166</v>
      </c>
    </row>
    <row r="622" spans="1:65" s="2" customFormat="1" ht="21.75" customHeight="1">
      <c r="A622" s="38"/>
      <c r="B622" s="39"/>
      <c r="C622" s="245" t="s">
        <v>901</v>
      </c>
      <c r="D622" s="245" t="s">
        <v>169</v>
      </c>
      <c r="E622" s="246" t="s">
        <v>902</v>
      </c>
      <c r="F622" s="247" t="s">
        <v>903</v>
      </c>
      <c r="G622" s="248" t="s">
        <v>272</v>
      </c>
      <c r="H622" s="249">
        <v>6</v>
      </c>
      <c r="I622" s="250"/>
      <c r="J622" s="251">
        <f>ROUND(I622*H622,2)</f>
        <v>0</v>
      </c>
      <c r="K622" s="252"/>
      <c r="L622" s="44"/>
      <c r="M622" s="253" t="s">
        <v>1</v>
      </c>
      <c r="N622" s="254" t="s">
        <v>45</v>
      </c>
      <c r="O622" s="91"/>
      <c r="P622" s="255">
        <f>O622*H622</f>
        <v>0</v>
      </c>
      <c r="Q622" s="255">
        <v>2.25634</v>
      </c>
      <c r="R622" s="255">
        <f>Q622*H622</f>
        <v>13.538039999999999</v>
      </c>
      <c r="S622" s="255">
        <v>0</v>
      </c>
      <c r="T622" s="256">
        <f>S622*H622</f>
        <v>0</v>
      </c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R622" s="257" t="s">
        <v>113</v>
      </c>
      <c r="AT622" s="257" t="s">
        <v>169</v>
      </c>
      <c r="AU622" s="257" t="s">
        <v>90</v>
      </c>
      <c r="AY622" s="17" t="s">
        <v>166</v>
      </c>
      <c r="BE622" s="258">
        <f>IF(N622="základní",J622,0)</f>
        <v>0</v>
      </c>
      <c r="BF622" s="258">
        <f>IF(N622="snížená",J622,0)</f>
        <v>0</v>
      </c>
      <c r="BG622" s="258">
        <f>IF(N622="zákl. přenesená",J622,0)</f>
        <v>0</v>
      </c>
      <c r="BH622" s="258">
        <f>IF(N622="sníž. přenesená",J622,0)</f>
        <v>0</v>
      </c>
      <c r="BI622" s="258">
        <f>IF(N622="nulová",J622,0)</f>
        <v>0</v>
      </c>
      <c r="BJ622" s="17" t="s">
        <v>88</v>
      </c>
      <c r="BK622" s="258">
        <f>ROUND(I622*H622,2)</f>
        <v>0</v>
      </c>
      <c r="BL622" s="17" t="s">
        <v>113</v>
      </c>
      <c r="BM622" s="257" t="s">
        <v>904</v>
      </c>
    </row>
    <row r="623" spans="1:47" s="2" customFormat="1" ht="12">
      <c r="A623" s="38"/>
      <c r="B623" s="39"/>
      <c r="C623" s="40"/>
      <c r="D623" s="259" t="s">
        <v>175</v>
      </c>
      <c r="E623" s="40"/>
      <c r="F623" s="260" t="s">
        <v>905</v>
      </c>
      <c r="G623" s="40"/>
      <c r="H623" s="40"/>
      <c r="I623" s="155"/>
      <c r="J623" s="40"/>
      <c r="K623" s="40"/>
      <c r="L623" s="44"/>
      <c r="M623" s="261"/>
      <c r="N623" s="262"/>
      <c r="O623" s="91"/>
      <c r="P623" s="91"/>
      <c r="Q623" s="91"/>
      <c r="R623" s="91"/>
      <c r="S623" s="91"/>
      <c r="T623" s="92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T623" s="17" t="s">
        <v>175</v>
      </c>
      <c r="AU623" s="17" t="s">
        <v>90</v>
      </c>
    </row>
    <row r="624" spans="1:51" s="13" customFormat="1" ht="12">
      <c r="A624" s="13"/>
      <c r="B624" s="267"/>
      <c r="C624" s="268"/>
      <c r="D624" s="259" t="s">
        <v>267</v>
      </c>
      <c r="E624" s="269" t="s">
        <v>1</v>
      </c>
      <c r="F624" s="270" t="s">
        <v>906</v>
      </c>
      <c r="G624" s="268"/>
      <c r="H624" s="271">
        <v>3</v>
      </c>
      <c r="I624" s="272"/>
      <c r="J624" s="268"/>
      <c r="K624" s="268"/>
      <c r="L624" s="273"/>
      <c r="M624" s="274"/>
      <c r="N624" s="275"/>
      <c r="O624" s="275"/>
      <c r="P624" s="275"/>
      <c r="Q624" s="275"/>
      <c r="R624" s="275"/>
      <c r="S624" s="275"/>
      <c r="T624" s="276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77" t="s">
        <v>267</v>
      </c>
      <c r="AU624" s="277" t="s">
        <v>90</v>
      </c>
      <c r="AV624" s="13" t="s">
        <v>90</v>
      </c>
      <c r="AW624" s="13" t="s">
        <v>35</v>
      </c>
      <c r="AX624" s="13" t="s">
        <v>80</v>
      </c>
      <c r="AY624" s="277" t="s">
        <v>166</v>
      </c>
    </row>
    <row r="625" spans="1:51" s="14" customFormat="1" ht="12">
      <c r="A625" s="14"/>
      <c r="B625" s="278"/>
      <c r="C625" s="279"/>
      <c r="D625" s="259" t="s">
        <v>267</v>
      </c>
      <c r="E625" s="280" t="s">
        <v>1</v>
      </c>
      <c r="F625" s="281" t="s">
        <v>269</v>
      </c>
      <c r="G625" s="279"/>
      <c r="H625" s="282">
        <v>3</v>
      </c>
      <c r="I625" s="283"/>
      <c r="J625" s="279"/>
      <c r="K625" s="279"/>
      <c r="L625" s="284"/>
      <c r="M625" s="285"/>
      <c r="N625" s="286"/>
      <c r="O625" s="286"/>
      <c r="P625" s="286"/>
      <c r="Q625" s="286"/>
      <c r="R625" s="286"/>
      <c r="S625" s="286"/>
      <c r="T625" s="287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88" t="s">
        <v>267</v>
      </c>
      <c r="AU625" s="288" t="s">
        <v>90</v>
      </c>
      <c r="AV625" s="14" t="s">
        <v>103</v>
      </c>
      <c r="AW625" s="14" t="s">
        <v>35</v>
      </c>
      <c r="AX625" s="14" t="s">
        <v>80</v>
      </c>
      <c r="AY625" s="288" t="s">
        <v>166</v>
      </c>
    </row>
    <row r="626" spans="1:51" s="13" customFormat="1" ht="12">
      <c r="A626" s="13"/>
      <c r="B626" s="267"/>
      <c r="C626" s="268"/>
      <c r="D626" s="259" t="s">
        <v>267</v>
      </c>
      <c r="E626" s="269" t="s">
        <v>1</v>
      </c>
      <c r="F626" s="270" t="s">
        <v>906</v>
      </c>
      <c r="G626" s="268"/>
      <c r="H626" s="271">
        <v>3</v>
      </c>
      <c r="I626" s="272"/>
      <c r="J626" s="268"/>
      <c r="K626" s="268"/>
      <c r="L626" s="273"/>
      <c r="M626" s="274"/>
      <c r="N626" s="275"/>
      <c r="O626" s="275"/>
      <c r="P626" s="275"/>
      <c r="Q626" s="275"/>
      <c r="R626" s="275"/>
      <c r="S626" s="275"/>
      <c r="T626" s="276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77" t="s">
        <v>267</v>
      </c>
      <c r="AU626" s="277" t="s">
        <v>90</v>
      </c>
      <c r="AV626" s="13" t="s">
        <v>90</v>
      </c>
      <c r="AW626" s="13" t="s">
        <v>35</v>
      </c>
      <c r="AX626" s="13" t="s">
        <v>80</v>
      </c>
      <c r="AY626" s="277" t="s">
        <v>166</v>
      </c>
    </row>
    <row r="627" spans="1:51" s="14" customFormat="1" ht="12">
      <c r="A627" s="14"/>
      <c r="B627" s="278"/>
      <c r="C627" s="279"/>
      <c r="D627" s="259" t="s">
        <v>267</v>
      </c>
      <c r="E627" s="280" t="s">
        <v>1</v>
      </c>
      <c r="F627" s="281" t="s">
        <v>907</v>
      </c>
      <c r="G627" s="279"/>
      <c r="H627" s="282">
        <v>3</v>
      </c>
      <c r="I627" s="283"/>
      <c r="J627" s="279"/>
      <c r="K627" s="279"/>
      <c r="L627" s="284"/>
      <c r="M627" s="285"/>
      <c r="N627" s="286"/>
      <c r="O627" s="286"/>
      <c r="P627" s="286"/>
      <c r="Q627" s="286"/>
      <c r="R627" s="286"/>
      <c r="S627" s="286"/>
      <c r="T627" s="287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88" t="s">
        <v>267</v>
      </c>
      <c r="AU627" s="288" t="s">
        <v>90</v>
      </c>
      <c r="AV627" s="14" t="s">
        <v>103</v>
      </c>
      <c r="AW627" s="14" t="s">
        <v>35</v>
      </c>
      <c r="AX627" s="14" t="s">
        <v>80</v>
      </c>
      <c r="AY627" s="288" t="s">
        <v>166</v>
      </c>
    </row>
    <row r="628" spans="1:51" s="15" customFormat="1" ht="12">
      <c r="A628" s="15"/>
      <c r="B628" s="289"/>
      <c r="C628" s="290"/>
      <c r="D628" s="259" t="s">
        <v>267</v>
      </c>
      <c r="E628" s="291" t="s">
        <v>1</v>
      </c>
      <c r="F628" s="292" t="s">
        <v>285</v>
      </c>
      <c r="G628" s="290"/>
      <c r="H628" s="293">
        <v>6</v>
      </c>
      <c r="I628" s="294"/>
      <c r="J628" s="290"/>
      <c r="K628" s="290"/>
      <c r="L628" s="295"/>
      <c r="M628" s="296"/>
      <c r="N628" s="297"/>
      <c r="O628" s="297"/>
      <c r="P628" s="297"/>
      <c r="Q628" s="297"/>
      <c r="R628" s="297"/>
      <c r="S628" s="297"/>
      <c r="T628" s="298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99" t="s">
        <v>267</v>
      </c>
      <c r="AU628" s="299" t="s">
        <v>90</v>
      </c>
      <c r="AV628" s="15" t="s">
        <v>113</v>
      </c>
      <c r="AW628" s="15" t="s">
        <v>35</v>
      </c>
      <c r="AX628" s="15" t="s">
        <v>88</v>
      </c>
      <c r="AY628" s="299" t="s">
        <v>166</v>
      </c>
    </row>
    <row r="629" spans="1:65" s="2" customFormat="1" ht="21.75" customHeight="1">
      <c r="A629" s="38"/>
      <c r="B629" s="39"/>
      <c r="C629" s="245" t="s">
        <v>908</v>
      </c>
      <c r="D629" s="245" t="s">
        <v>169</v>
      </c>
      <c r="E629" s="246" t="s">
        <v>909</v>
      </c>
      <c r="F629" s="247" t="s">
        <v>910</v>
      </c>
      <c r="G629" s="248" t="s">
        <v>272</v>
      </c>
      <c r="H629" s="249">
        <v>3.618</v>
      </c>
      <c r="I629" s="250"/>
      <c r="J629" s="251">
        <f>ROUND(I629*H629,2)</f>
        <v>0</v>
      </c>
      <c r="K629" s="252"/>
      <c r="L629" s="44"/>
      <c r="M629" s="253" t="s">
        <v>1</v>
      </c>
      <c r="N629" s="254" t="s">
        <v>45</v>
      </c>
      <c r="O629" s="91"/>
      <c r="P629" s="255">
        <f>O629*H629</f>
        <v>0</v>
      </c>
      <c r="Q629" s="255">
        <v>0</v>
      </c>
      <c r="R629" s="255">
        <f>Q629*H629</f>
        <v>0</v>
      </c>
      <c r="S629" s="255">
        <v>0</v>
      </c>
      <c r="T629" s="256">
        <f>S629*H629</f>
        <v>0</v>
      </c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R629" s="257" t="s">
        <v>113</v>
      </c>
      <c r="AT629" s="257" t="s">
        <v>169</v>
      </c>
      <c r="AU629" s="257" t="s">
        <v>90</v>
      </c>
      <c r="AY629" s="17" t="s">
        <v>166</v>
      </c>
      <c r="BE629" s="258">
        <f>IF(N629="základní",J629,0)</f>
        <v>0</v>
      </c>
      <c r="BF629" s="258">
        <f>IF(N629="snížená",J629,0)</f>
        <v>0</v>
      </c>
      <c r="BG629" s="258">
        <f>IF(N629="zákl. přenesená",J629,0)</f>
        <v>0</v>
      </c>
      <c r="BH629" s="258">
        <f>IF(N629="sníž. přenesená",J629,0)</f>
        <v>0</v>
      </c>
      <c r="BI629" s="258">
        <f>IF(N629="nulová",J629,0)</f>
        <v>0</v>
      </c>
      <c r="BJ629" s="17" t="s">
        <v>88</v>
      </c>
      <c r="BK629" s="258">
        <f>ROUND(I629*H629,2)</f>
        <v>0</v>
      </c>
      <c r="BL629" s="17" t="s">
        <v>113</v>
      </c>
      <c r="BM629" s="257" t="s">
        <v>911</v>
      </c>
    </row>
    <row r="630" spans="1:47" s="2" customFormat="1" ht="12">
      <c r="A630" s="38"/>
      <c r="B630" s="39"/>
      <c r="C630" s="40"/>
      <c r="D630" s="259" t="s">
        <v>175</v>
      </c>
      <c r="E630" s="40"/>
      <c r="F630" s="260" t="s">
        <v>912</v>
      </c>
      <c r="G630" s="40"/>
      <c r="H630" s="40"/>
      <c r="I630" s="155"/>
      <c r="J630" s="40"/>
      <c r="K630" s="40"/>
      <c r="L630" s="44"/>
      <c r="M630" s="261"/>
      <c r="N630" s="262"/>
      <c r="O630" s="91"/>
      <c r="P630" s="91"/>
      <c r="Q630" s="91"/>
      <c r="R630" s="91"/>
      <c r="S630" s="91"/>
      <c r="T630" s="92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T630" s="17" t="s">
        <v>175</v>
      </c>
      <c r="AU630" s="17" t="s">
        <v>90</v>
      </c>
    </row>
    <row r="631" spans="1:65" s="2" customFormat="1" ht="21.75" customHeight="1">
      <c r="A631" s="38"/>
      <c r="B631" s="39"/>
      <c r="C631" s="245" t="s">
        <v>913</v>
      </c>
      <c r="D631" s="245" t="s">
        <v>169</v>
      </c>
      <c r="E631" s="246" t="s">
        <v>914</v>
      </c>
      <c r="F631" s="247" t="s">
        <v>915</v>
      </c>
      <c r="G631" s="248" t="s">
        <v>272</v>
      </c>
      <c r="H631" s="249">
        <v>2.873</v>
      </c>
      <c r="I631" s="250"/>
      <c r="J631" s="251">
        <f>ROUND(I631*H631,2)</f>
        <v>0</v>
      </c>
      <c r="K631" s="252"/>
      <c r="L631" s="44"/>
      <c r="M631" s="253" t="s">
        <v>1</v>
      </c>
      <c r="N631" s="254" t="s">
        <v>45</v>
      </c>
      <c r="O631" s="91"/>
      <c r="P631" s="255">
        <f>O631*H631</f>
        <v>0</v>
      </c>
      <c r="Q631" s="255">
        <v>0</v>
      </c>
      <c r="R631" s="255">
        <f>Q631*H631</f>
        <v>0</v>
      </c>
      <c r="S631" s="255">
        <v>0</v>
      </c>
      <c r="T631" s="256">
        <f>S631*H631</f>
        <v>0</v>
      </c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R631" s="257" t="s">
        <v>113</v>
      </c>
      <c r="AT631" s="257" t="s">
        <v>169</v>
      </c>
      <c r="AU631" s="257" t="s">
        <v>90</v>
      </c>
      <c r="AY631" s="17" t="s">
        <v>166</v>
      </c>
      <c r="BE631" s="258">
        <f>IF(N631="základní",J631,0)</f>
        <v>0</v>
      </c>
      <c r="BF631" s="258">
        <f>IF(N631="snížená",J631,0)</f>
        <v>0</v>
      </c>
      <c r="BG631" s="258">
        <f>IF(N631="zákl. přenesená",J631,0)</f>
        <v>0</v>
      </c>
      <c r="BH631" s="258">
        <f>IF(N631="sníž. přenesená",J631,0)</f>
        <v>0</v>
      </c>
      <c r="BI631" s="258">
        <f>IF(N631="nulová",J631,0)</f>
        <v>0</v>
      </c>
      <c r="BJ631" s="17" t="s">
        <v>88</v>
      </c>
      <c r="BK631" s="258">
        <f>ROUND(I631*H631,2)</f>
        <v>0</v>
      </c>
      <c r="BL631" s="17" t="s">
        <v>113</v>
      </c>
      <c r="BM631" s="257" t="s">
        <v>916</v>
      </c>
    </row>
    <row r="632" spans="1:47" s="2" customFormat="1" ht="12">
      <c r="A632" s="38"/>
      <c r="B632" s="39"/>
      <c r="C632" s="40"/>
      <c r="D632" s="259" t="s">
        <v>175</v>
      </c>
      <c r="E632" s="40"/>
      <c r="F632" s="260" t="s">
        <v>917</v>
      </c>
      <c r="G632" s="40"/>
      <c r="H632" s="40"/>
      <c r="I632" s="155"/>
      <c r="J632" s="40"/>
      <c r="K632" s="40"/>
      <c r="L632" s="44"/>
      <c r="M632" s="261"/>
      <c r="N632" s="262"/>
      <c r="O632" s="91"/>
      <c r="P632" s="91"/>
      <c r="Q632" s="91"/>
      <c r="R632" s="91"/>
      <c r="S632" s="91"/>
      <c r="T632" s="92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T632" s="17" t="s">
        <v>175</v>
      </c>
      <c r="AU632" s="17" t="s">
        <v>90</v>
      </c>
    </row>
    <row r="633" spans="1:65" s="2" customFormat="1" ht="21.75" customHeight="1">
      <c r="A633" s="38"/>
      <c r="B633" s="39"/>
      <c r="C633" s="245" t="s">
        <v>918</v>
      </c>
      <c r="D633" s="245" t="s">
        <v>169</v>
      </c>
      <c r="E633" s="246" t="s">
        <v>919</v>
      </c>
      <c r="F633" s="247" t="s">
        <v>920</v>
      </c>
      <c r="G633" s="248" t="s">
        <v>272</v>
      </c>
      <c r="H633" s="249">
        <v>7.56</v>
      </c>
      <c r="I633" s="250"/>
      <c r="J633" s="251">
        <f>ROUND(I633*H633,2)</f>
        <v>0</v>
      </c>
      <c r="K633" s="252"/>
      <c r="L633" s="44"/>
      <c r="M633" s="253" t="s">
        <v>1</v>
      </c>
      <c r="N633" s="254" t="s">
        <v>45</v>
      </c>
      <c r="O633" s="91"/>
      <c r="P633" s="255">
        <f>O633*H633</f>
        <v>0</v>
      </c>
      <c r="Q633" s="255">
        <v>0</v>
      </c>
      <c r="R633" s="255">
        <f>Q633*H633</f>
        <v>0</v>
      </c>
      <c r="S633" s="255">
        <v>0</v>
      </c>
      <c r="T633" s="256">
        <f>S633*H633</f>
        <v>0</v>
      </c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R633" s="257" t="s">
        <v>113</v>
      </c>
      <c r="AT633" s="257" t="s">
        <v>169</v>
      </c>
      <c r="AU633" s="257" t="s">
        <v>90</v>
      </c>
      <c r="AY633" s="17" t="s">
        <v>166</v>
      </c>
      <c r="BE633" s="258">
        <f>IF(N633="základní",J633,0)</f>
        <v>0</v>
      </c>
      <c r="BF633" s="258">
        <f>IF(N633="snížená",J633,0)</f>
        <v>0</v>
      </c>
      <c r="BG633" s="258">
        <f>IF(N633="zákl. přenesená",J633,0)</f>
        <v>0</v>
      </c>
      <c r="BH633" s="258">
        <f>IF(N633="sníž. přenesená",J633,0)</f>
        <v>0</v>
      </c>
      <c r="BI633" s="258">
        <f>IF(N633="nulová",J633,0)</f>
        <v>0</v>
      </c>
      <c r="BJ633" s="17" t="s">
        <v>88</v>
      </c>
      <c r="BK633" s="258">
        <f>ROUND(I633*H633,2)</f>
        <v>0</v>
      </c>
      <c r="BL633" s="17" t="s">
        <v>113</v>
      </c>
      <c r="BM633" s="257" t="s">
        <v>921</v>
      </c>
    </row>
    <row r="634" spans="1:47" s="2" customFormat="1" ht="12">
      <c r="A634" s="38"/>
      <c r="B634" s="39"/>
      <c r="C634" s="40"/>
      <c r="D634" s="259" t="s">
        <v>175</v>
      </c>
      <c r="E634" s="40"/>
      <c r="F634" s="260" t="s">
        <v>922</v>
      </c>
      <c r="G634" s="40"/>
      <c r="H634" s="40"/>
      <c r="I634" s="155"/>
      <c r="J634" s="40"/>
      <c r="K634" s="40"/>
      <c r="L634" s="44"/>
      <c r="M634" s="261"/>
      <c r="N634" s="262"/>
      <c r="O634" s="91"/>
      <c r="P634" s="91"/>
      <c r="Q634" s="91"/>
      <c r="R634" s="91"/>
      <c r="S634" s="91"/>
      <c r="T634" s="92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T634" s="17" t="s">
        <v>175</v>
      </c>
      <c r="AU634" s="17" t="s">
        <v>90</v>
      </c>
    </row>
    <row r="635" spans="1:65" s="2" customFormat="1" ht="21.75" customHeight="1">
      <c r="A635" s="38"/>
      <c r="B635" s="39"/>
      <c r="C635" s="245" t="s">
        <v>923</v>
      </c>
      <c r="D635" s="245" t="s">
        <v>169</v>
      </c>
      <c r="E635" s="246" t="s">
        <v>924</v>
      </c>
      <c r="F635" s="247" t="s">
        <v>925</v>
      </c>
      <c r="G635" s="248" t="s">
        <v>272</v>
      </c>
      <c r="H635" s="249">
        <v>3.618</v>
      </c>
      <c r="I635" s="250"/>
      <c r="J635" s="251">
        <f>ROUND(I635*H635,2)</f>
        <v>0</v>
      </c>
      <c r="K635" s="252"/>
      <c r="L635" s="44"/>
      <c r="M635" s="253" t="s">
        <v>1</v>
      </c>
      <c r="N635" s="254" t="s">
        <v>45</v>
      </c>
      <c r="O635" s="91"/>
      <c r="P635" s="255">
        <f>O635*H635</f>
        <v>0</v>
      </c>
      <c r="Q635" s="255">
        <v>0</v>
      </c>
      <c r="R635" s="255">
        <f>Q635*H635</f>
        <v>0</v>
      </c>
      <c r="S635" s="255">
        <v>0</v>
      </c>
      <c r="T635" s="256">
        <f>S635*H635</f>
        <v>0</v>
      </c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R635" s="257" t="s">
        <v>113</v>
      </c>
      <c r="AT635" s="257" t="s">
        <v>169</v>
      </c>
      <c r="AU635" s="257" t="s">
        <v>90</v>
      </c>
      <c r="AY635" s="17" t="s">
        <v>166</v>
      </c>
      <c r="BE635" s="258">
        <f>IF(N635="základní",J635,0)</f>
        <v>0</v>
      </c>
      <c r="BF635" s="258">
        <f>IF(N635="snížená",J635,0)</f>
        <v>0</v>
      </c>
      <c r="BG635" s="258">
        <f>IF(N635="zákl. přenesená",J635,0)</f>
        <v>0</v>
      </c>
      <c r="BH635" s="258">
        <f>IF(N635="sníž. přenesená",J635,0)</f>
        <v>0</v>
      </c>
      <c r="BI635" s="258">
        <f>IF(N635="nulová",J635,0)</f>
        <v>0</v>
      </c>
      <c r="BJ635" s="17" t="s">
        <v>88</v>
      </c>
      <c r="BK635" s="258">
        <f>ROUND(I635*H635,2)</f>
        <v>0</v>
      </c>
      <c r="BL635" s="17" t="s">
        <v>113</v>
      </c>
      <c r="BM635" s="257" t="s">
        <v>926</v>
      </c>
    </row>
    <row r="636" spans="1:47" s="2" customFormat="1" ht="12">
      <c r="A636" s="38"/>
      <c r="B636" s="39"/>
      <c r="C636" s="40"/>
      <c r="D636" s="259" t="s">
        <v>175</v>
      </c>
      <c r="E636" s="40"/>
      <c r="F636" s="260" t="s">
        <v>927</v>
      </c>
      <c r="G636" s="40"/>
      <c r="H636" s="40"/>
      <c r="I636" s="155"/>
      <c r="J636" s="40"/>
      <c r="K636" s="40"/>
      <c r="L636" s="44"/>
      <c r="M636" s="261"/>
      <c r="N636" s="262"/>
      <c r="O636" s="91"/>
      <c r="P636" s="91"/>
      <c r="Q636" s="91"/>
      <c r="R636" s="91"/>
      <c r="S636" s="91"/>
      <c r="T636" s="92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T636" s="17" t="s">
        <v>175</v>
      </c>
      <c r="AU636" s="17" t="s">
        <v>90</v>
      </c>
    </row>
    <row r="637" spans="1:65" s="2" customFormat="1" ht="21.75" customHeight="1">
      <c r="A637" s="38"/>
      <c r="B637" s="39"/>
      <c r="C637" s="245" t="s">
        <v>928</v>
      </c>
      <c r="D637" s="245" t="s">
        <v>169</v>
      </c>
      <c r="E637" s="246" t="s">
        <v>929</v>
      </c>
      <c r="F637" s="247" t="s">
        <v>930</v>
      </c>
      <c r="G637" s="248" t="s">
        <v>272</v>
      </c>
      <c r="H637" s="249">
        <v>2.873</v>
      </c>
      <c r="I637" s="250"/>
      <c r="J637" s="251">
        <f>ROUND(I637*H637,2)</f>
        <v>0</v>
      </c>
      <c r="K637" s="252"/>
      <c r="L637" s="44"/>
      <c r="M637" s="253" t="s">
        <v>1</v>
      </c>
      <c r="N637" s="254" t="s">
        <v>45</v>
      </c>
      <c r="O637" s="91"/>
      <c r="P637" s="255">
        <f>O637*H637</f>
        <v>0</v>
      </c>
      <c r="Q637" s="255">
        <v>0</v>
      </c>
      <c r="R637" s="255">
        <f>Q637*H637</f>
        <v>0</v>
      </c>
      <c r="S637" s="255">
        <v>0</v>
      </c>
      <c r="T637" s="256">
        <f>S637*H637</f>
        <v>0</v>
      </c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R637" s="257" t="s">
        <v>113</v>
      </c>
      <c r="AT637" s="257" t="s">
        <v>169</v>
      </c>
      <c r="AU637" s="257" t="s">
        <v>90</v>
      </c>
      <c r="AY637" s="17" t="s">
        <v>166</v>
      </c>
      <c r="BE637" s="258">
        <f>IF(N637="základní",J637,0)</f>
        <v>0</v>
      </c>
      <c r="BF637" s="258">
        <f>IF(N637="snížená",J637,0)</f>
        <v>0</v>
      </c>
      <c r="BG637" s="258">
        <f>IF(N637="zákl. přenesená",J637,0)</f>
        <v>0</v>
      </c>
      <c r="BH637" s="258">
        <f>IF(N637="sníž. přenesená",J637,0)</f>
        <v>0</v>
      </c>
      <c r="BI637" s="258">
        <f>IF(N637="nulová",J637,0)</f>
        <v>0</v>
      </c>
      <c r="BJ637" s="17" t="s">
        <v>88</v>
      </c>
      <c r="BK637" s="258">
        <f>ROUND(I637*H637,2)</f>
        <v>0</v>
      </c>
      <c r="BL637" s="17" t="s">
        <v>113</v>
      </c>
      <c r="BM637" s="257" t="s">
        <v>931</v>
      </c>
    </row>
    <row r="638" spans="1:47" s="2" customFormat="1" ht="12">
      <c r="A638" s="38"/>
      <c r="B638" s="39"/>
      <c r="C638" s="40"/>
      <c r="D638" s="259" t="s">
        <v>175</v>
      </c>
      <c r="E638" s="40"/>
      <c r="F638" s="260" t="s">
        <v>932</v>
      </c>
      <c r="G638" s="40"/>
      <c r="H638" s="40"/>
      <c r="I638" s="155"/>
      <c r="J638" s="40"/>
      <c r="K638" s="40"/>
      <c r="L638" s="44"/>
      <c r="M638" s="261"/>
      <c r="N638" s="262"/>
      <c r="O638" s="91"/>
      <c r="P638" s="91"/>
      <c r="Q638" s="91"/>
      <c r="R638" s="91"/>
      <c r="S638" s="91"/>
      <c r="T638" s="92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T638" s="17" t="s">
        <v>175</v>
      </c>
      <c r="AU638" s="17" t="s">
        <v>90</v>
      </c>
    </row>
    <row r="639" spans="1:65" s="2" customFormat="1" ht="21.75" customHeight="1">
      <c r="A639" s="38"/>
      <c r="B639" s="39"/>
      <c r="C639" s="245" t="s">
        <v>933</v>
      </c>
      <c r="D639" s="245" t="s">
        <v>169</v>
      </c>
      <c r="E639" s="246" t="s">
        <v>934</v>
      </c>
      <c r="F639" s="247" t="s">
        <v>935</v>
      </c>
      <c r="G639" s="248" t="s">
        <v>272</v>
      </c>
      <c r="H639" s="249">
        <v>7.56</v>
      </c>
      <c r="I639" s="250"/>
      <c r="J639" s="251">
        <f>ROUND(I639*H639,2)</f>
        <v>0</v>
      </c>
      <c r="K639" s="252"/>
      <c r="L639" s="44"/>
      <c r="M639" s="253" t="s">
        <v>1</v>
      </c>
      <c r="N639" s="254" t="s">
        <v>45</v>
      </c>
      <c r="O639" s="91"/>
      <c r="P639" s="255">
        <f>O639*H639</f>
        <v>0</v>
      </c>
      <c r="Q639" s="255">
        <v>0</v>
      </c>
      <c r="R639" s="255">
        <f>Q639*H639</f>
        <v>0</v>
      </c>
      <c r="S639" s="255">
        <v>0</v>
      </c>
      <c r="T639" s="256">
        <f>S639*H639</f>
        <v>0</v>
      </c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R639" s="257" t="s">
        <v>113</v>
      </c>
      <c r="AT639" s="257" t="s">
        <v>169</v>
      </c>
      <c r="AU639" s="257" t="s">
        <v>90</v>
      </c>
      <c r="AY639" s="17" t="s">
        <v>166</v>
      </c>
      <c r="BE639" s="258">
        <f>IF(N639="základní",J639,0)</f>
        <v>0</v>
      </c>
      <c r="BF639" s="258">
        <f>IF(N639="snížená",J639,0)</f>
        <v>0</v>
      </c>
      <c r="BG639" s="258">
        <f>IF(N639="zákl. přenesená",J639,0)</f>
        <v>0</v>
      </c>
      <c r="BH639" s="258">
        <f>IF(N639="sníž. přenesená",J639,0)</f>
        <v>0</v>
      </c>
      <c r="BI639" s="258">
        <f>IF(N639="nulová",J639,0)</f>
        <v>0</v>
      </c>
      <c r="BJ639" s="17" t="s">
        <v>88</v>
      </c>
      <c r="BK639" s="258">
        <f>ROUND(I639*H639,2)</f>
        <v>0</v>
      </c>
      <c r="BL639" s="17" t="s">
        <v>113</v>
      </c>
      <c r="BM639" s="257" t="s">
        <v>936</v>
      </c>
    </row>
    <row r="640" spans="1:47" s="2" customFormat="1" ht="12">
      <c r="A640" s="38"/>
      <c r="B640" s="39"/>
      <c r="C640" s="40"/>
      <c r="D640" s="259" t="s">
        <v>175</v>
      </c>
      <c r="E640" s="40"/>
      <c r="F640" s="260" t="s">
        <v>937</v>
      </c>
      <c r="G640" s="40"/>
      <c r="H640" s="40"/>
      <c r="I640" s="155"/>
      <c r="J640" s="40"/>
      <c r="K640" s="40"/>
      <c r="L640" s="44"/>
      <c r="M640" s="261"/>
      <c r="N640" s="262"/>
      <c r="O640" s="91"/>
      <c r="P640" s="91"/>
      <c r="Q640" s="91"/>
      <c r="R640" s="91"/>
      <c r="S640" s="91"/>
      <c r="T640" s="92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T640" s="17" t="s">
        <v>175</v>
      </c>
      <c r="AU640" s="17" t="s">
        <v>90</v>
      </c>
    </row>
    <row r="641" spans="1:65" s="2" customFormat="1" ht="16.5" customHeight="1">
      <c r="A641" s="38"/>
      <c r="B641" s="39"/>
      <c r="C641" s="245" t="s">
        <v>938</v>
      </c>
      <c r="D641" s="245" t="s">
        <v>169</v>
      </c>
      <c r="E641" s="246" t="s">
        <v>939</v>
      </c>
      <c r="F641" s="247" t="s">
        <v>940</v>
      </c>
      <c r="G641" s="248" t="s">
        <v>307</v>
      </c>
      <c r="H641" s="249">
        <v>0.5</v>
      </c>
      <c r="I641" s="250"/>
      <c r="J641" s="251">
        <f>ROUND(I641*H641,2)</f>
        <v>0</v>
      </c>
      <c r="K641" s="252"/>
      <c r="L641" s="44"/>
      <c r="M641" s="253" t="s">
        <v>1</v>
      </c>
      <c r="N641" s="254" t="s">
        <v>45</v>
      </c>
      <c r="O641" s="91"/>
      <c r="P641" s="255">
        <f>O641*H641</f>
        <v>0</v>
      </c>
      <c r="Q641" s="255">
        <v>1.06277</v>
      </c>
      <c r="R641" s="255">
        <f>Q641*H641</f>
        <v>0.531385</v>
      </c>
      <c r="S641" s="255">
        <v>0</v>
      </c>
      <c r="T641" s="256">
        <f>S641*H641</f>
        <v>0</v>
      </c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R641" s="257" t="s">
        <v>113</v>
      </c>
      <c r="AT641" s="257" t="s">
        <v>169</v>
      </c>
      <c r="AU641" s="257" t="s">
        <v>90</v>
      </c>
      <c r="AY641" s="17" t="s">
        <v>166</v>
      </c>
      <c r="BE641" s="258">
        <f>IF(N641="základní",J641,0)</f>
        <v>0</v>
      </c>
      <c r="BF641" s="258">
        <f>IF(N641="snížená",J641,0)</f>
        <v>0</v>
      </c>
      <c r="BG641" s="258">
        <f>IF(N641="zákl. přenesená",J641,0)</f>
        <v>0</v>
      </c>
      <c r="BH641" s="258">
        <f>IF(N641="sníž. přenesená",J641,0)</f>
        <v>0</v>
      </c>
      <c r="BI641" s="258">
        <f>IF(N641="nulová",J641,0)</f>
        <v>0</v>
      </c>
      <c r="BJ641" s="17" t="s">
        <v>88</v>
      </c>
      <c r="BK641" s="258">
        <f>ROUND(I641*H641,2)</f>
        <v>0</v>
      </c>
      <c r="BL641" s="17" t="s">
        <v>113</v>
      </c>
      <c r="BM641" s="257" t="s">
        <v>941</v>
      </c>
    </row>
    <row r="642" spans="1:47" s="2" customFormat="1" ht="12">
      <c r="A642" s="38"/>
      <c r="B642" s="39"/>
      <c r="C642" s="40"/>
      <c r="D642" s="259" t="s">
        <v>175</v>
      </c>
      <c r="E642" s="40"/>
      <c r="F642" s="260" t="s">
        <v>942</v>
      </c>
      <c r="G642" s="40"/>
      <c r="H642" s="40"/>
      <c r="I642" s="155"/>
      <c r="J642" s="40"/>
      <c r="K642" s="40"/>
      <c r="L642" s="44"/>
      <c r="M642" s="261"/>
      <c r="N642" s="262"/>
      <c r="O642" s="91"/>
      <c r="P642" s="91"/>
      <c r="Q642" s="91"/>
      <c r="R642" s="91"/>
      <c r="S642" s="91"/>
      <c r="T642" s="92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T642" s="17" t="s">
        <v>175</v>
      </c>
      <c r="AU642" s="17" t="s">
        <v>90</v>
      </c>
    </row>
    <row r="643" spans="1:51" s="13" customFormat="1" ht="12">
      <c r="A643" s="13"/>
      <c r="B643" s="267"/>
      <c r="C643" s="268"/>
      <c r="D643" s="259" t="s">
        <v>267</v>
      </c>
      <c r="E643" s="269" t="s">
        <v>1</v>
      </c>
      <c r="F643" s="270" t="s">
        <v>943</v>
      </c>
      <c r="G643" s="268"/>
      <c r="H643" s="271">
        <v>0.055</v>
      </c>
      <c r="I643" s="272"/>
      <c r="J643" s="268"/>
      <c r="K643" s="268"/>
      <c r="L643" s="273"/>
      <c r="M643" s="274"/>
      <c r="N643" s="275"/>
      <c r="O643" s="275"/>
      <c r="P643" s="275"/>
      <c r="Q643" s="275"/>
      <c r="R643" s="275"/>
      <c r="S643" s="275"/>
      <c r="T643" s="276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77" t="s">
        <v>267</v>
      </c>
      <c r="AU643" s="277" t="s">
        <v>90</v>
      </c>
      <c r="AV643" s="13" t="s">
        <v>90</v>
      </c>
      <c r="AW643" s="13" t="s">
        <v>35</v>
      </c>
      <c r="AX643" s="13" t="s">
        <v>80</v>
      </c>
      <c r="AY643" s="277" t="s">
        <v>166</v>
      </c>
    </row>
    <row r="644" spans="1:51" s="14" customFormat="1" ht="12">
      <c r="A644" s="14"/>
      <c r="B644" s="278"/>
      <c r="C644" s="279"/>
      <c r="D644" s="259" t="s">
        <v>267</v>
      </c>
      <c r="E644" s="280" t="s">
        <v>1</v>
      </c>
      <c r="F644" s="281" t="s">
        <v>944</v>
      </c>
      <c r="G644" s="279"/>
      <c r="H644" s="282">
        <v>0.055</v>
      </c>
      <c r="I644" s="283"/>
      <c r="J644" s="279"/>
      <c r="K644" s="279"/>
      <c r="L644" s="284"/>
      <c r="M644" s="285"/>
      <c r="N644" s="286"/>
      <c r="O644" s="286"/>
      <c r="P644" s="286"/>
      <c r="Q644" s="286"/>
      <c r="R644" s="286"/>
      <c r="S644" s="286"/>
      <c r="T644" s="287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88" t="s">
        <v>267</v>
      </c>
      <c r="AU644" s="288" t="s">
        <v>90</v>
      </c>
      <c r="AV644" s="14" t="s">
        <v>103</v>
      </c>
      <c r="AW644" s="14" t="s">
        <v>35</v>
      </c>
      <c r="AX644" s="14" t="s">
        <v>80</v>
      </c>
      <c r="AY644" s="288" t="s">
        <v>166</v>
      </c>
    </row>
    <row r="645" spans="1:51" s="13" customFormat="1" ht="12">
      <c r="A645" s="13"/>
      <c r="B645" s="267"/>
      <c r="C645" s="268"/>
      <c r="D645" s="259" t="s">
        <v>267</v>
      </c>
      <c r="E645" s="269" t="s">
        <v>1</v>
      </c>
      <c r="F645" s="270" t="s">
        <v>945</v>
      </c>
      <c r="G645" s="268"/>
      <c r="H645" s="271">
        <v>0.034</v>
      </c>
      <c r="I645" s="272"/>
      <c r="J645" s="268"/>
      <c r="K645" s="268"/>
      <c r="L645" s="273"/>
      <c r="M645" s="274"/>
      <c r="N645" s="275"/>
      <c r="O645" s="275"/>
      <c r="P645" s="275"/>
      <c r="Q645" s="275"/>
      <c r="R645" s="275"/>
      <c r="S645" s="275"/>
      <c r="T645" s="276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77" t="s">
        <v>267</v>
      </c>
      <c r="AU645" s="277" t="s">
        <v>90</v>
      </c>
      <c r="AV645" s="13" t="s">
        <v>90</v>
      </c>
      <c r="AW645" s="13" t="s">
        <v>35</v>
      </c>
      <c r="AX645" s="13" t="s">
        <v>80</v>
      </c>
      <c r="AY645" s="277" t="s">
        <v>166</v>
      </c>
    </row>
    <row r="646" spans="1:51" s="14" customFormat="1" ht="12">
      <c r="A646" s="14"/>
      <c r="B646" s="278"/>
      <c r="C646" s="279"/>
      <c r="D646" s="259" t="s">
        <v>267</v>
      </c>
      <c r="E646" s="280" t="s">
        <v>1</v>
      </c>
      <c r="F646" s="281" t="s">
        <v>696</v>
      </c>
      <c r="G646" s="279"/>
      <c r="H646" s="282">
        <v>0.034</v>
      </c>
      <c r="I646" s="283"/>
      <c r="J646" s="279"/>
      <c r="K646" s="279"/>
      <c r="L646" s="284"/>
      <c r="M646" s="285"/>
      <c r="N646" s="286"/>
      <c r="O646" s="286"/>
      <c r="P646" s="286"/>
      <c r="Q646" s="286"/>
      <c r="R646" s="286"/>
      <c r="S646" s="286"/>
      <c r="T646" s="287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88" t="s">
        <v>267</v>
      </c>
      <c r="AU646" s="288" t="s">
        <v>90</v>
      </c>
      <c r="AV646" s="14" t="s">
        <v>103</v>
      </c>
      <c r="AW646" s="14" t="s">
        <v>35</v>
      </c>
      <c r="AX646" s="14" t="s">
        <v>80</v>
      </c>
      <c r="AY646" s="288" t="s">
        <v>166</v>
      </c>
    </row>
    <row r="647" spans="1:51" s="13" customFormat="1" ht="12">
      <c r="A647" s="13"/>
      <c r="B647" s="267"/>
      <c r="C647" s="268"/>
      <c r="D647" s="259" t="s">
        <v>267</v>
      </c>
      <c r="E647" s="269" t="s">
        <v>1</v>
      </c>
      <c r="F647" s="270" t="s">
        <v>946</v>
      </c>
      <c r="G647" s="268"/>
      <c r="H647" s="271">
        <v>0.165</v>
      </c>
      <c r="I647" s="272"/>
      <c r="J647" s="268"/>
      <c r="K647" s="268"/>
      <c r="L647" s="273"/>
      <c r="M647" s="274"/>
      <c r="N647" s="275"/>
      <c r="O647" s="275"/>
      <c r="P647" s="275"/>
      <c r="Q647" s="275"/>
      <c r="R647" s="275"/>
      <c r="S647" s="275"/>
      <c r="T647" s="276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77" t="s">
        <v>267</v>
      </c>
      <c r="AU647" s="277" t="s">
        <v>90</v>
      </c>
      <c r="AV647" s="13" t="s">
        <v>90</v>
      </c>
      <c r="AW647" s="13" t="s">
        <v>35</v>
      </c>
      <c r="AX647" s="13" t="s">
        <v>80</v>
      </c>
      <c r="AY647" s="277" t="s">
        <v>166</v>
      </c>
    </row>
    <row r="648" spans="1:51" s="14" customFormat="1" ht="12">
      <c r="A648" s="14"/>
      <c r="B648" s="278"/>
      <c r="C648" s="279"/>
      <c r="D648" s="259" t="s">
        <v>267</v>
      </c>
      <c r="E648" s="280" t="s">
        <v>1</v>
      </c>
      <c r="F648" s="281" t="s">
        <v>698</v>
      </c>
      <c r="G648" s="279"/>
      <c r="H648" s="282">
        <v>0.165</v>
      </c>
      <c r="I648" s="283"/>
      <c r="J648" s="279"/>
      <c r="K648" s="279"/>
      <c r="L648" s="284"/>
      <c r="M648" s="285"/>
      <c r="N648" s="286"/>
      <c r="O648" s="286"/>
      <c r="P648" s="286"/>
      <c r="Q648" s="286"/>
      <c r="R648" s="286"/>
      <c r="S648" s="286"/>
      <c r="T648" s="287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88" t="s">
        <v>267</v>
      </c>
      <c r="AU648" s="288" t="s">
        <v>90</v>
      </c>
      <c r="AV648" s="14" t="s">
        <v>103</v>
      </c>
      <c r="AW648" s="14" t="s">
        <v>35</v>
      </c>
      <c r="AX648" s="14" t="s">
        <v>80</v>
      </c>
      <c r="AY648" s="288" t="s">
        <v>166</v>
      </c>
    </row>
    <row r="649" spans="1:51" s="13" customFormat="1" ht="12">
      <c r="A649" s="13"/>
      <c r="B649" s="267"/>
      <c r="C649" s="268"/>
      <c r="D649" s="259" t="s">
        <v>267</v>
      </c>
      <c r="E649" s="269" t="s">
        <v>1</v>
      </c>
      <c r="F649" s="270" t="s">
        <v>947</v>
      </c>
      <c r="G649" s="268"/>
      <c r="H649" s="271">
        <v>0.246</v>
      </c>
      <c r="I649" s="272"/>
      <c r="J649" s="268"/>
      <c r="K649" s="268"/>
      <c r="L649" s="273"/>
      <c r="M649" s="274"/>
      <c r="N649" s="275"/>
      <c r="O649" s="275"/>
      <c r="P649" s="275"/>
      <c r="Q649" s="275"/>
      <c r="R649" s="275"/>
      <c r="S649" s="275"/>
      <c r="T649" s="276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77" t="s">
        <v>267</v>
      </c>
      <c r="AU649" s="277" t="s">
        <v>90</v>
      </c>
      <c r="AV649" s="13" t="s">
        <v>90</v>
      </c>
      <c r="AW649" s="13" t="s">
        <v>35</v>
      </c>
      <c r="AX649" s="13" t="s">
        <v>80</v>
      </c>
      <c r="AY649" s="277" t="s">
        <v>166</v>
      </c>
    </row>
    <row r="650" spans="1:51" s="14" customFormat="1" ht="12">
      <c r="A650" s="14"/>
      <c r="B650" s="278"/>
      <c r="C650" s="279"/>
      <c r="D650" s="259" t="s">
        <v>267</v>
      </c>
      <c r="E650" s="280" t="s">
        <v>1</v>
      </c>
      <c r="F650" s="281" t="s">
        <v>900</v>
      </c>
      <c r="G650" s="279"/>
      <c r="H650" s="282">
        <v>0.246</v>
      </c>
      <c r="I650" s="283"/>
      <c r="J650" s="279"/>
      <c r="K650" s="279"/>
      <c r="L650" s="284"/>
      <c r="M650" s="285"/>
      <c r="N650" s="286"/>
      <c r="O650" s="286"/>
      <c r="P650" s="286"/>
      <c r="Q650" s="286"/>
      <c r="R650" s="286"/>
      <c r="S650" s="286"/>
      <c r="T650" s="287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88" t="s">
        <v>267</v>
      </c>
      <c r="AU650" s="288" t="s">
        <v>90</v>
      </c>
      <c r="AV650" s="14" t="s">
        <v>103</v>
      </c>
      <c r="AW650" s="14" t="s">
        <v>35</v>
      </c>
      <c r="AX650" s="14" t="s">
        <v>80</v>
      </c>
      <c r="AY650" s="288" t="s">
        <v>166</v>
      </c>
    </row>
    <row r="651" spans="1:51" s="15" customFormat="1" ht="12">
      <c r="A651" s="15"/>
      <c r="B651" s="289"/>
      <c r="C651" s="290"/>
      <c r="D651" s="259" t="s">
        <v>267</v>
      </c>
      <c r="E651" s="291" t="s">
        <v>1</v>
      </c>
      <c r="F651" s="292" t="s">
        <v>285</v>
      </c>
      <c r="G651" s="290"/>
      <c r="H651" s="293">
        <v>0.5</v>
      </c>
      <c r="I651" s="294"/>
      <c r="J651" s="290"/>
      <c r="K651" s="290"/>
      <c r="L651" s="295"/>
      <c r="M651" s="296"/>
      <c r="N651" s="297"/>
      <c r="O651" s="297"/>
      <c r="P651" s="297"/>
      <c r="Q651" s="297"/>
      <c r="R651" s="297"/>
      <c r="S651" s="297"/>
      <c r="T651" s="298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T651" s="299" t="s">
        <v>267</v>
      </c>
      <c r="AU651" s="299" t="s">
        <v>90</v>
      </c>
      <c r="AV651" s="15" t="s">
        <v>113</v>
      </c>
      <c r="AW651" s="15" t="s">
        <v>35</v>
      </c>
      <c r="AX651" s="15" t="s">
        <v>88</v>
      </c>
      <c r="AY651" s="299" t="s">
        <v>166</v>
      </c>
    </row>
    <row r="652" spans="1:65" s="2" customFormat="1" ht="16.5" customHeight="1">
      <c r="A652" s="38"/>
      <c r="B652" s="39"/>
      <c r="C652" s="245" t="s">
        <v>948</v>
      </c>
      <c r="D652" s="245" t="s">
        <v>169</v>
      </c>
      <c r="E652" s="246" t="s">
        <v>949</v>
      </c>
      <c r="F652" s="247" t="s">
        <v>950</v>
      </c>
      <c r="G652" s="248" t="s">
        <v>339</v>
      </c>
      <c r="H652" s="249">
        <v>103.51</v>
      </c>
      <c r="I652" s="250"/>
      <c r="J652" s="251">
        <f>ROUND(I652*H652,2)</f>
        <v>0</v>
      </c>
      <c r="K652" s="252"/>
      <c r="L652" s="44"/>
      <c r="M652" s="253" t="s">
        <v>1</v>
      </c>
      <c r="N652" s="254" t="s">
        <v>45</v>
      </c>
      <c r="O652" s="91"/>
      <c r="P652" s="255">
        <f>O652*H652</f>
        <v>0</v>
      </c>
      <c r="Q652" s="255">
        <v>0.00013</v>
      </c>
      <c r="R652" s="255">
        <f>Q652*H652</f>
        <v>0.0134563</v>
      </c>
      <c r="S652" s="255">
        <v>0</v>
      </c>
      <c r="T652" s="256">
        <f>S652*H652</f>
        <v>0</v>
      </c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R652" s="257" t="s">
        <v>113</v>
      </c>
      <c r="AT652" s="257" t="s">
        <v>169</v>
      </c>
      <c r="AU652" s="257" t="s">
        <v>90</v>
      </c>
      <c r="AY652" s="17" t="s">
        <v>166</v>
      </c>
      <c r="BE652" s="258">
        <f>IF(N652="základní",J652,0)</f>
        <v>0</v>
      </c>
      <c r="BF652" s="258">
        <f>IF(N652="snížená",J652,0)</f>
        <v>0</v>
      </c>
      <c r="BG652" s="258">
        <f>IF(N652="zákl. přenesená",J652,0)</f>
        <v>0</v>
      </c>
      <c r="BH652" s="258">
        <f>IF(N652="sníž. přenesená",J652,0)</f>
        <v>0</v>
      </c>
      <c r="BI652" s="258">
        <f>IF(N652="nulová",J652,0)</f>
        <v>0</v>
      </c>
      <c r="BJ652" s="17" t="s">
        <v>88</v>
      </c>
      <c r="BK652" s="258">
        <f>ROUND(I652*H652,2)</f>
        <v>0</v>
      </c>
      <c r="BL652" s="17" t="s">
        <v>113</v>
      </c>
      <c r="BM652" s="257" t="s">
        <v>951</v>
      </c>
    </row>
    <row r="653" spans="1:47" s="2" customFormat="1" ht="12">
      <c r="A653" s="38"/>
      <c r="B653" s="39"/>
      <c r="C653" s="40"/>
      <c r="D653" s="259" t="s">
        <v>175</v>
      </c>
      <c r="E653" s="40"/>
      <c r="F653" s="260" t="s">
        <v>952</v>
      </c>
      <c r="G653" s="40"/>
      <c r="H653" s="40"/>
      <c r="I653" s="155"/>
      <c r="J653" s="40"/>
      <c r="K653" s="40"/>
      <c r="L653" s="44"/>
      <c r="M653" s="261"/>
      <c r="N653" s="262"/>
      <c r="O653" s="91"/>
      <c r="P653" s="91"/>
      <c r="Q653" s="91"/>
      <c r="R653" s="91"/>
      <c r="S653" s="91"/>
      <c r="T653" s="92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T653" s="17" t="s">
        <v>175</v>
      </c>
      <c r="AU653" s="17" t="s">
        <v>90</v>
      </c>
    </row>
    <row r="654" spans="1:51" s="13" customFormat="1" ht="12">
      <c r="A654" s="13"/>
      <c r="B654" s="267"/>
      <c r="C654" s="268"/>
      <c r="D654" s="259" t="s">
        <v>267</v>
      </c>
      <c r="E654" s="269" t="s">
        <v>1</v>
      </c>
      <c r="F654" s="270" t="s">
        <v>953</v>
      </c>
      <c r="G654" s="268"/>
      <c r="H654" s="271">
        <v>41.03</v>
      </c>
      <c r="I654" s="272"/>
      <c r="J654" s="268"/>
      <c r="K654" s="268"/>
      <c r="L654" s="273"/>
      <c r="M654" s="274"/>
      <c r="N654" s="275"/>
      <c r="O654" s="275"/>
      <c r="P654" s="275"/>
      <c r="Q654" s="275"/>
      <c r="R654" s="275"/>
      <c r="S654" s="275"/>
      <c r="T654" s="276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77" t="s">
        <v>267</v>
      </c>
      <c r="AU654" s="277" t="s">
        <v>90</v>
      </c>
      <c r="AV654" s="13" t="s">
        <v>90</v>
      </c>
      <c r="AW654" s="13" t="s">
        <v>35</v>
      </c>
      <c r="AX654" s="13" t="s">
        <v>80</v>
      </c>
      <c r="AY654" s="277" t="s">
        <v>166</v>
      </c>
    </row>
    <row r="655" spans="1:51" s="14" customFormat="1" ht="12">
      <c r="A655" s="14"/>
      <c r="B655" s="278"/>
      <c r="C655" s="279"/>
      <c r="D655" s="259" t="s">
        <v>267</v>
      </c>
      <c r="E655" s="280" t="s">
        <v>1</v>
      </c>
      <c r="F655" s="281" t="s">
        <v>886</v>
      </c>
      <c r="G655" s="279"/>
      <c r="H655" s="282">
        <v>41.03</v>
      </c>
      <c r="I655" s="283"/>
      <c r="J655" s="279"/>
      <c r="K655" s="279"/>
      <c r="L655" s="284"/>
      <c r="M655" s="285"/>
      <c r="N655" s="286"/>
      <c r="O655" s="286"/>
      <c r="P655" s="286"/>
      <c r="Q655" s="286"/>
      <c r="R655" s="286"/>
      <c r="S655" s="286"/>
      <c r="T655" s="287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88" t="s">
        <v>267</v>
      </c>
      <c r="AU655" s="288" t="s">
        <v>90</v>
      </c>
      <c r="AV655" s="14" t="s">
        <v>103</v>
      </c>
      <c r="AW655" s="14" t="s">
        <v>35</v>
      </c>
      <c r="AX655" s="14" t="s">
        <v>80</v>
      </c>
      <c r="AY655" s="288" t="s">
        <v>166</v>
      </c>
    </row>
    <row r="656" spans="1:51" s="13" customFormat="1" ht="12">
      <c r="A656" s="13"/>
      <c r="B656" s="267"/>
      <c r="C656" s="268"/>
      <c r="D656" s="259" t="s">
        <v>267</v>
      </c>
      <c r="E656" s="269" t="s">
        <v>1</v>
      </c>
      <c r="F656" s="270" t="s">
        <v>954</v>
      </c>
      <c r="G656" s="268"/>
      <c r="H656" s="271">
        <v>25.3</v>
      </c>
      <c r="I656" s="272"/>
      <c r="J656" s="268"/>
      <c r="K656" s="268"/>
      <c r="L656" s="273"/>
      <c r="M656" s="274"/>
      <c r="N656" s="275"/>
      <c r="O656" s="275"/>
      <c r="P656" s="275"/>
      <c r="Q656" s="275"/>
      <c r="R656" s="275"/>
      <c r="S656" s="275"/>
      <c r="T656" s="276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77" t="s">
        <v>267</v>
      </c>
      <c r="AU656" s="277" t="s">
        <v>90</v>
      </c>
      <c r="AV656" s="13" t="s">
        <v>90</v>
      </c>
      <c r="AW656" s="13" t="s">
        <v>35</v>
      </c>
      <c r="AX656" s="13" t="s">
        <v>80</v>
      </c>
      <c r="AY656" s="277" t="s">
        <v>166</v>
      </c>
    </row>
    <row r="657" spans="1:51" s="14" customFormat="1" ht="12">
      <c r="A657" s="14"/>
      <c r="B657" s="278"/>
      <c r="C657" s="279"/>
      <c r="D657" s="259" t="s">
        <v>267</v>
      </c>
      <c r="E657" s="280" t="s">
        <v>1</v>
      </c>
      <c r="F657" s="281" t="s">
        <v>696</v>
      </c>
      <c r="G657" s="279"/>
      <c r="H657" s="282">
        <v>25.3</v>
      </c>
      <c r="I657" s="283"/>
      <c r="J657" s="279"/>
      <c r="K657" s="279"/>
      <c r="L657" s="284"/>
      <c r="M657" s="285"/>
      <c r="N657" s="286"/>
      <c r="O657" s="286"/>
      <c r="P657" s="286"/>
      <c r="Q657" s="286"/>
      <c r="R657" s="286"/>
      <c r="S657" s="286"/>
      <c r="T657" s="287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88" t="s">
        <v>267</v>
      </c>
      <c r="AU657" s="288" t="s">
        <v>90</v>
      </c>
      <c r="AV657" s="14" t="s">
        <v>103</v>
      </c>
      <c r="AW657" s="14" t="s">
        <v>35</v>
      </c>
      <c r="AX657" s="14" t="s">
        <v>80</v>
      </c>
      <c r="AY657" s="288" t="s">
        <v>166</v>
      </c>
    </row>
    <row r="658" spans="1:51" s="13" customFormat="1" ht="12">
      <c r="A658" s="13"/>
      <c r="B658" s="267"/>
      <c r="C658" s="268"/>
      <c r="D658" s="259" t="s">
        <v>267</v>
      </c>
      <c r="E658" s="269" t="s">
        <v>1</v>
      </c>
      <c r="F658" s="270" t="s">
        <v>955</v>
      </c>
      <c r="G658" s="268"/>
      <c r="H658" s="271">
        <v>37.18</v>
      </c>
      <c r="I658" s="272"/>
      <c r="J658" s="268"/>
      <c r="K658" s="268"/>
      <c r="L658" s="273"/>
      <c r="M658" s="274"/>
      <c r="N658" s="275"/>
      <c r="O658" s="275"/>
      <c r="P658" s="275"/>
      <c r="Q658" s="275"/>
      <c r="R658" s="275"/>
      <c r="S658" s="275"/>
      <c r="T658" s="276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77" t="s">
        <v>267</v>
      </c>
      <c r="AU658" s="277" t="s">
        <v>90</v>
      </c>
      <c r="AV658" s="13" t="s">
        <v>90</v>
      </c>
      <c r="AW658" s="13" t="s">
        <v>35</v>
      </c>
      <c r="AX658" s="13" t="s">
        <v>80</v>
      </c>
      <c r="AY658" s="277" t="s">
        <v>166</v>
      </c>
    </row>
    <row r="659" spans="1:51" s="14" customFormat="1" ht="12">
      <c r="A659" s="14"/>
      <c r="B659" s="278"/>
      <c r="C659" s="279"/>
      <c r="D659" s="259" t="s">
        <v>267</v>
      </c>
      <c r="E659" s="280" t="s">
        <v>1</v>
      </c>
      <c r="F659" s="281" t="s">
        <v>698</v>
      </c>
      <c r="G659" s="279"/>
      <c r="H659" s="282">
        <v>37.18</v>
      </c>
      <c r="I659" s="283"/>
      <c r="J659" s="279"/>
      <c r="K659" s="279"/>
      <c r="L659" s="284"/>
      <c r="M659" s="285"/>
      <c r="N659" s="286"/>
      <c r="O659" s="286"/>
      <c r="P659" s="286"/>
      <c r="Q659" s="286"/>
      <c r="R659" s="286"/>
      <c r="S659" s="286"/>
      <c r="T659" s="287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88" t="s">
        <v>267</v>
      </c>
      <c r="AU659" s="288" t="s">
        <v>90</v>
      </c>
      <c r="AV659" s="14" t="s">
        <v>103</v>
      </c>
      <c r="AW659" s="14" t="s">
        <v>35</v>
      </c>
      <c r="AX659" s="14" t="s">
        <v>80</v>
      </c>
      <c r="AY659" s="288" t="s">
        <v>166</v>
      </c>
    </row>
    <row r="660" spans="1:51" s="15" customFormat="1" ht="12">
      <c r="A660" s="15"/>
      <c r="B660" s="289"/>
      <c r="C660" s="290"/>
      <c r="D660" s="259" t="s">
        <v>267</v>
      </c>
      <c r="E660" s="291" t="s">
        <v>1</v>
      </c>
      <c r="F660" s="292" t="s">
        <v>285</v>
      </c>
      <c r="G660" s="290"/>
      <c r="H660" s="293">
        <v>103.50999999999999</v>
      </c>
      <c r="I660" s="294"/>
      <c r="J660" s="290"/>
      <c r="K660" s="290"/>
      <c r="L660" s="295"/>
      <c r="M660" s="296"/>
      <c r="N660" s="297"/>
      <c r="O660" s="297"/>
      <c r="P660" s="297"/>
      <c r="Q660" s="297"/>
      <c r="R660" s="297"/>
      <c r="S660" s="297"/>
      <c r="T660" s="298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T660" s="299" t="s">
        <v>267</v>
      </c>
      <c r="AU660" s="299" t="s">
        <v>90</v>
      </c>
      <c r="AV660" s="15" t="s">
        <v>113</v>
      </c>
      <c r="AW660" s="15" t="s">
        <v>35</v>
      </c>
      <c r="AX660" s="15" t="s">
        <v>88</v>
      </c>
      <c r="AY660" s="299" t="s">
        <v>166</v>
      </c>
    </row>
    <row r="661" spans="1:65" s="2" customFormat="1" ht="21.75" customHeight="1">
      <c r="A661" s="38"/>
      <c r="B661" s="39"/>
      <c r="C661" s="245" t="s">
        <v>956</v>
      </c>
      <c r="D661" s="245" t="s">
        <v>169</v>
      </c>
      <c r="E661" s="246" t="s">
        <v>957</v>
      </c>
      <c r="F661" s="247" t="s">
        <v>958</v>
      </c>
      <c r="G661" s="248" t="s">
        <v>339</v>
      </c>
      <c r="H661" s="249">
        <v>299.2</v>
      </c>
      <c r="I661" s="250"/>
      <c r="J661" s="251">
        <f>ROUND(I661*H661,2)</f>
        <v>0</v>
      </c>
      <c r="K661" s="252"/>
      <c r="L661" s="44"/>
      <c r="M661" s="253" t="s">
        <v>1</v>
      </c>
      <c r="N661" s="254" t="s">
        <v>45</v>
      </c>
      <c r="O661" s="91"/>
      <c r="P661" s="255">
        <f>O661*H661</f>
        <v>0</v>
      </c>
      <c r="Q661" s="255">
        <v>0.00033</v>
      </c>
      <c r="R661" s="255">
        <f>Q661*H661</f>
        <v>0.09873599999999999</v>
      </c>
      <c r="S661" s="255">
        <v>0</v>
      </c>
      <c r="T661" s="256">
        <f>S661*H661</f>
        <v>0</v>
      </c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R661" s="257" t="s">
        <v>113</v>
      </c>
      <c r="AT661" s="257" t="s">
        <v>169</v>
      </c>
      <c r="AU661" s="257" t="s">
        <v>90</v>
      </c>
      <c r="AY661" s="17" t="s">
        <v>166</v>
      </c>
      <c r="BE661" s="258">
        <f>IF(N661="základní",J661,0)</f>
        <v>0</v>
      </c>
      <c r="BF661" s="258">
        <f>IF(N661="snížená",J661,0)</f>
        <v>0</v>
      </c>
      <c r="BG661" s="258">
        <f>IF(N661="zákl. přenesená",J661,0)</f>
        <v>0</v>
      </c>
      <c r="BH661" s="258">
        <f>IF(N661="sníž. přenesená",J661,0)</f>
        <v>0</v>
      </c>
      <c r="BI661" s="258">
        <f>IF(N661="nulová",J661,0)</f>
        <v>0</v>
      </c>
      <c r="BJ661" s="17" t="s">
        <v>88</v>
      </c>
      <c r="BK661" s="258">
        <f>ROUND(I661*H661,2)</f>
        <v>0</v>
      </c>
      <c r="BL661" s="17" t="s">
        <v>113</v>
      </c>
      <c r="BM661" s="257" t="s">
        <v>959</v>
      </c>
    </row>
    <row r="662" spans="1:47" s="2" customFormat="1" ht="12">
      <c r="A662" s="38"/>
      <c r="B662" s="39"/>
      <c r="C662" s="40"/>
      <c r="D662" s="259" t="s">
        <v>175</v>
      </c>
      <c r="E662" s="40"/>
      <c r="F662" s="260" t="s">
        <v>960</v>
      </c>
      <c r="G662" s="40"/>
      <c r="H662" s="40"/>
      <c r="I662" s="155"/>
      <c r="J662" s="40"/>
      <c r="K662" s="40"/>
      <c r="L662" s="44"/>
      <c r="M662" s="261"/>
      <c r="N662" s="262"/>
      <c r="O662" s="91"/>
      <c r="P662" s="91"/>
      <c r="Q662" s="91"/>
      <c r="R662" s="91"/>
      <c r="S662" s="91"/>
      <c r="T662" s="92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T662" s="17" t="s">
        <v>175</v>
      </c>
      <c r="AU662" s="17" t="s">
        <v>90</v>
      </c>
    </row>
    <row r="663" spans="1:51" s="13" customFormat="1" ht="12">
      <c r="A663" s="13"/>
      <c r="B663" s="267"/>
      <c r="C663" s="268"/>
      <c r="D663" s="259" t="s">
        <v>267</v>
      </c>
      <c r="E663" s="269" t="s">
        <v>1</v>
      </c>
      <c r="F663" s="270" t="s">
        <v>961</v>
      </c>
      <c r="G663" s="268"/>
      <c r="H663" s="271">
        <v>211.4</v>
      </c>
      <c r="I663" s="272"/>
      <c r="J663" s="268"/>
      <c r="K663" s="268"/>
      <c r="L663" s="273"/>
      <c r="M663" s="274"/>
      <c r="N663" s="275"/>
      <c r="O663" s="275"/>
      <c r="P663" s="275"/>
      <c r="Q663" s="275"/>
      <c r="R663" s="275"/>
      <c r="S663" s="275"/>
      <c r="T663" s="276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77" t="s">
        <v>267</v>
      </c>
      <c r="AU663" s="277" t="s">
        <v>90</v>
      </c>
      <c r="AV663" s="13" t="s">
        <v>90</v>
      </c>
      <c r="AW663" s="13" t="s">
        <v>35</v>
      </c>
      <c r="AX663" s="13" t="s">
        <v>80</v>
      </c>
      <c r="AY663" s="277" t="s">
        <v>166</v>
      </c>
    </row>
    <row r="664" spans="1:51" s="14" customFormat="1" ht="12">
      <c r="A664" s="14"/>
      <c r="B664" s="278"/>
      <c r="C664" s="279"/>
      <c r="D664" s="259" t="s">
        <v>267</v>
      </c>
      <c r="E664" s="280" t="s">
        <v>1</v>
      </c>
      <c r="F664" s="281" t="s">
        <v>962</v>
      </c>
      <c r="G664" s="279"/>
      <c r="H664" s="282">
        <v>211.4</v>
      </c>
      <c r="I664" s="283"/>
      <c r="J664" s="279"/>
      <c r="K664" s="279"/>
      <c r="L664" s="284"/>
      <c r="M664" s="285"/>
      <c r="N664" s="286"/>
      <c r="O664" s="286"/>
      <c r="P664" s="286"/>
      <c r="Q664" s="286"/>
      <c r="R664" s="286"/>
      <c r="S664" s="286"/>
      <c r="T664" s="287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88" t="s">
        <v>267</v>
      </c>
      <c r="AU664" s="288" t="s">
        <v>90</v>
      </c>
      <c r="AV664" s="14" t="s">
        <v>103</v>
      </c>
      <c r="AW664" s="14" t="s">
        <v>35</v>
      </c>
      <c r="AX664" s="14" t="s">
        <v>80</v>
      </c>
      <c r="AY664" s="288" t="s">
        <v>166</v>
      </c>
    </row>
    <row r="665" spans="1:51" s="13" customFormat="1" ht="12">
      <c r="A665" s="13"/>
      <c r="B665" s="267"/>
      <c r="C665" s="268"/>
      <c r="D665" s="259" t="s">
        <v>267</v>
      </c>
      <c r="E665" s="269" t="s">
        <v>1</v>
      </c>
      <c r="F665" s="270" t="s">
        <v>963</v>
      </c>
      <c r="G665" s="268"/>
      <c r="H665" s="271">
        <v>87.8</v>
      </c>
      <c r="I665" s="272"/>
      <c r="J665" s="268"/>
      <c r="K665" s="268"/>
      <c r="L665" s="273"/>
      <c r="M665" s="274"/>
      <c r="N665" s="275"/>
      <c r="O665" s="275"/>
      <c r="P665" s="275"/>
      <c r="Q665" s="275"/>
      <c r="R665" s="275"/>
      <c r="S665" s="275"/>
      <c r="T665" s="276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77" t="s">
        <v>267</v>
      </c>
      <c r="AU665" s="277" t="s">
        <v>90</v>
      </c>
      <c r="AV665" s="13" t="s">
        <v>90</v>
      </c>
      <c r="AW665" s="13" t="s">
        <v>35</v>
      </c>
      <c r="AX665" s="13" t="s">
        <v>80</v>
      </c>
      <c r="AY665" s="277" t="s">
        <v>166</v>
      </c>
    </row>
    <row r="666" spans="1:51" s="14" customFormat="1" ht="12">
      <c r="A666" s="14"/>
      <c r="B666" s="278"/>
      <c r="C666" s="279"/>
      <c r="D666" s="259" t="s">
        <v>267</v>
      </c>
      <c r="E666" s="280" t="s">
        <v>1</v>
      </c>
      <c r="F666" s="281" t="s">
        <v>964</v>
      </c>
      <c r="G666" s="279"/>
      <c r="H666" s="282">
        <v>87.8</v>
      </c>
      <c r="I666" s="283"/>
      <c r="J666" s="279"/>
      <c r="K666" s="279"/>
      <c r="L666" s="284"/>
      <c r="M666" s="285"/>
      <c r="N666" s="286"/>
      <c r="O666" s="286"/>
      <c r="P666" s="286"/>
      <c r="Q666" s="286"/>
      <c r="R666" s="286"/>
      <c r="S666" s="286"/>
      <c r="T666" s="287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88" t="s">
        <v>267</v>
      </c>
      <c r="AU666" s="288" t="s">
        <v>90</v>
      </c>
      <c r="AV666" s="14" t="s">
        <v>103</v>
      </c>
      <c r="AW666" s="14" t="s">
        <v>35</v>
      </c>
      <c r="AX666" s="14" t="s">
        <v>80</v>
      </c>
      <c r="AY666" s="288" t="s">
        <v>166</v>
      </c>
    </row>
    <row r="667" spans="1:51" s="15" customFormat="1" ht="12">
      <c r="A667" s="15"/>
      <c r="B667" s="289"/>
      <c r="C667" s="290"/>
      <c r="D667" s="259" t="s">
        <v>267</v>
      </c>
      <c r="E667" s="291" t="s">
        <v>1</v>
      </c>
      <c r="F667" s="292" t="s">
        <v>285</v>
      </c>
      <c r="G667" s="290"/>
      <c r="H667" s="293">
        <v>299.2</v>
      </c>
      <c r="I667" s="294"/>
      <c r="J667" s="290"/>
      <c r="K667" s="290"/>
      <c r="L667" s="295"/>
      <c r="M667" s="296"/>
      <c r="N667" s="297"/>
      <c r="O667" s="297"/>
      <c r="P667" s="297"/>
      <c r="Q667" s="297"/>
      <c r="R667" s="297"/>
      <c r="S667" s="297"/>
      <c r="T667" s="298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T667" s="299" t="s">
        <v>267</v>
      </c>
      <c r="AU667" s="299" t="s">
        <v>90</v>
      </c>
      <c r="AV667" s="15" t="s">
        <v>113</v>
      </c>
      <c r="AW667" s="15" t="s">
        <v>35</v>
      </c>
      <c r="AX667" s="15" t="s">
        <v>88</v>
      </c>
      <c r="AY667" s="299" t="s">
        <v>166</v>
      </c>
    </row>
    <row r="668" spans="1:65" s="2" customFormat="1" ht="16.5" customHeight="1">
      <c r="A668" s="38"/>
      <c r="B668" s="39"/>
      <c r="C668" s="245" t="s">
        <v>965</v>
      </c>
      <c r="D668" s="245" t="s">
        <v>169</v>
      </c>
      <c r="E668" s="246" t="s">
        <v>966</v>
      </c>
      <c r="F668" s="247" t="s">
        <v>967</v>
      </c>
      <c r="G668" s="248" t="s">
        <v>339</v>
      </c>
      <c r="H668" s="249">
        <v>96.6</v>
      </c>
      <c r="I668" s="250"/>
      <c r="J668" s="251">
        <f>ROUND(I668*H668,2)</f>
        <v>0</v>
      </c>
      <c r="K668" s="252"/>
      <c r="L668" s="44"/>
      <c r="M668" s="253" t="s">
        <v>1</v>
      </c>
      <c r="N668" s="254" t="s">
        <v>45</v>
      </c>
      <c r="O668" s="91"/>
      <c r="P668" s="255">
        <f>O668*H668</f>
        <v>0</v>
      </c>
      <c r="Q668" s="255">
        <v>0.1837</v>
      </c>
      <c r="R668" s="255">
        <f>Q668*H668</f>
        <v>17.74542</v>
      </c>
      <c r="S668" s="255">
        <v>0</v>
      </c>
      <c r="T668" s="256">
        <f>S668*H668</f>
        <v>0</v>
      </c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R668" s="257" t="s">
        <v>113</v>
      </c>
      <c r="AT668" s="257" t="s">
        <v>169</v>
      </c>
      <c r="AU668" s="257" t="s">
        <v>90</v>
      </c>
      <c r="AY668" s="17" t="s">
        <v>166</v>
      </c>
      <c r="BE668" s="258">
        <f>IF(N668="základní",J668,0)</f>
        <v>0</v>
      </c>
      <c r="BF668" s="258">
        <f>IF(N668="snížená",J668,0)</f>
        <v>0</v>
      </c>
      <c r="BG668" s="258">
        <f>IF(N668="zákl. přenesená",J668,0)</f>
        <v>0</v>
      </c>
      <c r="BH668" s="258">
        <f>IF(N668="sníž. přenesená",J668,0)</f>
        <v>0</v>
      </c>
      <c r="BI668" s="258">
        <f>IF(N668="nulová",J668,0)</f>
        <v>0</v>
      </c>
      <c r="BJ668" s="17" t="s">
        <v>88</v>
      </c>
      <c r="BK668" s="258">
        <f>ROUND(I668*H668,2)</f>
        <v>0</v>
      </c>
      <c r="BL668" s="17" t="s">
        <v>113</v>
      </c>
      <c r="BM668" s="257" t="s">
        <v>968</v>
      </c>
    </row>
    <row r="669" spans="1:47" s="2" customFormat="1" ht="12">
      <c r="A669" s="38"/>
      <c r="B669" s="39"/>
      <c r="C669" s="40"/>
      <c r="D669" s="259" t="s">
        <v>175</v>
      </c>
      <c r="E669" s="40"/>
      <c r="F669" s="260" t="s">
        <v>969</v>
      </c>
      <c r="G669" s="40"/>
      <c r="H669" s="40"/>
      <c r="I669" s="155"/>
      <c r="J669" s="40"/>
      <c r="K669" s="40"/>
      <c r="L669" s="44"/>
      <c r="M669" s="261"/>
      <c r="N669" s="262"/>
      <c r="O669" s="91"/>
      <c r="P669" s="91"/>
      <c r="Q669" s="91"/>
      <c r="R669" s="91"/>
      <c r="S669" s="91"/>
      <c r="T669" s="92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T669" s="17" t="s">
        <v>175</v>
      </c>
      <c r="AU669" s="17" t="s">
        <v>90</v>
      </c>
    </row>
    <row r="670" spans="1:51" s="13" customFormat="1" ht="12">
      <c r="A670" s="13"/>
      <c r="B670" s="267"/>
      <c r="C670" s="268"/>
      <c r="D670" s="259" t="s">
        <v>267</v>
      </c>
      <c r="E670" s="269" t="s">
        <v>1</v>
      </c>
      <c r="F670" s="270" t="s">
        <v>970</v>
      </c>
      <c r="G670" s="268"/>
      <c r="H670" s="271">
        <v>36.5</v>
      </c>
      <c r="I670" s="272"/>
      <c r="J670" s="268"/>
      <c r="K670" s="268"/>
      <c r="L670" s="273"/>
      <c r="M670" s="274"/>
      <c r="N670" s="275"/>
      <c r="O670" s="275"/>
      <c r="P670" s="275"/>
      <c r="Q670" s="275"/>
      <c r="R670" s="275"/>
      <c r="S670" s="275"/>
      <c r="T670" s="276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77" t="s">
        <v>267</v>
      </c>
      <c r="AU670" s="277" t="s">
        <v>90</v>
      </c>
      <c r="AV670" s="13" t="s">
        <v>90</v>
      </c>
      <c r="AW670" s="13" t="s">
        <v>35</v>
      </c>
      <c r="AX670" s="13" t="s">
        <v>80</v>
      </c>
      <c r="AY670" s="277" t="s">
        <v>166</v>
      </c>
    </row>
    <row r="671" spans="1:51" s="14" customFormat="1" ht="12">
      <c r="A671" s="14"/>
      <c r="B671" s="278"/>
      <c r="C671" s="279"/>
      <c r="D671" s="259" t="s">
        <v>267</v>
      </c>
      <c r="E671" s="280" t="s">
        <v>1</v>
      </c>
      <c r="F671" s="281" t="s">
        <v>971</v>
      </c>
      <c r="G671" s="279"/>
      <c r="H671" s="282">
        <v>36.5</v>
      </c>
      <c r="I671" s="283"/>
      <c r="J671" s="279"/>
      <c r="K671" s="279"/>
      <c r="L671" s="284"/>
      <c r="M671" s="285"/>
      <c r="N671" s="286"/>
      <c r="O671" s="286"/>
      <c r="P671" s="286"/>
      <c r="Q671" s="286"/>
      <c r="R671" s="286"/>
      <c r="S671" s="286"/>
      <c r="T671" s="287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88" t="s">
        <v>267</v>
      </c>
      <c r="AU671" s="288" t="s">
        <v>90</v>
      </c>
      <c r="AV671" s="14" t="s">
        <v>103</v>
      </c>
      <c r="AW671" s="14" t="s">
        <v>35</v>
      </c>
      <c r="AX671" s="14" t="s">
        <v>80</v>
      </c>
      <c r="AY671" s="288" t="s">
        <v>166</v>
      </c>
    </row>
    <row r="672" spans="1:51" s="13" customFormat="1" ht="12">
      <c r="A672" s="13"/>
      <c r="B672" s="267"/>
      <c r="C672" s="268"/>
      <c r="D672" s="259" t="s">
        <v>267</v>
      </c>
      <c r="E672" s="269" t="s">
        <v>1</v>
      </c>
      <c r="F672" s="270" t="s">
        <v>972</v>
      </c>
      <c r="G672" s="268"/>
      <c r="H672" s="271">
        <v>23.9</v>
      </c>
      <c r="I672" s="272"/>
      <c r="J672" s="268"/>
      <c r="K672" s="268"/>
      <c r="L672" s="273"/>
      <c r="M672" s="274"/>
      <c r="N672" s="275"/>
      <c r="O672" s="275"/>
      <c r="P672" s="275"/>
      <c r="Q672" s="275"/>
      <c r="R672" s="275"/>
      <c r="S672" s="275"/>
      <c r="T672" s="276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77" t="s">
        <v>267</v>
      </c>
      <c r="AU672" s="277" t="s">
        <v>90</v>
      </c>
      <c r="AV672" s="13" t="s">
        <v>90</v>
      </c>
      <c r="AW672" s="13" t="s">
        <v>35</v>
      </c>
      <c r="AX672" s="13" t="s">
        <v>80</v>
      </c>
      <c r="AY672" s="277" t="s">
        <v>166</v>
      </c>
    </row>
    <row r="673" spans="1:51" s="14" customFormat="1" ht="12">
      <c r="A673" s="14"/>
      <c r="B673" s="278"/>
      <c r="C673" s="279"/>
      <c r="D673" s="259" t="s">
        <v>267</v>
      </c>
      <c r="E673" s="280" t="s">
        <v>1</v>
      </c>
      <c r="F673" s="281" t="s">
        <v>973</v>
      </c>
      <c r="G673" s="279"/>
      <c r="H673" s="282">
        <v>23.9</v>
      </c>
      <c r="I673" s="283"/>
      <c r="J673" s="279"/>
      <c r="K673" s="279"/>
      <c r="L673" s="284"/>
      <c r="M673" s="285"/>
      <c r="N673" s="286"/>
      <c r="O673" s="286"/>
      <c r="P673" s="286"/>
      <c r="Q673" s="286"/>
      <c r="R673" s="286"/>
      <c r="S673" s="286"/>
      <c r="T673" s="287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88" t="s">
        <v>267</v>
      </c>
      <c r="AU673" s="288" t="s">
        <v>90</v>
      </c>
      <c r="AV673" s="14" t="s">
        <v>103</v>
      </c>
      <c r="AW673" s="14" t="s">
        <v>35</v>
      </c>
      <c r="AX673" s="14" t="s">
        <v>80</v>
      </c>
      <c r="AY673" s="288" t="s">
        <v>166</v>
      </c>
    </row>
    <row r="674" spans="1:51" s="13" customFormat="1" ht="12">
      <c r="A674" s="13"/>
      <c r="B674" s="267"/>
      <c r="C674" s="268"/>
      <c r="D674" s="259" t="s">
        <v>267</v>
      </c>
      <c r="E674" s="269" t="s">
        <v>1</v>
      </c>
      <c r="F674" s="270" t="s">
        <v>974</v>
      </c>
      <c r="G674" s="268"/>
      <c r="H674" s="271">
        <v>28.2</v>
      </c>
      <c r="I674" s="272"/>
      <c r="J674" s="268"/>
      <c r="K674" s="268"/>
      <c r="L674" s="273"/>
      <c r="M674" s="274"/>
      <c r="N674" s="275"/>
      <c r="O674" s="275"/>
      <c r="P674" s="275"/>
      <c r="Q674" s="275"/>
      <c r="R674" s="275"/>
      <c r="S674" s="275"/>
      <c r="T674" s="276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77" t="s">
        <v>267</v>
      </c>
      <c r="AU674" s="277" t="s">
        <v>90</v>
      </c>
      <c r="AV674" s="13" t="s">
        <v>90</v>
      </c>
      <c r="AW674" s="13" t="s">
        <v>35</v>
      </c>
      <c r="AX674" s="13" t="s">
        <v>80</v>
      </c>
      <c r="AY674" s="277" t="s">
        <v>166</v>
      </c>
    </row>
    <row r="675" spans="1:51" s="14" customFormat="1" ht="12">
      <c r="A675" s="14"/>
      <c r="B675" s="278"/>
      <c r="C675" s="279"/>
      <c r="D675" s="259" t="s">
        <v>267</v>
      </c>
      <c r="E675" s="280" t="s">
        <v>1</v>
      </c>
      <c r="F675" s="281" t="s">
        <v>975</v>
      </c>
      <c r="G675" s="279"/>
      <c r="H675" s="282">
        <v>28.2</v>
      </c>
      <c r="I675" s="283"/>
      <c r="J675" s="279"/>
      <c r="K675" s="279"/>
      <c r="L675" s="284"/>
      <c r="M675" s="285"/>
      <c r="N675" s="286"/>
      <c r="O675" s="286"/>
      <c r="P675" s="286"/>
      <c r="Q675" s="286"/>
      <c r="R675" s="286"/>
      <c r="S675" s="286"/>
      <c r="T675" s="287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88" t="s">
        <v>267</v>
      </c>
      <c r="AU675" s="288" t="s">
        <v>90</v>
      </c>
      <c r="AV675" s="14" t="s">
        <v>103</v>
      </c>
      <c r="AW675" s="14" t="s">
        <v>35</v>
      </c>
      <c r="AX675" s="14" t="s">
        <v>80</v>
      </c>
      <c r="AY675" s="288" t="s">
        <v>166</v>
      </c>
    </row>
    <row r="676" spans="1:51" s="13" customFormat="1" ht="12">
      <c r="A676" s="13"/>
      <c r="B676" s="267"/>
      <c r="C676" s="268"/>
      <c r="D676" s="259" t="s">
        <v>267</v>
      </c>
      <c r="E676" s="269" t="s">
        <v>1</v>
      </c>
      <c r="F676" s="270" t="s">
        <v>202</v>
      </c>
      <c r="G676" s="268"/>
      <c r="H676" s="271">
        <v>8</v>
      </c>
      <c r="I676" s="272"/>
      <c r="J676" s="268"/>
      <c r="K676" s="268"/>
      <c r="L676" s="273"/>
      <c r="M676" s="274"/>
      <c r="N676" s="275"/>
      <c r="O676" s="275"/>
      <c r="P676" s="275"/>
      <c r="Q676" s="275"/>
      <c r="R676" s="275"/>
      <c r="S676" s="275"/>
      <c r="T676" s="276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77" t="s">
        <v>267</v>
      </c>
      <c r="AU676" s="277" t="s">
        <v>90</v>
      </c>
      <c r="AV676" s="13" t="s">
        <v>90</v>
      </c>
      <c r="AW676" s="13" t="s">
        <v>35</v>
      </c>
      <c r="AX676" s="13" t="s">
        <v>80</v>
      </c>
      <c r="AY676" s="277" t="s">
        <v>166</v>
      </c>
    </row>
    <row r="677" spans="1:51" s="14" customFormat="1" ht="12">
      <c r="A677" s="14"/>
      <c r="B677" s="278"/>
      <c r="C677" s="279"/>
      <c r="D677" s="259" t="s">
        <v>267</v>
      </c>
      <c r="E677" s="280" t="s">
        <v>1</v>
      </c>
      <c r="F677" s="281" t="s">
        <v>976</v>
      </c>
      <c r="G677" s="279"/>
      <c r="H677" s="282">
        <v>8</v>
      </c>
      <c r="I677" s="283"/>
      <c r="J677" s="279"/>
      <c r="K677" s="279"/>
      <c r="L677" s="284"/>
      <c r="M677" s="285"/>
      <c r="N677" s="286"/>
      <c r="O677" s="286"/>
      <c r="P677" s="286"/>
      <c r="Q677" s="286"/>
      <c r="R677" s="286"/>
      <c r="S677" s="286"/>
      <c r="T677" s="287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88" t="s">
        <v>267</v>
      </c>
      <c r="AU677" s="288" t="s">
        <v>90</v>
      </c>
      <c r="AV677" s="14" t="s">
        <v>103</v>
      </c>
      <c r="AW677" s="14" t="s">
        <v>35</v>
      </c>
      <c r="AX677" s="14" t="s">
        <v>80</v>
      </c>
      <c r="AY677" s="288" t="s">
        <v>166</v>
      </c>
    </row>
    <row r="678" spans="1:51" s="15" customFormat="1" ht="12">
      <c r="A678" s="15"/>
      <c r="B678" s="289"/>
      <c r="C678" s="290"/>
      <c r="D678" s="259" t="s">
        <v>267</v>
      </c>
      <c r="E678" s="291" t="s">
        <v>1</v>
      </c>
      <c r="F678" s="292" t="s">
        <v>285</v>
      </c>
      <c r="G678" s="290"/>
      <c r="H678" s="293">
        <v>96.6</v>
      </c>
      <c r="I678" s="294"/>
      <c r="J678" s="290"/>
      <c r="K678" s="290"/>
      <c r="L678" s="295"/>
      <c r="M678" s="296"/>
      <c r="N678" s="297"/>
      <c r="O678" s="297"/>
      <c r="P678" s="297"/>
      <c r="Q678" s="297"/>
      <c r="R678" s="297"/>
      <c r="S678" s="297"/>
      <c r="T678" s="298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T678" s="299" t="s">
        <v>267</v>
      </c>
      <c r="AU678" s="299" t="s">
        <v>90</v>
      </c>
      <c r="AV678" s="15" t="s">
        <v>113</v>
      </c>
      <c r="AW678" s="15" t="s">
        <v>35</v>
      </c>
      <c r="AX678" s="15" t="s">
        <v>88</v>
      </c>
      <c r="AY678" s="299" t="s">
        <v>166</v>
      </c>
    </row>
    <row r="679" spans="1:65" s="2" customFormat="1" ht="21.75" customHeight="1">
      <c r="A679" s="38"/>
      <c r="B679" s="39"/>
      <c r="C679" s="245" t="s">
        <v>977</v>
      </c>
      <c r="D679" s="245" t="s">
        <v>169</v>
      </c>
      <c r="E679" s="246" t="s">
        <v>978</v>
      </c>
      <c r="F679" s="247" t="s">
        <v>979</v>
      </c>
      <c r="G679" s="248" t="s">
        <v>563</v>
      </c>
      <c r="H679" s="249">
        <v>3</v>
      </c>
      <c r="I679" s="250"/>
      <c r="J679" s="251">
        <f>ROUND(I679*H679,2)</f>
        <v>0</v>
      </c>
      <c r="K679" s="252"/>
      <c r="L679" s="44"/>
      <c r="M679" s="253" t="s">
        <v>1</v>
      </c>
      <c r="N679" s="254" t="s">
        <v>45</v>
      </c>
      <c r="O679" s="91"/>
      <c r="P679" s="255">
        <f>O679*H679</f>
        <v>0</v>
      </c>
      <c r="Q679" s="255">
        <v>0.02516</v>
      </c>
      <c r="R679" s="255">
        <f>Q679*H679</f>
        <v>0.07547999999999999</v>
      </c>
      <c r="S679" s="255">
        <v>0</v>
      </c>
      <c r="T679" s="256">
        <f>S679*H679</f>
        <v>0</v>
      </c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R679" s="257" t="s">
        <v>113</v>
      </c>
      <c r="AT679" s="257" t="s">
        <v>169</v>
      </c>
      <c r="AU679" s="257" t="s">
        <v>90</v>
      </c>
      <c r="AY679" s="17" t="s">
        <v>166</v>
      </c>
      <c r="BE679" s="258">
        <f>IF(N679="základní",J679,0)</f>
        <v>0</v>
      </c>
      <c r="BF679" s="258">
        <f>IF(N679="snížená",J679,0)</f>
        <v>0</v>
      </c>
      <c r="BG679" s="258">
        <f>IF(N679="zákl. přenesená",J679,0)</f>
        <v>0</v>
      </c>
      <c r="BH679" s="258">
        <f>IF(N679="sníž. přenesená",J679,0)</f>
        <v>0</v>
      </c>
      <c r="BI679" s="258">
        <f>IF(N679="nulová",J679,0)</f>
        <v>0</v>
      </c>
      <c r="BJ679" s="17" t="s">
        <v>88</v>
      </c>
      <c r="BK679" s="258">
        <f>ROUND(I679*H679,2)</f>
        <v>0</v>
      </c>
      <c r="BL679" s="17" t="s">
        <v>113</v>
      </c>
      <c r="BM679" s="257" t="s">
        <v>980</v>
      </c>
    </row>
    <row r="680" spans="1:47" s="2" customFormat="1" ht="12">
      <c r="A680" s="38"/>
      <c r="B680" s="39"/>
      <c r="C680" s="40"/>
      <c r="D680" s="259" t="s">
        <v>175</v>
      </c>
      <c r="E680" s="40"/>
      <c r="F680" s="260" t="s">
        <v>981</v>
      </c>
      <c r="G680" s="40"/>
      <c r="H680" s="40"/>
      <c r="I680" s="155"/>
      <c r="J680" s="40"/>
      <c r="K680" s="40"/>
      <c r="L680" s="44"/>
      <c r="M680" s="261"/>
      <c r="N680" s="262"/>
      <c r="O680" s="91"/>
      <c r="P680" s="91"/>
      <c r="Q680" s="91"/>
      <c r="R680" s="91"/>
      <c r="S680" s="91"/>
      <c r="T680" s="92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T680" s="17" t="s">
        <v>175</v>
      </c>
      <c r="AU680" s="17" t="s">
        <v>90</v>
      </c>
    </row>
    <row r="681" spans="1:51" s="13" customFormat="1" ht="12">
      <c r="A681" s="13"/>
      <c r="B681" s="267"/>
      <c r="C681" s="268"/>
      <c r="D681" s="259" t="s">
        <v>267</v>
      </c>
      <c r="E681" s="269" t="s">
        <v>1</v>
      </c>
      <c r="F681" s="270" t="s">
        <v>88</v>
      </c>
      <c r="G681" s="268"/>
      <c r="H681" s="271">
        <v>1</v>
      </c>
      <c r="I681" s="272"/>
      <c r="J681" s="268"/>
      <c r="K681" s="268"/>
      <c r="L681" s="273"/>
      <c r="M681" s="274"/>
      <c r="N681" s="275"/>
      <c r="O681" s="275"/>
      <c r="P681" s="275"/>
      <c r="Q681" s="275"/>
      <c r="R681" s="275"/>
      <c r="S681" s="275"/>
      <c r="T681" s="276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77" t="s">
        <v>267</v>
      </c>
      <c r="AU681" s="277" t="s">
        <v>90</v>
      </c>
      <c r="AV681" s="13" t="s">
        <v>90</v>
      </c>
      <c r="AW681" s="13" t="s">
        <v>35</v>
      </c>
      <c r="AX681" s="13" t="s">
        <v>80</v>
      </c>
      <c r="AY681" s="277" t="s">
        <v>166</v>
      </c>
    </row>
    <row r="682" spans="1:51" s="14" customFormat="1" ht="12">
      <c r="A682" s="14"/>
      <c r="B682" s="278"/>
      <c r="C682" s="279"/>
      <c r="D682" s="259" t="s">
        <v>267</v>
      </c>
      <c r="E682" s="280" t="s">
        <v>1</v>
      </c>
      <c r="F682" s="281" t="s">
        <v>982</v>
      </c>
      <c r="G682" s="279"/>
      <c r="H682" s="282">
        <v>1</v>
      </c>
      <c r="I682" s="283"/>
      <c r="J682" s="279"/>
      <c r="K682" s="279"/>
      <c r="L682" s="284"/>
      <c r="M682" s="285"/>
      <c r="N682" s="286"/>
      <c r="O682" s="286"/>
      <c r="P682" s="286"/>
      <c r="Q682" s="286"/>
      <c r="R682" s="286"/>
      <c r="S682" s="286"/>
      <c r="T682" s="287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88" t="s">
        <v>267</v>
      </c>
      <c r="AU682" s="288" t="s">
        <v>90</v>
      </c>
      <c r="AV682" s="14" t="s">
        <v>103</v>
      </c>
      <c r="AW682" s="14" t="s">
        <v>35</v>
      </c>
      <c r="AX682" s="14" t="s">
        <v>80</v>
      </c>
      <c r="AY682" s="288" t="s">
        <v>166</v>
      </c>
    </row>
    <row r="683" spans="1:51" s="13" customFormat="1" ht="12">
      <c r="A683" s="13"/>
      <c r="B683" s="267"/>
      <c r="C683" s="268"/>
      <c r="D683" s="259" t="s">
        <v>267</v>
      </c>
      <c r="E683" s="269" t="s">
        <v>1</v>
      </c>
      <c r="F683" s="270" t="s">
        <v>88</v>
      </c>
      <c r="G683" s="268"/>
      <c r="H683" s="271">
        <v>1</v>
      </c>
      <c r="I683" s="272"/>
      <c r="J683" s="268"/>
      <c r="K683" s="268"/>
      <c r="L683" s="273"/>
      <c r="M683" s="274"/>
      <c r="N683" s="275"/>
      <c r="O683" s="275"/>
      <c r="P683" s="275"/>
      <c r="Q683" s="275"/>
      <c r="R683" s="275"/>
      <c r="S683" s="275"/>
      <c r="T683" s="276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77" t="s">
        <v>267</v>
      </c>
      <c r="AU683" s="277" t="s">
        <v>90</v>
      </c>
      <c r="AV683" s="13" t="s">
        <v>90</v>
      </c>
      <c r="AW683" s="13" t="s">
        <v>35</v>
      </c>
      <c r="AX683" s="13" t="s">
        <v>80</v>
      </c>
      <c r="AY683" s="277" t="s">
        <v>166</v>
      </c>
    </row>
    <row r="684" spans="1:51" s="14" customFormat="1" ht="12">
      <c r="A684" s="14"/>
      <c r="B684" s="278"/>
      <c r="C684" s="279"/>
      <c r="D684" s="259" t="s">
        <v>267</v>
      </c>
      <c r="E684" s="280" t="s">
        <v>1</v>
      </c>
      <c r="F684" s="281" t="s">
        <v>983</v>
      </c>
      <c r="G684" s="279"/>
      <c r="H684" s="282">
        <v>1</v>
      </c>
      <c r="I684" s="283"/>
      <c r="J684" s="279"/>
      <c r="K684" s="279"/>
      <c r="L684" s="284"/>
      <c r="M684" s="285"/>
      <c r="N684" s="286"/>
      <c r="O684" s="286"/>
      <c r="P684" s="286"/>
      <c r="Q684" s="286"/>
      <c r="R684" s="286"/>
      <c r="S684" s="286"/>
      <c r="T684" s="287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88" t="s">
        <v>267</v>
      </c>
      <c r="AU684" s="288" t="s">
        <v>90</v>
      </c>
      <c r="AV684" s="14" t="s">
        <v>103</v>
      </c>
      <c r="AW684" s="14" t="s">
        <v>35</v>
      </c>
      <c r="AX684" s="14" t="s">
        <v>80</v>
      </c>
      <c r="AY684" s="288" t="s">
        <v>166</v>
      </c>
    </row>
    <row r="685" spans="1:51" s="13" customFormat="1" ht="12">
      <c r="A685" s="13"/>
      <c r="B685" s="267"/>
      <c r="C685" s="268"/>
      <c r="D685" s="259" t="s">
        <v>267</v>
      </c>
      <c r="E685" s="269" t="s">
        <v>1</v>
      </c>
      <c r="F685" s="270" t="s">
        <v>88</v>
      </c>
      <c r="G685" s="268"/>
      <c r="H685" s="271">
        <v>1</v>
      </c>
      <c r="I685" s="272"/>
      <c r="J685" s="268"/>
      <c r="K685" s="268"/>
      <c r="L685" s="273"/>
      <c r="M685" s="274"/>
      <c r="N685" s="275"/>
      <c r="O685" s="275"/>
      <c r="P685" s="275"/>
      <c r="Q685" s="275"/>
      <c r="R685" s="275"/>
      <c r="S685" s="275"/>
      <c r="T685" s="276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77" t="s">
        <v>267</v>
      </c>
      <c r="AU685" s="277" t="s">
        <v>90</v>
      </c>
      <c r="AV685" s="13" t="s">
        <v>90</v>
      </c>
      <c r="AW685" s="13" t="s">
        <v>35</v>
      </c>
      <c r="AX685" s="13" t="s">
        <v>80</v>
      </c>
      <c r="AY685" s="277" t="s">
        <v>166</v>
      </c>
    </row>
    <row r="686" spans="1:51" s="14" customFormat="1" ht="12">
      <c r="A686" s="14"/>
      <c r="B686" s="278"/>
      <c r="C686" s="279"/>
      <c r="D686" s="259" t="s">
        <v>267</v>
      </c>
      <c r="E686" s="280" t="s">
        <v>1</v>
      </c>
      <c r="F686" s="281" t="s">
        <v>984</v>
      </c>
      <c r="G686" s="279"/>
      <c r="H686" s="282">
        <v>1</v>
      </c>
      <c r="I686" s="283"/>
      <c r="J686" s="279"/>
      <c r="K686" s="279"/>
      <c r="L686" s="284"/>
      <c r="M686" s="285"/>
      <c r="N686" s="286"/>
      <c r="O686" s="286"/>
      <c r="P686" s="286"/>
      <c r="Q686" s="286"/>
      <c r="R686" s="286"/>
      <c r="S686" s="286"/>
      <c r="T686" s="287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88" t="s">
        <v>267</v>
      </c>
      <c r="AU686" s="288" t="s">
        <v>90</v>
      </c>
      <c r="AV686" s="14" t="s">
        <v>103</v>
      </c>
      <c r="AW686" s="14" t="s">
        <v>35</v>
      </c>
      <c r="AX686" s="14" t="s">
        <v>80</v>
      </c>
      <c r="AY686" s="288" t="s">
        <v>166</v>
      </c>
    </row>
    <row r="687" spans="1:51" s="15" customFormat="1" ht="12">
      <c r="A687" s="15"/>
      <c r="B687" s="289"/>
      <c r="C687" s="290"/>
      <c r="D687" s="259" t="s">
        <v>267</v>
      </c>
      <c r="E687" s="291" t="s">
        <v>1</v>
      </c>
      <c r="F687" s="292" t="s">
        <v>285</v>
      </c>
      <c r="G687" s="290"/>
      <c r="H687" s="293">
        <v>3</v>
      </c>
      <c r="I687" s="294"/>
      <c r="J687" s="290"/>
      <c r="K687" s="290"/>
      <c r="L687" s="295"/>
      <c r="M687" s="296"/>
      <c r="N687" s="297"/>
      <c r="O687" s="297"/>
      <c r="P687" s="297"/>
      <c r="Q687" s="297"/>
      <c r="R687" s="297"/>
      <c r="S687" s="297"/>
      <c r="T687" s="298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T687" s="299" t="s">
        <v>267</v>
      </c>
      <c r="AU687" s="299" t="s">
        <v>90</v>
      </c>
      <c r="AV687" s="15" t="s">
        <v>113</v>
      </c>
      <c r="AW687" s="15" t="s">
        <v>35</v>
      </c>
      <c r="AX687" s="15" t="s">
        <v>88</v>
      </c>
      <c r="AY687" s="299" t="s">
        <v>166</v>
      </c>
    </row>
    <row r="688" spans="1:65" s="2" customFormat="1" ht="55.5" customHeight="1">
      <c r="A688" s="38"/>
      <c r="B688" s="39"/>
      <c r="C688" s="300" t="s">
        <v>985</v>
      </c>
      <c r="D688" s="300" t="s">
        <v>331</v>
      </c>
      <c r="E688" s="301" t="s">
        <v>986</v>
      </c>
      <c r="F688" s="302" t="s">
        <v>987</v>
      </c>
      <c r="G688" s="303" t="s">
        <v>988</v>
      </c>
      <c r="H688" s="304">
        <v>1</v>
      </c>
      <c r="I688" s="305"/>
      <c r="J688" s="306">
        <f>ROUND(I688*H688,2)</f>
        <v>0</v>
      </c>
      <c r="K688" s="307"/>
      <c r="L688" s="308"/>
      <c r="M688" s="309" t="s">
        <v>1</v>
      </c>
      <c r="N688" s="310" t="s">
        <v>45</v>
      </c>
      <c r="O688" s="91"/>
      <c r="P688" s="255">
        <f>O688*H688</f>
        <v>0</v>
      </c>
      <c r="Q688" s="255">
        <v>0</v>
      </c>
      <c r="R688" s="255">
        <f>Q688*H688</f>
        <v>0</v>
      </c>
      <c r="S688" s="255">
        <v>0</v>
      </c>
      <c r="T688" s="256">
        <f>S688*H688</f>
        <v>0</v>
      </c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R688" s="257" t="s">
        <v>202</v>
      </c>
      <c r="AT688" s="257" t="s">
        <v>331</v>
      </c>
      <c r="AU688" s="257" t="s">
        <v>90</v>
      </c>
      <c r="AY688" s="17" t="s">
        <v>166</v>
      </c>
      <c r="BE688" s="258">
        <f>IF(N688="základní",J688,0)</f>
        <v>0</v>
      </c>
      <c r="BF688" s="258">
        <f>IF(N688="snížená",J688,0)</f>
        <v>0</v>
      </c>
      <c r="BG688" s="258">
        <f>IF(N688="zákl. přenesená",J688,0)</f>
        <v>0</v>
      </c>
      <c r="BH688" s="258">
        <f>IF(N688="sníž. přenesená",J688,0)</f>
        <v>0</v>
      </c>
      <c r="BI688" s="258">
        <f>IF(N688="nulová",J688,0)</f>
        <v>0</v>
      </c>
      <c r="BJ688" s="17" t="s">
        <v>88</v>
      </c>
      <c r="BK688" s="258">
        <f>ROUND(I688*H688,2)</f>
        <v>0</v>
      </c>
      <c r="BL688" s="17" t="s">
        <v>113</v>
      </c>
      <c r="BM688" s="257" t="s">
        <v>989</v>
      </c>
    </row>
    <row r="689" spans="1:47" s="2" customFormat="1" ht="12">
      <c r="A689" s="38"/>
      <c r="B689" s="39"/>
      <c r="C689" s="40"/>
      <c r="D689" s="259" t="s">
        <v>175</v>
      </c>
      <c r="E689" s="40"/>
      <c r="F689" s="260" t="s">
        <v>990</v>
      </c>
      <c r="G689" s="40"/>
      <c r="H689" s="40"/>
      <c r="I689" s="155"/>
      <c r="J689" s="40"/>
      <c r="K689" s="40"/>
      <c r="L689" s="44"/>
      <c r="M689" s="261"/>
      <c r="N689" s="262"/>
      <c r="O689" s="91"/>
      <c r="P689" s="91"/>
      <c r="Q689" s="91"/>
      <c r="R689" s="91"/>
      <c r="S689" s="91"/>
      <c r="T689" s="92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T689" s="17" t="s">
        <v>175</v>
      </c>
      <c r="AU689" s="17" t="s">
        <v>90</v>
      </c>
    </row>
    <row r="690" spans="1:65" s="2" customFormat="1" ht="55.5" customHeight="1">
      <c r="A690" s="38"/>
      <c r="B690" s="39"/>
      <c r="C690" s="300" t="s">
        <v>991</v>
      </c>
      <c r="D690" s="300" t="s">
        <v>331</v>
      </c>
      <c r="E690" s="301" t="s">
        <v>992</v>
      </c>
      <c r="F690" s="302" t="s">
        <v>993</v>
      </c>
      <c r="G690" s="303" t="s">
        <v>988</v>
      </c>
      <c r="H690" s="304">
        <v>1</v>
      </c>
      <c r="I690" s="305"/>
      <c r="J690" s="306">
        <f>ROUND(I690*H690,2)</f>
        <v>0</v>
      </c>
      <c r="K690" s="307"/>
      <c r="L690" s="308"/>
      <c r="M690" s="309" t="s">
        <v>1</v>
      </c>
      <c r="N690" s="310" t="s">
        <v>45</v>
      </c>
      <c r="O690" s="91"/>
      <c r="P690" s="255">
        <f>O690*H690</f>
        <v>0</v>
      </c>
      <c r="Q690" s="255">
        <v>0</v>
      </c>
      <c r="R690" s="255">
        <f>Q690*H690</f>
        <v>0</v>
      </c>
      <c r="S690" s="255">
        <v>0</v>
      </c>
      <c r="T690" s="256">
        <f>S690*H690</f>
        <v>0</v>
      </c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R690" s="257" t="s">
        <v>202</v>
      </c>
      <c r="AT690" s="257" t="s">
        <v>331</v>
      </c>
      <c r="AU690" s="257" t="s">
        <v>90</v>
      </c>
      <c r="AY690" s="17" t="s">
        <v>166</v>
      </c>
      <c r="BE690" s="258">
        <f>IF(N690="základní",J690,0)</f>
        <v>0</v>
      </c>
      <c r="BF690" s="258">
        <f>IF(N690="snížená",J690,0)</f>
        <v>0</v>
      </c>
      <c r="BG690" s="258">
        <f>IF(N690="zákl. přenesená",J690,0)</f>
        <v>0</v>
      </c>
      <c r="BH690" s="258">
        <f>IF(N690="sníž. přenesená",J690,0)</f>
        <v>0</v>
      </c>
      <c r="BI690" s="258">
        <f>IF(N690="nulová",J690,0)</f>
        <v>0</v>
      </c>
      <c r="BJ690" s="17" t="s">
        <v>88</v>
      </c>
      <c r="BK690" s="258">
        <f>ROUND(I690*H690,2)</f>
        <v>0</v>
      </c>
      <c r="BL690" s="17" t="s">
        <v>113</v>
      </c>
      <c r="BM690" s="257" t="s">
        <v>994</v>
      </c>
    </row>
    <row r="691" spans="1:47" s="2" customFormat="1" ht="12">
      <c r="A691" s="38"/>
      <c r="B691" s="39"/>
      <c r="C691" s="40"/>
      <c r="D691" s="259" t="s">
        <v>175</v>
      </c>
      <c r="E691" s="40"/>
      <c r="F691" s="260" t="s">
        <v>995</v>
      </c>
      <c r="G691" s="40"/>
      <c r="H691" s="40"/>
      <c r="I691" s="155"/>
      <c r="J691" s="40"/>
      <c r="K691" s="40"/>
      <c r="L691" s="44"/>
      <c r="M691" s="261"/>
      <c r="N691" s="262"/>
      <c r="O691" s="91"/>
      <c r="P691" s="91"/>
      <c r="Q691" s="91"/>
      <c r="R691" s="91"/>
      <c r="S691" s="91"/>
      <c r="T691" s="92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T691" s="17" t="s">
        <v>175</v>
      </c>
      <c r="AU691" s="17" t="s">
        <v>90</v>
      </c>
    </row>
    <row r="692" spans="1:65" s="2" customFormat="1" ht="33" customHeight="1">
      <c r="A692" s="38"/>
      <c r="B692" s="39"/>
      <c r="C692" s="300" t="s">
        <v>996</v>
      </c>
      <c r="D692" s="300" t="s">
        <v>331</v>
      </c>
      <c r="E692" s="301" t="s">
        <v>997</v>
      </c>
      <c r="F692" s="302" t="s">
        <v>998</v>
      </c>
      <c r="G692" s="303" t="s">
        <v>988</v>
      </c>
      <c r="H692" s="304">
        <v>1</v>
      </c>
      <c r="I692" s="305"/>
      <c r="J692" s="306">
        <f>ROUND(I692*H692,2)</f>
        <v>0</v>
      </c>
      <c r="K692" s="307"/>
      <c r="L692" s="308"/>
      <c r="M692" s="309" t="s">
        <v>1</v>
      </c>
      <c r="N692" s="310" t="s">
        <v>45</v>
      </c>
      <c r="O692" s="91"/>
      <c r="P692" s="255">
        <f>O692*H692</f>
        <v>0</v>
      </c>
      <c r="Q692" s="255">
        <v>0</v>
      </c>
      <c r="R692" s="255">
        <f>Q692*H692</f>
        <v>0</v>
      </c>
      <c r="S692" s="255">
        <v>0</v>
      </c>
      <c r="T692" s="256">
        <f>S692*H692</f>
        <v>0</v>
      </c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R692" s="257" t="s">
        <v>202</v>
      </c>
      <c r="AT692" s="257" t="s">
        <v>331</v>
      </c>
      <c r="AU692" s="257" t="s">
        <v>90</v>
      </c>
      <c r="AY692" s="17" t="s">
        <v>166</v>
      </c>
      <c r="BE692" s="258">
        <f>IF(N692="základní",J692,0)</f>
        <v>0</v>
      </c>
      <c r="BF692" s="258">
        <f>IF(N692="snížená",J692,0)</f>
        <v>0</v>
      </c>
      <c r="BG692" s="258">
        <f>IF(N692="zákl. přenesená",J692,0)</f>
        <v>0</v>
      </c>
      <c r="BH692" s="258">
        <f>IF(N692="sníž. přenesená",J692,0)</f>
        <v>0</v>
      </c>
      <c r="BI692" s="258">
        <f>IF(N692="nulová",J692,0)</f>
        <v>0</v>
      </c>
      <c r="BJ692" s="17" t="s">
        <v>88</v>
      </c>
      <c r="BK692" s="258">
        <f>ROUND(I692*H692,2)</f>
        <v>0</v>
      </c>
      <c r="BL692" s="17" t="s">
        <v>113</v>
      </c>
      <c r="BM692" s="257" t="s">
        <v>999</v>
      </c>
    </row>
    <row r="693" spans="1:47" s="2" customFormat="1" ht="12">
      <c r="A693" s="38"/>
      <c r="B693" s="39"/>
      <c r="C693" s="40"/>
      <c r="D693" s="259" t="s">
        <v>175</v>
      </c>
      <c r="E693" s="40"/>
      <c r="F693" s="260" t="s">
        <v>1000</v>
      </c>
      <c r="G693" s="40"/>
      <c r="H693" s="40"/>
      <c r="I693" s="155"/>
      <c r="J693" s="40"/>
      <c r="K693" s="40"/>
      <c r="L693" s="44"/>
      <c r="M693" s="261"/>
      <c r="N693" s="262"/>
      <c r="O693" s="91"/>
      <c r="P693" s="91"/>
      <c r="Q693" s="91"/>
      <c r="R693" s="91"/>
      <c r="S693" s="91"/>
      <c r="T693" s="92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T693" s="17" t="s">
        <v>175</v>
      </c>
      <c r="AU693" s="17" t="s">
        <v>90</v>
      </c>
    </row>
    <row r="694" spans="1:51" s="13" customFormat="1" ht="12">
      <c r="A694" s="13"/>
      <c r="B694" s="267"/>
      <c r="C694" s="268"/>
      <c r="D694" s="259" t="s">
        <v>267</v>
      </c>
      <c r="E694" s="269" t="s">
        <v>1</v>
      </c>
      <c r="F694" s="270" t="s">
        <v>88</v>
      </c>
      <c r="G694" s="268"/>
      <c r="H694" s="271">
        <v>1</v>
      </c>
      <c r="I694" s="272"/>
      <c r="J694" s="268"/>
      <c r="K694" s="268"/>
      <c r="L694" s="273"/>
      <c r="M694" s="274"/>
      <c r="N694" s="275"/>
      <c r="O694" s="275"/>
      <c r="P694" s="275"/>
      <c r="Q694" s="275"/>
      <c r="R694" s="275"/>
      <c r="S694" s="275"/>
      <c r="T694" s="276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77" t="s">
        <v>267</v>
      </c>
      <c r="AU694" s="277" t="s">
        <v>90</v>
      </c>
      <c r="AV694" s="13" t="s">
        <v>90</v>
      </c>
      <c r="AW694" s="13" t="s">
        <v>35</v>
      </c>
      <c r="AX694" s="13" t="s">
        <v>80</v>
      </c>
      <c r="AY694" s="277" t="s">
        <v>166</v>
      </c>
    </row>
    <row r="695" spans="1:51" s="14" customFormat="1" ht="12">
      <c r="A695" s="14"/>
      <c r="B695" s="278"/>
      <c r="C695" s="279"/>
      <c r="D695" s="259" t="s">
        <v>267</v>
      </c>
      <c r="E695" s="280" t="s">
        <v>1</v>
      </c>
      <c r="F695" s="281" t="s">
        <v>269</v>
      </c>
      <c r="G695" s="279"/>
      <c r="H695" s="282">
        <v>1</v>
      </c>
      <c r="I695" s="283"/>
      <c r="J695" s="279"/>
      <c r="K695" s="279"/>
      <c r="L695" s="284"/>
      <c r="M695" s="285"/>
      <c r="N695" s="286"/>
      <c r="O695" s="286"/>
      <c r="P695" s="286"/>
      <c r="Q695" s="286"/>
      <c r="R695" s="286"/>
      <c r="S695" s="286"/>
      <c r="T695" s="287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88" t="s">
        <v>267</v>
      </c>
      <c r="AU695" s="288" t="s">
        <v>90</v>
      </c>
      <c r="AV695" s="14" t="s">
        <v>103</v>
      </c>
      <c r="AW695" s="14" t="s">
        <v>35</v>
      </c>
      <c r="AX695" s="14" t="s">
        <v>88</v>
      </c>
      <c r="AY695" s="288" t="s">
        <v>166</v>
      </c>
    </row>
    <row r="696" spans="1:63" s="12" customFormat="1" ht="22.8" customHeight="1">
      <c r="A696" s="12"/>
      <c r="B696" s="229"/>
      <c r="C696" s="230"/>
      <c r="D696" s="231" t="s">
        <v>79</v>
      </c>
      <c r="E696" s="243" t="s">
        <v>206</v>
      </c>
      <c r="F696" s="243" t="s">
        <v>1001</v>
      </c>
      <c r="G696" s="230"/>
      <c r="H696" s="230"/>
      <c r="I696" s="233"/>
      <c r="J696" s="244">
        <f>BK696</f>
        <v>0</v>
      </c>
      <c r="K696" s="230"/>
      <c r="L696" s="235"/>
      <c r="M696" s="236"/>
      <c r="N696" s="237"/>
      <c r="O696" s="237"/>
      <c r="P696" s="238">
        <f>SUM(P697:P824)</f>
        <v>0</v>
      </c>
      <c r="Q696" s="237"/>
      <c r="R696" s="238">
        <f>SUM(R697:R824)</f>
        <v>0.2351786</v>
      </c>
      <c r="S696" s="237"/>
      <c r="T696" s="239">
        <f>SUM(T697:T824)</f>
        <v>69.834334</v>
      </c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R696" s="240" t="s">
        <v>88</v>
      </c>
      <c r="AT696" s="241" t="s">
        <v>79</v>
      </c>
      <c r="AU696" s="241" t="s">
        <v>88</v>
      </c>
      <c r="AY696" s="240" t="s">
        <v>166</v>
      </c>
      <c r="BK696" s="242">
        <f>SUM(BK697:BK824)</f>
        <v>0</v>
      </c>
    </row>
    <row r="697" spans="1:65" s="2" customFormat="1" ht="21.75" customHeight="1">
      <c r="A697" s="38"/>
      <c r="B697" s="39"/>
      <c r="C697" s="245" t="s">
        <v>1002</v>
      </c>
      <c r="D697" s="245" t="s">
        <v>169</v>
      </c>
      <c r="E697" s="246" t="s">
        <v>1003</v>
      </c>
      <c r="F697" s="247" t="s">
        <v>1004</v>
      </c>
      <c r="G697" s="248" t="s">
        <v>988</v>
      </c>
      <c r="H697" s="249">
        <v>1</v>
      </c>
      <c r="I697" s="250"/>
      <c r="J697" s="251">
        <f>ROUND(I697*H697,2)</f>
        <v>0</v>
      </c>
      <c r="K697" s="252"/>
      <c r="L697" s="44"/>
      <c r="M697" s="253" t="s">
        <v>1</v>
      </c>
      <c r="N697" s="254" t="s">
        <v>45</v>
      </c>
      <c r="O697" s="91"/>
      <c r="P697" s="255">
        <f>O697*H697</f>
        <v>0</v>
      </c>
      <c r="Q697" s="255">
        <v>0</v>
      </c>
      <c r="R697" s="255">
        <f>Q697*H697</f>
        <v>0</v>
      </c>
      <c r="S697" s="255">
        <v>0</v>
      </c>
      <c r="T697" s="256">
        <f>S697*H697</f>
        <v>0</v>
      </c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R697" s="257" t="s">
        <v>113</v>
      </c>
      <c r="AT697" s="257" t="s">
        <v>169</v>
      </c>
      <c r="AU697" s="257" t="s">
        <v>90</v>
      </c>
      <c r="AY697" s="17" t="s">
        <v>166</v>
      </c>
      <c r="BE697" s="258">
        <f>IF(N697="základní",J697,0)</f>
        <v>0</v>
      </c>
      <c r="BF697" s="258">
        <f>IF(N697="snížená",J697,0)</f>
        <v>0</v>
      </c>
      <c r="BG697" s="258">
        <f>IF(N697="zákl. přenesená",J697,0)</f>
        <v>0</v>
      </c>
      <c r="BH697" s="258">
        <f>IF(N697="sníž. přenesená",J697,0)</f>
        <v>0</v>
      </c>
      <c r="BI697" s="258">
        <f>IF(N697="nulová",J697,0)</f>
        <v>0</v>
      </c>
      <c r="BJ697" s="17" t="s">
        <v>88</v>
      </c>
      <c r="BK697" s="258">
        <f>ROUND(I697*H697,2)</f>
        <v>0</v>
      </c>
      <c r="BL697" s="17" t="s">
        <v>113</v>
      </c>
      <c r="BM697" s="257" t="s">
        <v>1005</v>
      </c>
    </row>
    <row r="698" spans="1:47" s="2" customFormat="1" ht="12">
      <c r="A698" s="38"/>
      <c r="B698" s="39"/>
      <c r="C698" s="40"/>
      <c r="D698" s="259" t="s">
        <v>175</v>
      </c>
      <c r="E698" s="40"/>
      <c r="F698" s="260" t="s">
        <v>1004</v>
      </c>
      <c r="G698" s="40"/>
      <c r="H698" s="40"/>
      <c r="I698" s="155"/>
      <c r="J698" s="40"/>
      <c r="K698" s="40"/>
      <c r="L698" s="44"/>
      <c r="M698" s="261"/>
      <c r="N698" s="262"/>
      <c r="O698" s="91"/>
      <c r="P698" s="91"/>
      <c r="Q698" s="91"/>
      <c r="R698" s="91"/>
      <c r="S698" s="91"/>
      <c r="T698" s="92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T698" s="17" t="s">
        <v>175</v>
      </c>
      <c r="AU698" s="17" t="s">
        <v>90</v>
      </c>
    </row>
    <row r="699" spans="1:65" s="2" customFormat="1" ht="21.75" customHeight="1">
      <c r="A699" s="38"/>
      <c r="B699" s="39"/>
      <c r="C699" s="245" t="s">
        <v>1006</v>
      </c>
      <c r="D699" s="245" t="s">
        <v>169</v>
      </c>
      <c r="E699" s="246" t="s">
        <v>1007</v>
      </c>
      <c r="F699" s="247" t="s">
        <v>1008</v>
      </c>
      <c r="G699" s="248" t="s">
        <v>339</v>
      </c>
      <c r="H699" s="249">
        <v>66.44</v>
      </c>
      <c r="I699" s="250"/>
      <c r="J699" s="251">
        <f>ROUND(I699*H699,2)</f>
        <v>0</v>
      </c>
      <c r="K699" s="252"/>
      <c r="L699" s="44"/>
      <c r="M699" s="253" t="s">
        <v>1</v>
      </c>
      <c r="N699" s="254" t="s">
        <v>45</v>
      </c>
      <c r="O699" s="91"/>
      <c r="P699" s="255">
        <f>O699*H699</f>
        <v>0</v>
      </c>
      <c r="Q699" s="255">
        <v>0.00047</v>
      </c>
      <c r="R699" s="255">
        <f>Q699*H699</f>
        <v>0.0312268</v>
      </c>
      <c r="S699" s="255">
        <v>0</v>
      </c>
      <c r="T699" s="256">
        <f>S699*H699</f>
        <v>0</v>
      </c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R699" s="257" t="s">
        <v>113</v>
      </c>
      <c r="AT699" s="257" t="s">
        <v>169</v>
      </c>
      <c r="AU699" s="257" t="s">
        <v>90</v>
      </c>
      <c r="AY699" s="17" t="s">
        <v>166</v>
      </c>
      <c r="BE699" s="258">
        <f>IF(N699="základní",J699,0)</f>
        <v>0</v>
      </c>
      <c r="BF699" s="258">
        <f>IF(N699="snížená",J699,0)</f>
        <v>0</v>
      </c>
      <c r="BG699" s="258">
        <f>IF(N699="zákl. přenesená",J699,0)</f>
        <v>0</v>
      </c>
      <c r="BH699" s="258">
        <f>IF(N699="sníž. přenesená",J699,0)</f>
        <v>0</v>
      </c>
      <c r="BI699" s="258">
        <f>IF(N699="nulová",J699,0)</f>
        <v>0</v>
      </c>
      <c r="BJ699" s="17" t="s">
        <v>88</v>
      </c>
      <c r="BK699" s="258">
        <f>ROUND(I699*H699,2)</f>
        <v>0</v>
      </c>
      <c r="BL699" s="17" t="s">
        <v>113</v>
      </c>
      <c r="BM699" s="257" t="s">
        <v>1009</v>
      </c>
    </row>
    <row r="700" spans="1:47" s="2" customFormat="1" ht="12">
      <c r="A700" s="38"/>
      <c r="B700" s="39"/>
      <c r="C700" s="40"/>
      <c r="D700" s="259" t="s">
        <v>175</v>
      </c>
      <c r="E700" s="40"/>
      <c r="F700" s="260" t="s">
        <v>1010</v>
      </c>
      <c r="G700" s="40"/>
      <c r="H700" s="40"/>
      <c r="I700" s="155"/>
      <c r="J700" s="40"/>
      <c r="K700" s="40"/>
      <c r="L700" s="44"/>
      <c r="M700" s="261"/>
      <c r="N700" s="262"/>
      <c r="O700" s="91"/>
      <c r="P700" s="91"/>
      <c r="Q700" s="91"/>
      <c r="R700" s="91"/>
      <c r="S700" s="91"/>
      <c r="T700" s="92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T700" s="17" t="s">
        <v>175</v>
      </c>
      <c r="AU700" s="17" t="s">
        <v>90</v>
      </c>
    </row>
    <row r="701" spans="1:51" s="13" customFormat="1" ht="12">
      <c r="A701" s="13"/>
      <c r="B701" s="267"/>
      <c r="C701" s="268"/>
      <c r="D701" s="259" t="s">
        <v>267</v>
      </c>
      <c r="E701" s="269" t="s">
        <v>1</v>
      </c>
      <c r="F701" s="270" t="s">
        <v>1011</v>
      </c>
      <c r="G701" s="268"/>
      <c r="H701" s="271">
        <v>40.15</v>
      </c>
      <c r="I701" s="272"/>
      <c r="J701" s="268"/>
      <c r="K701" s="268"/>
      <c r="L701" s="273"/>
      <c r="M701" s="274"/>
      <c r="N701" s="275"/>
      <c r="O701" s="275"/>
      <c r="P701" s="275"/>
      <c r="Q701" s="275"/>
      <c r="R701" s="275"/>
      <c r="S701" s="275"/>
      <c r="T701" s="276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77" t="s">
        <v>267</v>
      </c>
      <c r="AU701" s="277" t="s">
        <v>90</v>
      </c>
      <c r="AV701" s="13" t="s">
        <v>90</v>
      </c>
      <c r="AW701" s="13" t="s">
        <v>35</v>
      </c>
      <c r="AX701" s="13" t="s">
        <v>80</v>
      </c>
      <c r="AY701" s="277" t="s">
        <v>166</v>
      </c>
    </row>
    <row r="702" spans="1:51" s="14" customFormat="1" ht="12">
      <c r="A702" s="14"/>
      <c r="B702" s="278"/>
      <c r="C702" s="279"/>
      <c r="D702" s="259" t="s">
        <v>267</v>
      </c>
      <c r="E702" s="280" t="s">
        <v>1</v>
      </c>
      <c r="F702" s="281" t="s">
        <v>1012</v>
      </c>
      <c r="G702" s="279"/>
      <c r="H702" s="282">
        <v>40.15</v>
      </c>
      <c r="I702" s="283"/>
      <c r="J702" s="279"/>
      <c r="K702" s="279"/>
      <c r="L702" s="284"/>
      <c r="M702" s="285"/>
      <c r="N702" s="286"/>
      <c r="O702" s="286"/>
      <c r="P702" s="286"/>
      <c r="Q702" s="286"/>
      <c r="R702" s="286"/>
      <c r="S702" s="286"/>
      <c r="T702" s="287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88" t="s">
        <v>267</v>
      </c>
      <c r="AU702" s="288" t="s">
        <v>90</v>
      </c>
      <c r="AV702" s="14" t="s">
        <v>103</v>
      </c>
      <c r="AW702" s="14" t="s">
        <v>35</v>
      </c>
      <c r="AX702" s="14" t="s">
        <v>80</v>
      </c>
      <c r="AY702" s="288" t="s">
        <v>166</v>
      </c>
    </row>
    <row r="703" spans="1:51" s="13" customFormat="1" ht="12">
      <c r="A703" s="13"/>
      <c r="B703" s="267"/>
      <c r="C703" s="268"/>
      <c r="D703" s="259" t="s">
        <v>267</v>
      </c>
      <c r="E703" s="269" t="s">
        <v>1</v>
      </c>
      <c r="F703" s="270" t="s">
        <v>1013</v>
      </c>
      <c r="G703" s="268"/>
      <c r="H703" s="271">
        <v>26.29</v>
      </c>
      <c r="I703" s="272"/>
      <c r="J703" s="268"/>
      <c r="K703" s="268"/>
      <c r="L703" s="273"/>
      <c r="M703" s="274"/>
      <c r="N703" s="275"/>
      <c r="O703" s="275"/>
      <c r="P703" s="275"/>
      <c r="Q703" s="275"/>
      <c r="R703" s="275"/>
      <c r="S703" s="275"/>
      <c r="T703" s="276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77" t="s">
        <v>267</v>
      </c>
      <c r="AU703" s="277" t="s">
        <v>90</v>
      </c>
      <c r="AV703" s="13" t="s">
        <v>90</v>
      </c>
      <c r="AW703" s="13" t="s">
        <v>35</v>
      </c>
      <c r="AX703" s="13" t="s">
        <v>80</v>
      </c>
      <c r="AY703" s="277" t="s">
        <v>166</v>
      </c>
    </row>
    <row r="704" spans="1:51" s="14" customFormat="1" ht="12">
      <c r="A704" s="14"/>
      <c r="B704" s="278"/>
      <c r="C704" s="279"/>
      <c r="D704" s="259" t="s">
        <v>267</v>
      </c>
      <c r="E704" s="280" t="s">
        <v>1</v>
      </c>
      <c r="F704" s="281" t="s">
        <v>1014</v>
      </c>
      <c r="G704" s="279"/>
      <c r="H704" s="282">
        <v>26.29</v>
      </c>
      <c r="I704" s="283"/>
      <c r="J704" s="279"/>
      <c r="K704" s="279"/>
      <c r="L704" s="284"/>
      <c r="M704" s="285"/>
      <c r="N704" s="286"/>
      <c r="O704" s="286"/>
      <c r="P704" s="286"/>
      <c r="Q704" s="286"/>
      <c r="R704" s="286"/>
      <c r="S704" s="286"/>
      <c r="T704" s="287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88" t="s">
        <v>267</v>
      </c>
      <c r="AU704" s="288" t="s">
        <v>90</v>
      </c>
      <c r="AV704" s="14" t="s">
        <v>103</v>
      </c>
      <c r="AW704" s="14" t="s">
        <v>35</v>
      </c>
      <c r="AX704" s="14" t="s">
        <v>80</v>
      </c>
      <c r="AY704" s="288" t="s">
        <v>166</v>
      </c>
    </row>
    <row r="705" spans="1:51" s="15" customFormat="1" ht="12">
      <c r="A705" s="15"/>
      <c r="B705" s="289"/>
      <c r="C705" s="290"/>
      <c r="D705" s="259" t="s">
        <v>267</v>
      </c>
      <c r="E705" s="291" t="s">
        <v>1</v>
      </c>
      <c r="F705" s="292" t="s">
        <v>285</v>
      </c>
      <c r="G705" s="290"/>
      <c r="H705" s="293">
        <v>66.44</v>
      </c>
      <c r="I705" s="294"/>
      <c r="J705" s="290"/>
      <c r="K705" s="290"/>
      <c r="L705" s="295"/>
      <c r="M705" s="296"/>
      <c r="N705" s="297"/>
      <c r="O705" s="297"/>
      <c r="P705" s="297"/>
      <c r="Q705" s="297"/>
      <c r="R705" s="297"/>
      <c r="S705" s="297"/>
      <c r="T705" s="298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T705" s="299" t="s">
        <v>267</v>
      </c>
      <c r="AU705" s="299" t="s">
        <v>90</v>
      </c>
      <c r="AV705" s="15" t="s">
        <v>113</v>
      </c>
      <c r="AW705" s="15" t="s">
        <v>35</v>
      </c>
      <c r="AX705" s="15" t="s">
        <v>88</v>
      </c>
      <c r="AY705" s="299" t="s">
        <v>166</v>
      </c>
    </row>
    <row r="706" spans="1:65" s="2" customFormat="1" ht="21.75" customHeight="1">
      <c r="A706" s="38"/>
      <c r="B706" s="39"/>
      <c r="C706" s="245" t="s">
        <v>1015</v>
      </c>
      <c r="D706" s="245" t="s">
        <v>169</v>
      </c>
      <c r="E706" s="246" t="s">
        <v>1016</v>
      </c>
      <c r="F706" s="247" t="s">
        <v>1017</v>
      </c>
      <c r="G706" s="248" t="s">
        <v>339</v>
      </c>
      <c r="H706" s="249">
        <v>1488</v>
      </c>
      <c r="I706" s="250"/>
      <c r="J706" s="251">
        <f>ROUND(I706*H706,2)</f>
        <v>0</v>
      </c>
      <c r="K706" s="252"/>
      <c r="L706" s="44"/>
      <c r="M706" s="253" t="s">
        <v>1</v>
      </c>
      <c r="N706" s="254" t="s">
        <v>45</v>
      </c>
      <c r="O706" s="91"/>
      <c r="P706" s="255">
        <f>O706*H706</f>
        <v>0</v>
      </c>
      <c r="Q706" s="255">
        <v>0</v>
      </c>
      <c r="R706" s="255">
        <f>Q706*H706</f>
        <v>0</v>
      </c>
      <c r="S706" s="255">
        <v>0</v>
      </c>
      <c r="T706" s="256">
        <f>S706*H706</f>
        <v>0</v>
      </c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R706" s="257" t="s">
        <v>113</v>
      </c>
      <c r="AT706" s="257" t="s">
        <v>169</v>
      </c>
      <c r="AU706" s="257" t="s">
        <v>90</v>
      </c>
      <c r="AY706" s="17" t="s">
        <v>166</v>
      </c>
      <c r="BE706" s="258">
        <f>IF(N706="základní",J706,0)</f>
        <v>0</v>
      </c>
      <c r="BF706" s="258">
        <f>IF(N706="snížená",J706,0)</f>
        <v>0</v>
      </c>
      <c r="BG706" s="258">
        <f>IF(N706="zákl. přenesená",J706,0)</f>
        <v>0</v>
      </c>
      <c r="BH706" s="258">
        <f>IF(N706="sníž. přenesená",J706,0)</f>
        <v>0</v>
      </c>
      <c r="BI706" s="258">
        <f>IF(N706="nulová",J706,0)</f>
        <v>0</v>
      </c>
      <c r="BJ706" s="17" t="s">
        <v>88</v>
      </c>
      <c r="BK706" s="258">
        <f>ROUND(I706*H706,2)</f>
        <v>0</v>
      </c>
      <c r="BL706" s="17" t="s">
        <v>113</v>
      </c>
      <c r="BM706" s="257" t="s">
        <v>1018</v>
      </c>
    </row>
    <row r="707" spans="1:47" s="2" customFormat="1" ht="12">
      <c r="A707" s="38"/>
      <c r="B707" s="39"/>
      <c r="C707" s="40"/>
      <c r="D707" s="259" t="s">
        <v>175</v>
      </c>
      <c r="E707" s="40"/>
      <c r="F707" s="260" t="s">
        <v>1019</v>
      </c>
      <c r="G707" s="40"/>
      <c r="H707" s="40"/>
      <c r="I707" s="155"/>
      <c r="J707" s="40"/>
      <c r="K707" s="40"/>
      <c r="L707" s="44"/>
      <c r="M707" s="261"/>
      <c r="N707" s="262"/>
      <c r="O707" s="91"/>
      <c r="P707" s="91"/>
      <c r="Q707" s="91"/>
      <c r="R707" s="91"/>
      <c r="S707" s="91"/>
      <c r="T707" s="92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T707" s="17" t="s">
        <v>175</v>
      </c>
      <c r="AU707" s="17" t="s">
        <v>90</v>
      </c>
    </row>
    <row r="708" spans="1:51" s="13" customFormat="1" ht="12">
      <c r="A708" s="13"/>
      <c r="B708" s="267"/>
      <c r="C708" s="268"/>
      <c r="D708" s="259" t="s">
        <v>267</v>
      </c>
      <c r="E708" s="269" t="s">
        <v>1</v>
      </c>
      <c r="F708" s="270" t="s">
        <v>1020</v>
      </c>
      <c r="G708" s="268"/>
      <c r="H708" s="271">
        <v>1488</v>
      </c>
      <c r="I708" s="272"/>
      <c r="J708" s="268"/>
      <c r="K708" s="268"/>
      <c r="L708" s="273"/>
      <c r="M708" s="274"/>
      <c r="N708" s="275"/>
      <c r="O708" s="275"/>
      <c r="P708" s="275"/>
      <c r="Q708" s="275"/>
      <c r="R708" s="275"/>
      <c r="S708" s="275"/>
      <c r="T708" s="276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77" t="s">
        <v>267</v>
      </c>
      <c r="AU708" s="277" t="s">
        <v>90</v>
      </c>
      <c r="AV708" s="13" t="s">
        <v>90</v>
      </c>
      <c r="AW708" s="13" t="s">
        <v>35</v>
      </c>
      <c r="AX708" s="13" t="s">
        <v>80</v>
      </c>
      <c r="AY708" s="277" t="s">
        <v>166</v>
      </c>
    </row>
    <row r="709" spans="1:51" s="14" customFormat="1" ht="12">
      <c r="A709" s="14"/>
      <c r="B709" s="278"/>
      <c r="C709" s="279"/>
      <c r="D709" s="259" t="s">
        <v>267</v>
      </c>
      <c r="E709" s="280" t="s">
        <v>1</v>
      </c>
      <c r="F709" s="281" t="s">
        <v>269</v>
      </c>
      <c r="G709" s="279"/>
      <c r="H709" s="282">
        <v>1488</v>
      </c>
      <c r="I709" s="283"/>
      <c r="J709" s="279"/>
      <c r="K709" s="279"/>
      <c r="L709" s="284"/>
      <c r="M709" s="285"/>
      <c r="N709" s="286"/>
      <c r="O709" s="286"/>
      <c r="P709" s="286"/>
      <c r="Q709" s="286"/>
      <c r="R709" s="286"/>
      <c r="S709" s="286"/>
      <c r="T709" s="287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88" t="s">
        <v>267</v>
      </c>
      <c r="AU709" s="288" t="s">
        <v>90</v>
      </c>
      <c r="AV709" s="14" t="s">
        <v>103</v>
      </c>
      <c r="AW709" s="14" t="s">
        <v>35</v>
      </c>
      <c r="AX709" s="14" t="s">
        <v>88</v>
      </c>
      <c r="AY709" s="288" t="s">
        <v>166</v>
      </c>
    </row>
    <row r="710" spans="1:65" s="2" customFormat="1" ht="21.75" customHeight="1">
      <c r="A710" s="38"/>
      <c r="B710" s="39"/>
      <c r="C710" s="245" t="s">
        <v>1021</v>
      </c>
      <c r="D710" s="245" t="s">
        <v>169</v>
      </c>
      <c r="E710" s="246" t="s">
        <v>1022</v>
      </c>
      <c r="F710" s="247" t="s">
        <v>1023</v>
      </c>
      <c r="G710" s="248" t="s">
        <v>339</v>
      </c>
      <c r="H710" s="249">
        <v>104160</v>
      </c>
      <c r="I710" s="250"/>
      <c r="J710" s="251">
        <f>ROUND(I710*H710,2)</f>
        <v>0</v>
      </c>
      <c r="K710" s="252"/>
      <c r="L710" s="44"/>
      <c r="M710" s="253" t="s">
        <v>1</v>
      </c>
      <c r="N710" s="254" t="s">
        <v>45</v>
      </c>
      <c r="O710" s="91"/>
      <c r="P710" s="255">
        <f>O710*H710</f>
        <v>0</v>
      </c>
      <c r="Q710" s="255">
        <v>0</v>
      </c>
      <c r="R710" s="255">
        <f>Q710*H710</f>
        <v>0</v>
      </c>
      <c r="S710" s="255">
        <v>0</v>
      </c>
      <c r="T710" s="256">
        <f>S710*H710</f>
        <v>0</v>
      </c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R710" s="257" t="s">
        <v>113</v>
      </c>
      <c r="AT710" s="257" t="s">
        <v>169</v>
      </c>
      <c r="AU710" s="257" t="s">
        <v>90</v>
      </c>
      <c r="AY710" s="17" t="s">
        <v>166</v>
      </c>
      <c r="BE710" s="258">
        <f>IF(N710="základní",J710,0)</f>
        <v>0</v>
      </c>
      <c r="BF710" s="258">
        <f>IF(N710="snížená",J710,0)</f>
        <v>0</v>
      </c>
      <c r="BG710" s="258">
        <f>IF(N710="zákl. přenesená",J710,0)</f>
        <v>0</v>
      </c>
      <c r="BH710" s="258">
        <f>IF(N710="sníž. přenesená",J710,0)</f>
        <v>0</v>
      </c>
      <c r="BI710" s="258">
        <f>IF(N710="nulová",J710,0)</f>
        <v>0</v>
      </c>
      <c r="BJ710" s="17" t="s">
        <v>88</v>
      </c>
      <c r="BK710" s="258">
        <f>ROUND(I710*H710,2)</f>
        <v>0</v>
      </c>
      <c r="BL710" s="17" t="s">
        <v>113</v>
      </c>
      <c r="BM710" s="257" t="s">
        <v>1024</v>
      </c>
    </row>
    <row r="711" spans="1:47" s="2" customFormat="1" ht="12">
      <c r="A711" s="38"/>
      <c r="B711" s="39"/>
      <c r="C711" s="40"/>
      <c r="D711" s="259" t="s">
        <v>175</v>
      </c>
      <c r="E711" s="40"/>
      <c r="F711" s="260" t="s">
        <v>1025</v>
      </c>
      <c r="G711" s="40"/>
      <c r="H711" s="40"/>
      <c r="I711" s="155"/>
      <c r="J711" s="40"/>
      <c r="K711" s="40"/>
      <c r="L711" s="44"/>
      <c r="M711" s="261"/>
      <c r="N711" s="262"/>
      <c r="O711" s="91"/>
      <c r="P711" s="91"/>
      <c r="Q711" s="91"/>
      <c r="R711" s="91"/>
      <c r="S711" s="91"/>
      <c r="T711" s="92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T711" s="17" t="s">
        <v>175</v>
      </c>
      <c r="AU711" s="17" t="s">
        <v>90</v>
      </c>
    </row>
    <row r="712" spans="1:51" s="13" customFormat="1" ht="12">
      <c r="A712" s="13"/>
      <c r="B712" s="267"/>
      <c r="C712" s="268"/>
      <c r="D712" s="259" t="s">
        <v>267</v>
      </c>
      <c r="E712" s="269" t="s">
        <v>1</v>
      </c>
      <c r="F712" s="270" t="s">
        <v>1026</v>
      </c>
      <c r="G712" s="268"/>
      <c r="H712" s="271">
        <v>104160</v>
      </c>
      <c r="I712" s="272"/>
      <c r="J712" s="268"/>
      <c r="K712" s="268"/>
      <c r="L712" s="273"/>
      <c r="M712" s="274"/>
      <c r="N712" s="275"/>
      <c r="O712" s="275"/>
      <c r="P712" s="275"/>
      <c r="Q712" s="275"/>
      <c r="R712" s="275"/>
      <c r="S712" s="275"/>
      <c r="T712" s="276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77" t="s">
        <v>267</v>
      </c>
      <c r="AU712" s="277" t="s">
        <v>90</v>
      </c>
      <c r="AV712" s="13" t="s">
        <v>90</v>
      </c>
      <c r="AW712" s="13" t="s">
        <v>35</v>
      </c>
      <c r="AX712" s="13" t="s">
        <v>80</v>
      </c>
      <c r="AY712" s="277" t="s">
        <v>166</v>
      </c>
    </row>
    <row r="713" spans="1:51" s="14" customFormat="1" ht="12">
      <c r="A713" s="14"/>
      <c r="B713" s="278"/>
      <c r="C713" s="279"/>
      <c r="D713" s="259" t="s">
        <v>267</v>
      </c>
      <c r="E713" s="280" t="s">
        <v>1</v>
      </c>
      <c r="F713" s="281" t="s">
        <v>269</v>
      </c>
      <c r="G713" s="279"/>
      <c r="H713" s="282">
        <v>104160</v>
      </c>
      <c r="I713" s="283"/>
      <c r="J713" s="279"/>
      <c r="K713" s="279"/>
      <c r="L713" s="284"/>
      <c r="M713" s="285"/>
      <c r="N713" s="286"/>
      <c r="O713" s="286"/>
      <c r="P713" s="286"/>
      <c r="Q713" s="286"/>
      <c r="R713" s="286"/>
      <c r="S713" s="286"/>
      <c r="T713" s="287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88" t="s">
        <v>267</v>
      </c>
      <c r="AU713" s="288" t="s">
        <v>90</v>
      </c>
      <c r="AV713" s="14" t="s">
        <v>103</v>
      </c>
      <c r="AW713" s="14" t="s">
        <v>35</v>
      </c>
      <c r="AX713" s="14" t="s">
        <v>88</v>
      </c>
      <c r="AY713" s="288" t="s">
        <v>166</v>
      </c>
    </row>
    <row r="714" spans="1:65" s="2" customFormat="1" ht="21.75" customHeight="1">
      <c r="A714" s="38"/>
      <c r="B714" s="39"/>
      <c r="C714" s="245" t="s">
        <v>1027</v>
      </c>
      <c r="D714" s="245" t="s">
        <v>169</v>
      </c>
      <c r="E714" s="246" t="s">
        <v>1028</v>
      </c>
      <c r="F714" s="247" t="s">
        <v>1029</v>
      </c>
      <c r="G714" s="248" t="s">
        <v>339</v>
      </c>
      <c r="H714" s="249">
        <v>1488</v>
      </c>
      <c r="I714" s="250"/>
      <c r="J714" s="251">
        <f>ROUND(I714*H714,2)</f>
        <v>0</v>
      </c>
      <c r="K714" s="252"/>
      <c r="L714" s="44"/>
      <c r="M714" s="253" t="s">
        <v>1</v>
      </c>
      <c r="N714" s="254" t="s">
        <v>45</v>
      </c>
      <c r="O714" s="91"/>
      <c r="P714" s="255">
        <f>O714*H714</f>
        <v>0</v>
      </c>
      <c r="Q714" s="255">
        <v>0</v>
      </c>
      <c r="R714" s="255">
        <f>Q714*H714</f>
        <v>0</v>
      </c>
      <c r="S714" s="255">
        <v>0</v>
      </c>
      <c r="T714" s="256">
        <f>S714*H714</f>
        <v>0</v>
      </c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R714" s="257" t="s">
        <v>113</v>
      </c>
      <c r="AT714" s="257" t="s">
        <v>169</v>
      </c>
      <c r="AU714" s="257" t="s">
        <v>90</v>
      </c>
      <c r="AY714" s="17" t="s">
        <v>166</v>
      </c>
      <c r="BE714" s="258">
        <f>IF(N714="základní",J714,0)</f>
        <v>0</v>
      </c>
      <c r="BF714" s="258">
        <f>IF(N714="snížená",J714,0)</f>
        <v>0</v>
      </c>
      <c r="BG714" s="258">
        <f>IF(N714="zákl. přenesená",J714,0)</f>
        <v>0</v>
      </c>
      <c r="BH714" s="258">
        <f>IF(N714="sníž. přenesená",J714,0)</f>
        <v>0</v>
      </c>
      <c r="BI714" s="258">
        <f>IF(N714="nulová",J714,0)</f>
        <v>0</v>
      </c>
      <c r="BJ714" s="17" t="s">
        <v>88</v>
      </c>
      <c r="BK714" s="258">
        <f>ROUND(I714*H714,2)</f>
        <v>0</v>
      </c>
      <c r="BL714" s="17" t="s">
        <v>113</v>
      </c>
      <c r="BM714" s="257" t="s">
        <v>1030</v>
      </c>
    </row>
    <row r="715" spans="1:47" s="2" customFormat="1" ht="12">
      <c r="A715" s="38"/>
      <c r="B715" s="39"/>
      <c r="C715" s="40"/>
      <c r="D715" s="259" t="s">
        <v>175</v>
      </c>
      <c r="E715" s="40"/>
      <c r="F715" s="260" t="s">
        <v>1031</v>
      </c>
      <c r="G715" s="40"/>
      <c r="H715" s="40"/>
      <c r="I715" s="155"/>
      <c r="J715" s="40"/>
      <c r="K715" s="40"/>
      <c r="L715" s="44"/>
      <c r="M715" s="261"/>
      <c r="N715" s="262"/>
      <c r="O715" s="91"/>
      <c r="P715" s="91"/>
      <c r="Q715" s="91"/>
      <c r="R715" s="91"/>
      <c r="S715" s="91"/>
      <c r="T715" s="92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T715" s="17" t="s">
        <v>175</v>
      </c>
      <c r="AU715" s="17" t="s">
        <v>90</v>
      </c>
    </row>
    <row r="716" spans="1:65" s="2" customFormat="1" ht="21.75" customHeight="1">
      <c r="A716" s="38"/>
      <c r="B716" s="39"/>
      <c r="C716" s="245" t="s">
        <v>1032</v>
      </c>
      <c r="D716" s="245" t="s">
        <v>169</v>
      </c>
      <c r="E716" s="246" t="s">
        <v>1033</v>
      </c>
      <c r="F716" s="247" t="s">
        <v>1034</v>
      </c>
      <c r="G716" s="248" t="s">
        <v>272</v>
      </c>
      <c r="H716" s="249">
        <v>1020</v>
      </c>
      <c r="I716" s="250"/>
      <c r="J716" s="251">
        <f>ROUND(I716*H716,2)</f>
        <v>0</v>
      </c>
      <c r="K716" s="252"/>
      <c r="L716" s="44"/>
      <c r="M716" s="253" t="s">
        <v>1</v>
      </c>
      <c r="N716" s="254" t="s">
        <v>45</v>
      </c>
      <c r="O716" s="91"/>
      <c r="P716" s="255">
        <f>O716*H716</f>
        <v>0</v>
      </c>
      <c r="Q716" s="255">
        <v>0</v>
      </c>
      <c r="R716" s="255">
        <f>Q716*H716</f>
        <v>0</v>
      </c>
      <c r="S716" s="255">
        <v>0</v>
      </c>
      <c r="T716" s="256">
        <f>S716*H716</f>
        <v>0</v>
      </c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R716" s="257" t="s">
        <v>113</v>
      </c>
      <c r="AT716" s="257" t="s">
        <v>169</v>
      </c>
      <c r="AU716" s="257" t="s">
        <v>90</v>
      </c>
      <c r="AY716" s="17" t="s">
        <v>166</v>
      </c>
      <c r="BE716" s="258">
        <f>IF(N716="základní",J716,0)</f>
        <v>0</v>
      </c>
      <c r="BF716" s="258">
        <f>IF(N716="snížená",J716,0)</f>
        <v>0</v>
      </c>
      <c r="BG716" s="258">
        <f>IF(N716="zákl. přenesená",J716,0)</f>
        <v>0</v>
      </c>
      <c r="BH716" s="258">
        <f>IF(N716="sníž. přenesená",J716,0)</f>
        <v>0</v>
      </c>
      <c r="BI716" s="258">
        <f>IF(N716="nulová",J716,0)</f>
        <v>0</v>
      </c>
      <c r="BJ716" s="17" t="s">
        <v>88</v>
      </c>
      <c r="BK716" s="258">
        <f>ROUND(I716*H716,2)</f>
        <v>0</v>
      </c>
      <c r="BL716" s="17" t="s">
        <v>113</v>
      </c>
      <c r="BM716" s="257" t="s">
        <v>1035</v>
      </c>
    </row>
    <row r="717" spans="1:47" s="2" customFormat="1" ht="12">
      <c r="A717" s="38"/>
      <c r="B717" s="39"/>
      <c r="C717" s="40"/>
      <c r="D717" s="259" t="s">
        <v>175</v>
      </c>
      <c r="E717" s="40"/>
      <c r="F717" s="260" t="s">
        <v>1036</v>
      </c>
      <c r="G717" s="40"/>
      <c r="H717" s="40"/>
      <c r="I717" s="155"/>
      <c r="J717" s="40"/>
      <c r="K717" s="40"/>
      <c r="L717" s="44"/>
      <c r="M717" s="261"/>
      <c r="N717" s="262"/>
      <c r="O717" s="91"/>
      <c r="P717" s="91"/>
      <c r="Q717" s="91"/>
      <c r="R717" s="91"/>
      <c r="S717" s="91"/>
      <c r="T717" s="92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T717" s="17" t="s">
        <v>175</v>
      </c>
      <c r="AU717" s="17" t="s">
        <v>90</v>
      </c>
    </row>
    <row r="718" spans="1:51" s="13" customFormat="1" ht="12">
      <c r="A718" s="13"/>
      <c r="B718" s="267"/>
      <c r="C718" s="268"/>
      <c r="D718" s="259" t="s">
        <v>267</v>
      </c>
      <c r="E718" s="269" t="s">
        <v>1</v>
      </c>
      <c r="F718" s="270" t="s">
        <v>1037</v>
      </c>
      <c r="G718" s="268"/>
      <c r="H718" s="271">
        <v>720</v>
      </c>
      <c r="I718" s="272"/>
      <c r="J718" s="268"/>
      <c r="K718" s="268"/>
      <c r="L718" s="273"/>
      <c r="M718" s="274"/>
      <c r="N718" s="275"/>
      <c r="O718" s="275"/>
      <c r="P718" s="275"/>
      <c r="Q718" s="275"/>
      <c r="R718" s="275"/>
      <c r="S718" s="275"/>
      <c r="T718" s="276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77" t="s">
        <v>267</v>
      </c>
      <c r="AU718" s="277" t="s">
        <v>90</v>
      </c>
      <c r="AV718" s="13" t="s">
        <v>90</v>
      </c>
      <c r="AW718" s="13" t="s">
        <v>35</v>
      </c>
      <c r="AX718" s="13" t="s">
        <v>80</v>
      </c>
      <c r="AY718" s="277" t="s">
        <v>166</v>
      </c>
    </row>
    <row r="719" spans="1:51" s="14" customFormat="1" ht="12">
      <c r="A719" s="14"/>
      <c r="B719" s="278"/>
      <c r="C719" s="279"/>
      <c r="D719" s="259" t="s">
        <v>267</v>
      </c>
      <c r="E719" s="280" t="s">
        <v>1</v>
      </c>
      <c r="F719" s="281" t="s">
        <v>269</v>
      </c>
      <c r="G719" s="279"/>
      <c r="H719" s="282">
        <v>720</v>
      </c>
      <c r="I719" s="283"/>
      <c r="J719" s="279"/>
      <c r="K719" s="279"/>
      <c r="L719" s="284"/>
      <c r="M719" s="285"/>
      <c r="N719" s="286"/>
      <c r="O719" s="286"/>
      <c r="P719" s="286"/>
      <c r="Q719" s="286"/>
      <c r="R719" s="286"/>
      <c r="S719" s="286"/>
      <c r="T719" s="287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88" t="s">
        <v>267</v>
      </c>
      <c r="AU719" s="288" t="s">
        <v>90</v>
      </c>
      <c r="AV719" s="14" t="s">
        <v>103</v>
      </c>
      <c r="AW719" s="14" t="s">
        <v>35</v>
      </c>
      <c r="AX719" s="14" t="s">
        <v>80</v>
      </c>
      <c r="AY719" s="288" t="s">
        <v>166</v>
      </c>
    </row>
    <row r="720" spans="1:51" s="13" customFormat="1" ht="12">
      <c r="A720" s="13"/>
      <c r="B720" s="267"/>
      <c r="C720" s="268"/>
      <c r="D720" s="259" t="s">
        <v>267</v>
      </c>
      <c r="E720" s="269" t="s">
        <v>1</v>
      </c>
      <c r="F720" s="270" t="s">
        <v>1038</v>
      </c>
      <c r="G720" s="268"/>
      <c r="H720" s="271">
        <v>300</v>
      </c>
      <c r="I720" s="272"/>
      <c r="J720" s="268"/>
      <c r="K720" s="268"/>
      <c r="L720" s="273"/>
      <c r="M720" s="274"/>
      <c r="N720" s="275"/>
      <c r="O720" s="275"/>
      <c r="P720" s="275"/>
      <c r="Q720" s="275"/>
      <c r="R720" s="275"/>
      <c r="S720" s="275"/>
      <c r="T720" s="276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77" t="s">
        <v>267</v>
      </c>
      <c r="AU720" s="277" t="s">
        <v>90</v>
      </c>
      <c r="AV720" s="13" t="s">
        <v>90</v>
      </c>
      <c r="AW720" s="13" t="s">
        <v>35</v>
      </c>
      <c r="AX720" s="13" t="s">
        <v>80</v>
      </c>
      <c r="AY720" s="277" t="s">
        <v>166</v>
      </c>
    </row>
    <row r="721" spans="1:51" s="14" customFormat="1" ht="12">
      <c r="A721" s="14"/>
      <c r="B721" s="278"/>
      <c r="C721" s="279"/>
      <c r="D721" s="259" t="s">
        <v>267</v>
      </c>
      <c r="E721" s="280" t="s">
        <v>1</v>
      </c>
      <c r="F721" s="281" t="s">
        <v>1039</v>
      </c>
      <c r="G721" s="279"/>
      <c r="H721" s="282">
        <v>300</v>
      </c>
      <c r="I721" s="283"/>
      <c r="J721" s="279"/>
      <c r="K721" s="279"/>
      <c r="L721" s="284"/>
      <c r="M721" s="285"/>
      <c r="N721" s="286"/>
      <c r="O721" s="286"/>
      <c r="P721" s="286"/>
      <c r="Q721" s="286"/>
      <c r="R721" s="286"/>
      <c r="S721" s="286"/>
      <c r="T721" s="287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88" t="s">
        <v>267</v>
      </c>
      <c r="AU721" s="288" t="s">
        <v>90</v>
      </c>
      <c r="AV721" s="14" t="s">
        <v>103</v>
      </c>
      <c r="AW721" s="14" t="s">
        <v>35</v>
      </c>
      <c r="AX721" s="14" t="s">
        <v>80</v>
      </c>
      <c r="AY721" s="288" t="s">
        <v>166</v>
      </c>
    </row>
    <row r="722" spans="1:51" s="15" customFormat="1" ht="12">
      <c r="A722" s="15"/>
      <c r="B722" s="289"/>
      <c r="C722" s="290"/>
      <c r="D722" s="259" t="s">
        <v>267</v>
      </c>
      <c r="E722" s="291" t="s">
        <v>1</v>
      </c>
      <c r="F722" s="292" t="s">
        <v>285</v>
      </c>
      <c r="G722" s="290"/>
      <c r="H722" s="293">
        <v>1020</v>
      </c>
      <c r="I722" s="294"/>
      <c r="J722" s="290"/>
      <c r="K722" s="290"/>
      <c r="L722" s="295"/>
      <c r="M722" s="296"/>
      <c r="N722" s="297"/>
      <c r="O722" s="297"/>
      <c r="P722" s="297"/>
      <c r="Q722" s="297"/>
      <c r="R722" s="297"/>
      <c r="S722" s="297"/>
      <c r="T722" s="298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T722" s="299" t="s">
        <v>267</v>
      </c>
      <c r="AU722" s="299" t="s">
        <v>90</v>
      </c>
      <c r="AV722" s="15" t="s">
        <v>113</v>
      </c>
      <c r="AW722" s="15" t="s">
        <v>35</v>
      </c>
      <c r="AX722" s="15" t="s">
        <v>88</v>
      </c>
      <c r="AY722" s="299" t="s">
        <v>166</v>
      </c>
    </row>
    <row r="723" spans="1:65" s="2" customFormat="1" ht="21.75" customHeight="1">
      <c r="A723" s="38"/>
      <c r="B723" s="39"/>
      <c r="C723" s="245" t="s">
        <v>351</v>
      </c>
      <c r="D723" s="245" t="s">
        <v>169</v>
      </c>
      <c r="E723" s="246" t="s">
        <v>1040</v>
      </c>
      <c r="F723" s="247" t="s">
        <v>1041</v>
      </c>
      <c r="G723" s="248" t="s">
        <v>272</v>
      </c>
      <c r="H723" s="249">
        <v>30600</v>
      </c>
      <c r="I723" s="250"/>
      <c r="J723" s="251">
        <f>ROUND(I723*H723,2)</f>
        <v>0</v>
      </c>
      <c r="K723" s="252"/>
      <c r="L723" s="44"/>
      <c r="M723" s="253" t="s">
        <v>1</v>
      </c>
      <c r="N723" s="254" t="s">
        <v>45</v>
      </c>
      <c r="O723" s="91"/>
      <c r="P723" s="255">
        <f>O723*H723</f>
        <v>0</v>
      </c>
      <c r="Q723" s="255">
        <v>0</v>
      </c>
      <c r="R723" s="255">
        <f>Q723*H723</f>
        <v>0</v>
      </c>
      <c r="S723" s="255">
        <v>0</v>
      </c>
      <c r="T723" s="256">
        <f>S723*H723</f>
        <v>0</v>
      </c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R723" s="257" t="s">
        <v>113</v>
      </c>
      <c r="AT723" s="257" t="s">
        <v>169</v>
      </c>
      <c r="AU723" s="257" t="s">
        <v>90</v>
      </c>
      <c r="AY723" s="17" t="s">
        <v>166</v>
      </c>
      <c r="BE723" s="258">
        <f>IF(N723="základní",J723,0)</f>
        <v>0</v>
      </c>
      <c r="BF723" s="258">
        <f>IF(N723="snížená",J723,0)</f>
        <v>0</v>
      </c>
      <c r="BG723" s="258">
        <f>IF(N723="zákl. přenesená",J723,0)</f>
        <v>0</v>
      </c>
      <c r="BH723" s="258">
        <f>IF(N723="sníž. přenesená",J723,0)</f>
        <v>0</v>
      </c>
      <c r="BI723" s="258">
        <f>IF(N723="nulová",J723,0)</f>
        <v>0</v>
      </c>
      <c r="BJ723" s="17" t="s">
        <v>88</v>
      </c>
      <c r="BK723" s="258">
        <f>ROUND(I723*H723,2)</f>
        <v>0</v>
      </c>
      <c r="BL723" s="17" t="s">
        <v>113</v>
      </c>
      <c r="BM723" s="257" t="s">
        <v>1042</v>
      </c>
    </row>
    <row r="724" spans="1:47" s="2" customFormat="1" ht="12">
      <c r="A724" s="38"/>
      <c r="B724" s="39"/>
      <c r="C724" s="40"/>
      <c r="D724" s="259" t="s">
        <v>175</v>
      </c>
      <c r="E724" s="40"/>
      <c r="F724" s="260" t="s">
        <v>1043</v>
      </c>
      <c r="G724" s="40"/>
      <c r="H724" s="40"/>
      <c r="I724" s="155"/>
      <c r="J724" s="40"/>
      <c r="K724" s="40"/>
      <c r="L724" s="44"/>
      <c r="M724" s="261"/>
      <c r="N724" s="262"/>
      <c r="O724" s="91"/>
      <c r="P724" s="91"/>
      <c r="Q724" s="91"/>
      <c r="R724" s="91"/>
      <c r="S724" s="91"/>
      <c r="T724" s="92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T724" s="17" t="s">
        <v>175</v>
      </c>
      <c r="AU724" s="17" t="s">
        <v>90</v>
      </c>
    </row>
    <row r="725" spans="1:51" s="13" customFormat="1" ht="12">
      <c r="A725" s="13"/>
      <c r="B725" s="267"/>
      <c r="C725" s="268"/>
      <c r="D725" s="259" t="s">
        <v>267</v>
      </c>
      <c r="E725" s="269" t="s">
        <v>1</v>
      </c>
      <c r="F725" s="270" t="s">
        <v>1044</v>
      </c>
      <c r="G725" s="268"/>
      <c r="H725" s="271">
        <v>30600</v>
      </c>
      <c r="I725" s="272"/>
      <c r="J725" s="268"/>
      <c r="K725" s="268"/>
      <c r="L725" s="273"/>
      <c r="M725" s="274"/>
      <c r="N725" s="275"/>
      <c r="O725" s="275"/>
      <c r="P725" s="275"/>
      <c r="Q725" s="275"/>
      <c r="R725" s="275"/>
      <c r="S725" s="275"/>
      <c r="T725" s="276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77" t="s">
        <v>267</v>
      </c>
      <c r="AU725" s="277" t="s">
        <v>90</v>
      </c>
      <c r="AV725" s="13" t="s">
        <v>90</v>
      </c>
      <c r="AW725" s="13" t="s">
        <v>35</v>
      </c>
      <c r="AX725" s="13" t="s">
        <v>80</v>
      </c>
      <c r="AY725" s="277" t="s">
        <v>166</v>
      </c>
    </row>
    <row r="726" spans="1:51" s="14" customFormat="1" ht="12">
      <c r="A726" s="14"/>
      <c r="B726" s="278"/>
      <c r="C726" s="279"/>
      <c r="D726" s="259" t="s">
        <v>267</v>
      </c>
      <c r="E726" s="280" t="s">
        <v>1</v>
      </c>
      <c r="F726" s="281" t="s">
        <v>269</v>
      </c>
      <c r="G726" s="279"/>
      <c r="H726" s="282">
        <v>30600</v>
      </c>
      <c r="I726" s="283"/>
      <c r="J726" s="279"/>
      <c r="K726" s="279"/>
      <c r="L726" s="284"/>
      <c r="M726" s="285"/>
      <c r="N726" s="286"/>
      <c r="O726" s="286"/>
      <c r="P726" s="286"/>
      <c r="Q726" s="286"/>
      <c r="R726" s="286"/>
      <c r="S726" s="286"/>
      <c r="T726" s="287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88" t="s">
        <v>267</v>
      </c>
      <c r="AU726" s="288" t="s">
        <v>90</v>
      </c>
      <c r="AV726" s="14" t="s">
        <v>103</v>
      </c>
      <c r="AW726" s="14" t="s">
        <v>35</v>
      </c>
      <c r="AX726" s="14" t="s">
        <v>88</v>
      </c>
      <c r="AY726" s="288" t="s">
        <v>166</v>
      </c>
    </row>
    <row r="727" spans="1:65" s="2" customFormat="1" ht="21.75" customHeight="1">
      <c r="A727" s="38"/>
      <c r="B727" s="39"/>
      <c r="C727" s="245" t="s">
        <v>1045</v>
      </c>
      <c r="D727" s="245" t="s">
        <v>169</v>
      </c>
      <c r="E727" s="246" t="s">
        <v>1046</v>
      </c>
      <c r="F727" s="247" t="s">
        <v>1047</v>
      </c>
      <c r="G727" s="248" t="s">
        <v>272</v>
      </c>
      <c r="H727" s="249">
        <v>1020</v>
      </c>
      <c r="I727" s="250"/>
      <c r="J727" s="251">
        <f>ROUND(I727*H727,2)</f>
        <v>0</v>
      </c>
      <c r="K727" s="252"/>
      <c r="L727" s="44"/>
      <c r="M727" s="253" t="s">
        <v>1</v>
      </c>
      <c r="N727" s="254" t="s">
        <v>45</v>
      </c>
      <c r="O727" s="91"/>
      <c r="P727" s="255">
        <f>O727*H727</f>
        <v>0</v>
      </c>
      <c r="Q727" s="255">
        <v>0</v>
      </c>
      <c r="R727" s="255">
        <f>Q727*H727</f>
        <v>0</v>
      </c>
      <c r="S727" s="255">
        <v>0</v>
      </c>
      <c r="T727" s="256">
        <f>S727*H727</f>
        <v>0</v>
      </c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R727" s="257" t="s">
        <v>113</v>
      </c>
      <c r="AT727" s="257" t="s">
        <v>169</v>
      </c>
      <c r="AU727" s="257" t="s">
        <v>90</v>
      </c>
      <c r="AY727" s="17" t="s">
        <v>166</v>
      </c>
      <c r="BE727" s="258">
        <f>IF(N727="základní",J727,0)</f>
        <v>0</v>
      </c>
      <c r="BF727" s="258">
        <f>IF(N727="snížená",J727,0)</f>
        <v>0</v>
      </c>
      <c r="BG727" s="258">
        <f>IF(N727="zákl. přenesená",J727,0)</f>
        <v>0</v>
      </c>
      <c r="BH727" s="258">
        <f>IF(N727="sníž. přenesená",J727,0)</f>
        <v>0</v>
      </c>
      <c r="BI727" s="258">
        <f>IF(N727="nulová",J727,0)</f>
        <v>0</v>
      </c>
      <c r="BJ727" s="17" t="s">
        <v>88</v>
      </c>
      <c r="BK727" s="258">
        <f>ROUND(I727*H727,2)</f>
        <v>0</v>
      </c>
      <c r="BL727" s="17" t="s">
        <v>113</v>
      </c>
      <c r="BM727" s="257" t="s">
        <v>1048</v>
      </c>
    </row>
    <row r="728" spans="1:47" s="2" customFormat="1" ht="12">
      <c r="A728" s="38"/>
      <c r="B728" s="39"/>
      <c r="C728" s="40"/>
      <c r="D728" s="259" t="s">
        <v>175</v>
      </c>
      <c r="E728" s="40"/>
      <c r="F728" s="260" t="s">
        <v>1049</v>
      </c>
      <c r="G728" s="40"/>
      <c r="H728" s="40"/>
      <c r="I728" s="155"/>
      <c r="J728" s="40"/>
      <c r="K728" s="40"/>
      <c r="L728" s="44"/>
      <c r="M728" s="261"/>
      <c r="N728" s="262"/>
      <c r="O728" s="91"/>
      <c r="P728" s="91"/>
      <c r="Q728" s="91"/>
      <c r="R728" s="91"/>
      <c r="S728" s="91"/>
      <c r="T728" s="92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T728" s="17" t="s">
        <v>175</v>
      </c>
      <c r="AU728" s="17" t="s">
        <v>90</v>
      </c>
    </row>
    <row r="729" spans="1:51" s="13" customFormat="1" ht="12">
      <c r="A729" s="13"/>
      <c r="B729" s="267"/>
      <c r="C729" s="268"/>
      <c r="D729" s="259" t="s">
        <v>267</v>
      </c>
      <c r="E729" s="269" t="s">
        <v>1</v>
      </c>
      <c r="F729" s="270" t="s">
        <v>1050</v>
      </c>
      <c r="G729" s="268"/>
      <c r="H729" s="271">
        <v>1020</v>
      </c>
      <c r="I729" s="272"/>
      <c r="J729" s="268"/>
      <c r="K729" s="268"/>
      <c r="L729" s="273"/>
      <c r="M729" s="274"/>
      <c r="N729" s="275"/>
      <c r="O729" s="275"/>
      <c r="P729" s="275"/>
      <c r="Q729" s="275"/>
      <c r="R729" s="275"/>
      <c r="S729" s="275"/>
      <c r="T729" s="276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77" t="s">
        <v>267</v>
      </c>
      <c r="AU729" s="277" t="s">
        <v>90</v>
      </c>
      <c r="AV729" s="13" t="s">
        <v>90</v>
      </c>
      <c r="AW729" s="13" t="s">
        <v>35</v>
      </c>
      <c r="AX729" s="13" t="s">
        <v>80</v>
      </c>
      <c r="AY729" s="277" t="s">
        <v>166</v>
      </c>
    </row>
    <row r="730" spans="1:51" s="14" customFormat="1" ht="12">
      <c r="A730" s="14"/>
      <c r="B730" s="278"/>
      <c r="C730" s="279"/>
      <c r="D730" s="259" t="s">
        <v>267</v>
      </c>
      <c r="E730" s="280" t="s">
        <v>1</v>
      </c>
      <c r="F730" s="281" t="s">
        <v>269</v>
      </c>
      <c r="G730" s="279"/>
      <c r="H730" s="282">
        <v>1020</v>
      </c>
      <c r="I730" s="283"/>
      <c r="J730" s="279"/>
      <c r="K730" s="279"/>
      <c r="L730" s="284"/>
      <c r="M730" s="285"/>
      <c r="N730" s="286"/>
      <c r="O730" s="286"/>
      <c r="P730" s="286"/>
      <c r="Q730" s="286"/>
      <c r="R730" s="286"/>
      <c r="S730" s="286"/>
      <c r="T730" s="287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88" t="s">
        <v>267</v>
      </c>
      <c r="AU730" s="288" t="s">
        <v>90</v>
      </c>
      <c r="AV730" s="14" t="s">
        <v>103</v>
      </c>
      <c r="AW730" s="14" t="s">
        <v>35</v>
      </c>
      <c r="AX730" s="14" t="s">
        <v>88</v>
      </c>
      <c r="AY730" s="288" t="s">
        <v>166</v>
      </c>
    </row>
    <row r="731" spans="1:65" s="2" customFormat="1" ht="21.75" customHeight="1">
      <c r="A731" s="38"/>
      <c r="B731" s="39"/>
      <c r="C731" s="245" t="s">
        <v>1051</v>
      </c>
      <c r="D731" s="245" t="s">
        <v>169</v>
      </c>
      <c r="E731" s="246" t="s">
        <v>1052</v>
      </c>
      <c r="F731" s="247" t="s">
        <v>1053</v>
      </c>
      <c r="G731" s="248" t="s">
        <v>339</v>
      </c>
      <c r="H731" s="249">
        <v>461</v>
      </c>
      <c r="I731" s="250"/>
      <c r="J731" s="251">
        <f>ROUND(I731*H731,2)</f>
        <v>0</v>
      </c>
      <c r="K731" s="252"/>
      <c r="L731" s="44"/>
      <c r="M731" s="253" t="s">
        <v>1</v>
      </c>
      <c r="N731" s="254" t="s">
        <v>45</v>
      </c>
      <c r="O731" s="91"/>
      <c r="P731" s="255">
        <f>O731*H731</f>
        <v>0</v>
      </c>
      <c r="Q731" s="255">
        <v>0.00013</v>
      </c>
      <c r="R731" s="255">
        <f>Q731*H731</f>
        <v>0.05993</v>
      </c>
      <c r="S731" s="255">
        <v>0</v>
      </c>
      <c r="T731" s="256">
        <f>S731*H731</f>
        <v>0</v>
      </c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R731" s="257" t="s">
        <v>113</v>
      </c>
      <c r="AT731" s="257" t="s">
        <v>169</v>
      </c>
      <c r="AU731" s="257" t="s">
        <v>90</v>
      </c>
      <c r="AY731" s="17" t="s">
        <v>166</v>
      </c>
      <c r="BE731" s="258">
        <f>IF(N731="základní",J731,0)</f>
        <v>0</v>
      </c>
      <c r="BF731" s="258">
        <f>IF(N731="snížená",J731,0)</f>
        <v>0</v>
      </c>
      <c r="BG731" s="258">
        <f>IF(N731="zákl. přenesená",J731,0)</f>
        <v>0</v>
      </c>
      <c r="BH731" s="258">
        <f>IF(N731="sníž. přenesená",J731,0)</f>
        <v>0</v>
      </c>
      <c r="BI731" s="258">
        <f>IF(N731="nulová",J731,0)</f>
        <v>0</v>
      </c>
      <c r="BJ731" s="17" t="s">
        <v>88</v>
      </c>
      <c r="BK731" s="258">
        <f>ROUND(I731*H731,2)</f>
        <v>0</v>
      </c>
      <c r="BL731" s="17" t="s">
        <v>113</v>
      </c>
      <c r="BM731" s="257" t="s">
        <v>1054</v>
      </c>
    </row>
    <row r="732" spans="1:47" s="2" customFormat="1" ht="12">
      <c r="A732" s="38"/>
      <c r="B732" s="39"/>
      <c r="C732" s="40"/>
      <c r="D732" s="259" t="s">
        <v>175</v>
      </c>
      <c r="E732" s="40"/>
      <c r="F732" s="260" t="s">
        <v>1055</v>
      </c>
      <c r="G732" s="40"/>
      <c r="H732" s="40"/>
      <c r="I732" s="155"/>
      <c r="J732" s="40"/>
      <c r="K732" s="40"/>
      <c r="L732" s="44"/>
      <c r="M732" s="261"/>
      <c r="N732" s="262"/>
      <c r="O732" s="91"/>
      <c r="P732" s="91"/>
      <c r="Q732" s="91"/>
      <c r="R732" s="91"/>
      <c r="S732" s="91"/>
      <c r="T732" s="92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T732" s="17" t="s">
        <v>175</v>
      </c>
      <c r="AU732" s="17" t="s">
        <v>90</v>
      </c>
    </row>
    <row r="733" spans="1:51" s="13" customFormat="1" ht="12">
      <c r="A733" s="13"/>
      <c r="B733" s="267"/>
      <c r="C733" s="268"/>
      <c r="D733" s="259" t="s">
        <v>267</v>
      </c>
      <c r="E733" s="269" t="s">
        <v>1</v>
      </c>
      <c r="F733" s="270" t="s">
        <v>1056</v>
      </c>
      <c r="G733" s="268"/>
      <c r="H733" s="271">
        <v>461</v>
      </c>
      <c r="I733" s="272"/>
      <c r="J733" s="268"/>
      <c r="K733" s="268"/>
      <c r="L733" s="273"/>
      <c r="M733" s="274"/>
      <c r="N733" s="275"/>
      <c r="O733" s="275"/>
      <c r="P733" s="275"/>
      <c r="Q733" s="275"/>
      <c r="R733" s="275"/>
      <c r="S733" s="275"/>
      <c r="T733" s="276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77" t="s">
        <v>267</v>
      </c>
      <c r="AU733" s="277" t="s">
        <v>90</v>
      </c>
      <c r="AV733" s="13" t="s">
        <v>90</v>
      </c>
      <c r="AW733" s="13" t="s">
        <v>35</v>
      </c>
      <c r="AX733" s="13" t="s">
        <v>80</v>
      </c>
      <c r="AY733" s="277" t="s">
        <v>166</v>
      </c>
    </row>
    <row r="734" spans="1:51" s="14" customFormat="1" ht="12">
      <c r="A734" s="14"/>
      <c r="B734" s="278"/>
      <c r="C734" s="279"/>
      <c r="D734" s="259" t="s">
        <v>267</v>
      </c>
      <c r="E734" s="280" t="s">
        <v>1</v>
      </c>
      <c r="F734" s="281" t="s">
        <v>269</v>
      </c>
      <c r="G734" s="279"/>
      <c r="H734" s="282">
        <v>461</v>
      </c>
      <c r="I734" s="283"/>
      <c r="J734" s="279"/>
      <c r="K734" s="279"/>
      <c r="L734" s="284"/>
      <c r="M734" s="285"/>
      <c r="N734" s="286"/>
      <c r="O734" s="286"/>
      <c r="P734" s="286"/>
      <c r="Q734" s="286"/>
      <c r="R734" s="286"/>
      <c r="S734" s="286"/>
      <c r="T734" s="287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88" t="s">
        <v>267</v>
      </c>
      <c r="AU734" s="288" t="s">
        <v>90</v>
      </c>
      <c r="AV734" s="14" t="s">
        <v>103</v>
      </c>
      <c r="AW734" s="14" t="s">
        <v>35</v>
      </c>
      <c r="AX734" s="14" t="s">
        <v>88</v>
      </c>
      <c r="AY734" s="288" t="s">
        <v>166</v>
      </c>
    </row>
    <row r="735" spans="1:65" s="2" customFormat="1" ht="21.75" customHeight="1">
      <c r="A735" s="38"/>
      <c r="B735" s="39"/>
      <c r="C735" s="245" t="s">
        <v>1057</v>
      </c>
      <c r="D735" s="245" t="s">
        <v>169</v>
      </c>
      <c r="E735" s="246" t="s">
        <v>1058</v>
      </c>
      <c r="F735" s="247" t="s">
        <v>1059</v>
      </c>
      <c r="G735" s="248" t="s">
        <v>339</v>
      </c>
      <c r="H735" s="249">
        <v>800</v>
      </c>
      <c r="I735" s="250"/>
      <c r="J735" s="251">
        <f>ROUND(I735*H735,2)</f>
        <v>0</v>
      </c>
      <c r="K735" s="252"/>
      <c r="L735" s="44"/>
      <c r="M735" s="253" t="s">
        <v>1</v>
      </c>
      <c r="N735" s="254" t="s">
        <v>45</v>
      </c>
      <c r="O735" s="91"/>
      <c r="P735" s="255">
        <f>O735*H735</f>
        <v>0</v>
      </c>
      <c r="Q735" s="255">
        <v>4E-05</v>
      </c>
      <c r="R735" s="255">
        <f>Q735*H735</f>
        <v>0.032</v>
      </c>
      <c r="S735" s="255">
        <v>0</v>
      </c>
      <c r="T735" s="256">
        <f>S735*H735</f>
        <v>0</v>
      </c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R735" s="257" t="s">
        <v>113</v>
      </c>
      <c r="AT735" s="257" t="s">
        <v>169</v>
      </c>
      <c r="AU735" s="257" t="s">
        <v>90</v>
      </c>
      <c r="AY735" s="17" t="s">
        <v>166</v>
      </c>
      <c r="BE735" s="258">
        <f>IF(N735="základní",J735,0)</f>
        <v>0</v>
      </c>
      <c r="BF735" s="258">
        <f>IF(N735="snížená",J735,0)</f>
        <v>0</v>
      </c>
      <c r="BG735" s="258">
        <f>IF(N735="zákl. přenesená",J735,0)</f>
        <v>0</v>
      </c>
      <c r="BH735" s="258">
        <f>IF(N735="sníž. přenesená",J735,0)</f>
        <v>0</v>
      </c>
      <c r="BI735" s="258">
        <f>IF(N735="nulová",J735,0)</f>
        <v>0</v>
      </c>
      <c r="BJ735" s="17" t="s">
        <v>88</v>
      </c>
      <c r="BK735" s="258">
        <f>ROUND(I735*H735,2)</f>
        <v>0</v>
      </c>
      <c r="BL735" s="17" t="s">
        <v>113</v>
      </c>
      <c r="BM735" s="257" t="s">
        <v>1060</v>
      </c>
    </row>
    <row r="736" spans="1:47" s="2" customFormat="1" ht="12">
      <c r="A736" s="38"/>
      <c r="B736" s="39"/>
      <c r="C736" s="40"/>
      <c r="D736" s="259" t="s">
        <v>175</v>
      </c>
      <c r="E736" s="40"/>
      <c r="F736" s="260" t="s">
        <v>1061</v>
      </c>
      <c r="G736" s="40"/>
      <c r="H736" s="40"/>
      <c r="I736" s="155"/>
      <c r="J736" s="40"/>
      <c r="K736" s="40"/>
      <c r="L736" s="44"/>
      <c r="M736" s="261"/>
      <c r="N736" s="262"/>
      <c r="O736" s="91"/>
      <c r="P736" s="91"/>
      <c r="Q736" s="91"/>
      <c r="R736" s="91"/>
      <c r="S736" s="91"/>
      <c r="T736" s="92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T736" s="17" t="s">
        <v>175</v>
      </c>
      <c r="AU736" s="17" t="s">
        <v>90</v>
      </c>
    </row>
    <row r="737" spans="1:51" s="13" customFormat="1" ht="12">
      <c r="A737" s="13"/>
      <c r="B737" s="267"/>
      <c r="C737" s="268"/>
      <c r="D737" s="259" t="s">
        <v>267</v>
      </c>
      <c r="E737" s="269" t="s">
        <v>1</v>
      </c>
      <c r="F737" s="270" t="s">
        <v>1062</v>
      </c>
      <c r="G737" s="268"/>
      <c r="H737" s="271">
        <v>800</v>
      </c>
      <c r="I737" s="272"/>
      <c r="J737" s="268"/>
      <c r="K737" s="268"/>
      <c r="L737" s="273"/>
      <c r="M737" s="274"/>
      <c r="N737" s="275"/>
      <c r="O737" s="275"/>
      <c r="P737" s="275"/>
      <c r="Q737" s="275"/>
      <c r="R737" s="275"/>
      <c r="S737" s="275"/>
      <c r="T737" s="276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77" t="s">
        <v>267</v>
      </c>
      <c r="AU737" s="277" t="s">
        <v>90</v>
      </c>
      <c r="AV737" s="13" t="s">
        <v>90</v>
      </c>
      <c r="AW737" s="13" t="s">
        <v>35</v>
      </c>
      <c r="AX737" s="13" t="s">
        <v>80</v>
      </c>
      <c r="AY737" s="277" t="s">
        <v>166</v>
      </c>
    </row>
    <row r="738" spans="1:51" s="14" customFormat="1" ht="12">
      <c r="A738" s="14"/>
      <c r="B738" s="278"/>
      <c r="C738" s="279"/>
      <c r="D738" s="259" t="s">
        <v>267</v>
      </c>
      <c r="E738" s="280" t="s">
        <v>1</v>
      </c>
      <c r="F738" s="281" t="s">
        <v>269</v>
      </c>
      <c r="G738" s="279"/>
      <c r="H738" s="282">
        <v>800</v>
      </c>
      <c r="I738" s="283"/>
      <c r="J738" s="279"/>
      <c r="K738" s="279"/>
      <c r="L738" s="284"/>
      <c r="M738" s="285"/>
      <c r="N738" s="286"/>
      <c r="O738" s="286"/>
      <c r="P738" s="286"/>
      <c r="Q738" s="286"/>
      <c r="R738" s="286"/>
      <c r="S738" s="286"/>
      <c r="T738" s="287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88" t="s">
        <v>267</v>
      </c>
      <c r="AU738" s="288" t="s">
        <v>90</v>
      </c>
      <c r="AV738" s="14" t="s">
        <v>103</v>
      </c>
      <c r="AW738" s="14" t="s">
        <v>35</v>
      </c>
      <c r="AX738" s="14" t="s">
        <v>88</v>
      </c>
      <c r="AY738" s="288" t="s">
        <v>166</v>
      </c>
    </row>
    <row r="739" spans="1:65" s="2" customFormat="1" ht="33" customHeight="1">
      <c r="A739" s="38"/>
      <c r="B739" s="39"/>
      <c r="C739" s="245" t="s">
        <v>1063</v>
      </c>
      <c r="D739" s="245" t="s">
        <v>169</v>
      </c>
      <c r="E739" s="246" t="s">
        <v>1064</v>
      </c>
      <c r="F739" s="247" t="s">
        <v>1065</v>
      </c>
      <c r="G739" s="248" t="s">
        <v>563</v>
      </c>
      <c r="H739" s="249">
        <v>294</v>
      </c>
      <c r="I739" s="250"/>
      <c r="J739" s="251">
        <f>ROUND(I739*H739,2)</f>
        <v>0</v>
      </c>
      <c r="K739" s="252"/>
      <c r="L739" s="44"/>
      <c r="M739" s="253" t="s">
        <v>1</v>
      </c>
      <c r="N739" s="254" t="s">
        <v>45</v>
      </c>
      <c r="O739" s="91"/>
      <c r="P739" s="255">
        <f>O739*H739</f>
        <v>0</v>
      </c>
      <c r="Q739" s="255">
        <v>0.00038</v>
      </c>
      <c r="R739" s="255">
        <f>Q739*H739</f>
        <v>0.11172</v>
      </c>
      <c r="S739" s="255">
        <v>0</v>
      </c>
      <c r="T739" s="256">
        <f>S739*H739</f>
        <v>0</v>
      </c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R739" s="257" t="s">
        <v>113</v>
      </c>
      <c r="AT739" s="257" t="s">
        <v>169</v>
      </c>
      <c r="AU739" s="257" t="s">
        <v>90</v>
      </c>
      <c r="AY739" s="17" t="s">
        <v>166</v>
      </c>
      <c r="BE739" s="258">
        <f>IF(N739="základní",J739,0)</f>
        <v>0</v>
      </c>
      <c r="BF739" s="258">
        <f>IF(N739="snížená",J739,0)</f>
        <v>0</v>
      </c>
      <c r="BG739" s="258">
        <f>IF(N739="zákl. přenesená",J739,0)</f>
        <v>0</v>
      </c>
      <c r="BH739" s="258">
        <f>IF(N739="sníž. přenesená",J739,0)</f>
        <v>0</v>
      </c>
      <c r="BI739" s="258">
        <f>IF(N739="nulová",J739,0)</f>
        <v>0</v>
      </c>
      <c r="BJ739" s="17" t="s">
        <v>88</v>
      </c>
      <c r="BK739" s="258">
        <f>ROUND(I739*H739,2)</f>
        <v>0</v>
      </c>
      <c r="BL739" s="17" t="s">
        <v>113</v>
      </c>
      <c r="BM739" s="257" t="s">
        <v>1066</v>
      </c>
    </row>
    <row r="740" spans="1:47" s="2" customFormat="1" ht="12">
      <c r="A740" s="38"/>
      <c r="B740" s="39"/>
      <c r="C740" s="40"/>
      <c r="D740" s="259" t="s">
        <v>175</v>
      </c>
      <c r="E740" s="40"/>
      <c r="F740" s="260" t="s">
        <v>1067</v>
      </c>
      <c r="G740" s="40"/>
      <c r="H740" s="40"/>
      <c r="I740" s="155"/>
      <c r="J740" s="40"/>
      <c r="K740" s="40"/>
      <c r="L740" s="44"/>
      <c r="M740" s="261"/>
      <c r="N740" s="262"/>
      <c r="O740" s="91"/>
      <c r="P740" s="91"/>
      <c r="Q740" s="91"/>
      <c r="R740" s="91"/>
      <c r="S740" s="91"/>
      <c r="T740" s="92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T740" s="17" t="s">
        <v>175</v>
      </c>
      <c r="AU740" s="17" t="s">
        <v>90</v>
      </c>
    </row>
    <row r="741" spans="1:65" s="2" customFormat="1" ht="16.5" customHeight="1">
      <c r="A741" s="38"/>
      <c r="B741" s="39"/>
      <c r="C741" s="245" t="s">
        <v>1068</v>
      </c>
      <c r="D741" s="245" t="s">
        <v>169</v>
      </c>
      <c r="E741" s="246" t="s">
        <v>1069</v>
      </c>
      <c r="F741" s="247" t="s">
        <v>1070</v>
      </c>
      <c r="G741" s="248" t="s">
        <v>339</v>
      </c>
      <c r="H741" s="249">
        <v>6.475</v>
      </c>
      <c r="I741" s="250"/>
      <c r="J741" s="251">
        <f>ROUND(I741*H741,2)</f>
        <v>0</v>
      </c>
      <c r="K741" s="252"/>
      <c r="L741" s="44"/>
      <c r="M741" s="253" t="s">
        <v>1</v>
      </c>
      <c r="N741" s="254" t="s">
        <v>45</v>
      </c>
      <c r="O741" s="91"/>
      <c r="P741" s="255">
        <f>O741*H741</f>
        <v>0</v>
      </c>
      <c r="Q741" s="255">
        <v>0</v>
      </c>
      <c r="R741" s="255">
        <f>Q741*H741</f>
        <v>0</v>
      </c>
      <c r="S741" s="255">
        <v>0.131</v>
      </c>
      <c r="T741" s="256">
        <f>S741*H741</f>
        <v>0.848225</v>
      </c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R741" s="257" t="s">
        <v>113</v>
      </c>
      <c r="AT741" s="257" t="s">
        <v>169</v>
      </c>
      <c r="AU741" s="257" t="s">
        <v>90</v>
      </c>
      <c r="AY741" s="17" t="s">
        <v>166</v>
      </c>
      <c r="BE741" s="258">
        <f>IF(N741="základní",J741,0)</f>
        <v>0</v>
      </c>
      <c r="BF741" s="258">
        <f>IF(N741="snížená",J741,0)</f>
        <v>0</v>
      </c>
      <c r="BG741" s="258">
        <f>IF(N741="zákl. přenesená",J741,0)</f>
        <v>0</v>
      </c>
      <c r="BH741" s="258">
        <f>IF(N741="sníž. přenesená",J741,0)</f>
        <v>0</v>
      </c>
      <c r="BI741" s="258">
        <f>IF(N741="nulová",J741,0)</f>
        <v>0</v>
      </c>
      <c r="BJ741" s="17" t="s">
        <v>88</v>
      </c>
      <c r="BK741" s="258">
        <f>ROUND(I741*H741,2)</f>
        <v>0</v>
      </c>
      <c r="BL741" s="17" t="s">
        <v>113</v>
      </c>
      <c r="BM741" s="257" t="s">
        <v>1071</v>
      </c>
    </row>
    <row r="742" spans="1:47" s="2" customFormat="1" ht="12">
      <c r="A742" s="38"/>
      <c r="B742" s="39"/>
      <c r="C742" s="40"/>
      <c r="D742" s="259" t="s">
        <v>175</v>
      </c>
      <c r="E742" s="40"/>
      <c r="F742" s="260" t="s">
        <v>1072</v>
      </c>
      <c r="G742" s="40"/>
      <c r="H742" s="40"/>
      <c r="I742" s="155"/>
      <c r="J742" s="40"/>
      <c r="K742" s="40"/>
      <c r="L742" s="44"/>
      <c r="M742" s="261"/>
      <c r="N742" s="262"/>
      <c r="O742" s="91"/>
      <c r="P742" s="91"/>
      <c r="Q742" s="91"/>
      <c r="R742" s="91"/>
      <c r="S742" s="91"/>
      <c r="T742" s="92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T742" s="17" t="s">
        <v>175</v>
      </c>
      <c r="AU742" s="17" t="s">
        <v>90</v>
      </c>
    </row>
    <row r="743" spans="1:51" s="13" customFormat="1" ht="12">
      <c r="A743" s="13"/>
      <c r="B743" s="267"/>
      <c r="C743" s="268"/>
      <c r="D743" s="259" t="s">
        <v>267</v>
      </c>
      <c r="E743" s="269" t="s">
        <v>1</v>
      </c>
      <c r="F743" s="270" t="s">
        <v>1073</v>
      </c>
      <c r="G743" s="268"/>
      <c r="H743" s="271">
        <v>9.875</v>
      </c>
      <c r="I743" s="272"/>
      <c r="J743" s="268"/>
      <c r="K743" s="268"/>
      <c r="L743" s="273"/>
      <c r="M743" s="274"/>
      <c r="N743" s="275"/>
      <c r="O743" s="275"/>
      <c r="P743" s="275"/>
      <c r="Q743" s="275"/>
      <c r="R743" s="275"/>
      <c r="S743" s="275"/>
      <c r="T743" s="276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77" t="s">
        <v>267</v>
      </c>
      <c r="AU743" s="277" t="s">
        <v>90</v>
      </c>
      <c r="AV743" s="13" t="s">
        <v>90</v>
      </c>
      <c r="AW743" s="13" t="s">
        <v>35</v>
      </c>
      <c r="AX743" s="13" t="s">
        <v>80</v>
      </c>
      <c r="AY743" s="277" t="s">
        <v>166</v>
      </c>
    </row>
    <row r="744" spans="1:51" s="13" customFormat="1" ht="12">
      <c r="A744" s="13"/>
      <c r="B744" s="267"/>
      <c r="C744" s="268"/>
      <c r="D744" s="259" t="s">
        <v>267</v>
      </c>
      <c r="E744" s="269" t="s">
        <v>1</v>
      </c>
      <c r="F744" s="270" t="s">
        <v>1074</v>
      </c>
      <c r="G744" s="268"/>
      <c r="H744" s="271">
        <v>-3.4</v>
      </c>
      <c r="I744" s="272"/>
      <c r="J744" s="268"/>
      <c r="K744" s="268"/>
      <c r="L744" s="273"/>
      <c r="M744" s="274"/>
      <c r="N744" s="275"/>
      <c r="O744" s="275"/>
      <c r="P744" s="275"/>
      <c r="Q744" s="275"/>
      <c r="R744" s="275"/>
      <c r="S744" s="275"/>
      <c r="T744" s="276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77" t="s">
        <v>267</v>
      </c>
      <c r="AU744" s="277" t="s">
        <v>90</v>
      </c>
      <c r="AV744" s="13" t="s">
        <v>90</v>
      </c>
      <c r="AW744" s="13" t="s">
        <v>35</v>
      </c>
      <c r="AX744" s="13" t="s">
        <v>80</v>
      </c>
      <c r="AY744" s="277" t="s">
        <v>166</v>
      </c>
    </row>
    <row r="745" spans="1:51" s="14" customFormat="1" ht="12">
      <c r="A745" s="14"/>
      <c r="B745" s="278"/>
      <c r="C745" s="279"/>
      <c r="D745" s="259" t="s">
        <v>267</v>
      </c>
      <c r="E745" s="280" t="s">
        <v>1</v>
      </c>
      <c r="F745" s="281" t="s">
        <v>269</v>
      </c>
      <c r="G745" s="279"/>
      <c r="H745" s="282">
        <v>6.475</v>
      </c>
      <c r="I745" s="283"/>
      <c r="J745" s="279"/>
      <c r="K745" s="279"/>
      <c r="L745" s="284"/>
      <c r="M745" s="285"/>
      <c r="N745" s="286"/>
      <c r="O745" s="286"/>
      <c r="P745" s="286"/>
      <c r="Q745" s="286"/>
      <c r="R745" s="286"/>
      <c r="S745" s="286"/>
      <c r="T745" s="287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88" t="s">
        <v>267</v>
      </c>
      <c r="AU745" s="288" t="s">
        <v>90</v>
      </c>
      <c r="AV745" s="14" t="s">
        <v>103</v>
      </c>
      <c r="AW745" s="14" t="s">
        <v>35</v>
      </c>
      <c r="AX745" s="14" t="s">
        <v>88</v>
      </c>
      <c r="AY745" s="288" t="s">
        <v>166</v>
      </c>
    </row>
    <row r="746" spans="1:65" s="2" customFormat="1" ht="21.75" customHeight="1">
      <c r="A746" s="38"/>
      <c r="B746" s="39"/>
      <c r="C746" s="245" t="s">
        <v>1075</v>
      </c>
      <c r="D746" s="245" t="s">
        <v>169</v>
      </c>
      <c r="E746" s="246" t="s">
        <v>1076</v>
      </c>
      <c r="F746" s="247" t="s">
        <v>1077</v>
      </c>
      <c r="G746" s="248" t="s">
        <v>272</v>
      </c>
      <c r="H746" s="249">
        <v>10.396</v>
      </c>
      <c r="I746" s="250"/>
      <c r="J746" s="251">
        <f>ROUND(I746*H746,2)</f>
        <v>0</v>
      </c>
      <c r="K746" s="252"/>
      <c r="L746" s="44"/>
      <c r="M746" s="253" t="s">
        <v>1</v>
      </c>
      <c r="N746" s="254" t="s">
        <v>45</v>
      </c>
      <c r="O746" s="91"/>
      <c r="P746" s="255">
        <f>O746*H746</f>
        <v>0</v>
      </c>
      <c r="Q746" s="255">
        <v>0</v>
      </c>
      <c r="R746" s="255">
        <f>Q746*H746</f>
        <v>0</v>
      </c>
      <c r="S746" s="255">
        <v>1.8</v>
      </c>
      <c r="T746" s="256">
        <f>S746*H746</f>
        <v>18.7128</v>
      </c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R746" s="257" t="s">
        <v>113</v>
      </c>
      <c r="AT746" s="257" t="s">
        <v>169</v>
      </c>
      <c r="AU746" s="257" t="s">
        <v>90</v>
      </c>
      <c r="AY746" s="17" t="s">
        <v>166</v>
      </c>
      <c r="BE746" s="258">
        <f>IF(N746="základní",J746,0)</f>
        <v>0</v>
      </c>
      <c r="BF746" s="258">
        <f>IF(N746="snížená",J746,0)</f>
        <v>0</v>
      </c>
      <c r="BG746" s="258">
        <f>IF(N746="zákl. přenesená",J746,0)</f>
        <v>0</v>
      </c>
      <c r="BH746" s="258">
        <f>IF(N746="sníž. přenesená",J746,0)</f>
        <v>0</v>
      </c>
      <c r="BI746" s="258">
        <f>IF(N746="nulová",J746,0)</f>
        <v>0</v>
      </c>
      <c r="BJ746" s="17" t="s">
        <v>88</v>
      </c>
      <c r="BK746" s="258">
        <f>ROUND(I746*H746,2)</f>
        <v>0</v>
      </c>
      <c r="BL746" s="17" t="s">
        <v>113</v>
      </c>
      <c r="BM746" s="257" t="s">
        <v>1078</v>
      </c>
    </row>
    <row r="747" spans="1:47" s="2" customFormat="1" ht="12">
      <c r="A747" s="38"/>
      <c r="B747" s="39"/>
      <c r="C747" s="40"/>
      <c r="D747" s="259" t="s">
        <v>175</v>
      </c>
      <c r="E747" s="40"/>
      <c r="F747" s="260" t="s">
        <v>1079</v>
      </c>
      <c r="G747" s="40"/>
      <c r="H747" s="40"/>
      <c r="I747" s="155"/>
      <c r="J747" s="40"/>
      <c r="K747" s="40"/>
      <c r="L747" s="44"/>
      <c r="M747" s="261"/>
      <c r="N747" s="262"/>
      <c r="O747" s="91"/>
      <c r="P747" s="91"/>
      <c r="Q747" s="91"/>
      <c r="R747" s="91"/>
      <c r="S747" s="91"/>
      <c r="T747" s="92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T747" s="17" t="s">
        <v>175</v>
      </c>
      <c r="AU747" s="17" t="s">
        <v>90</v>
      </c>
    </row>
    <row r="748" spans="1:51" s="13" customFormat="1" ht="12">
      <c r="A748" s="13"/>
      <c r="B748" s="267"/>
      <c r="C748" s="268"/>
      <c r="D748" s="259" t="s">
        <v>267</v>
      </c>
      <c r="E748" s="269" t="s">
        <v>1</v>
      </c>
      <c r="F748" s="270" t="s">
        <v>1080</v>
      </c>
      <c r="G748" s="268"/>
      <c r="H748" s="271">
        <v>10.396</v>
      </c>
      <c r="I748" s="272"/>
      <c r="J748" s="268"/>
      <c r="K748" s="268"/>
      <c r="L748" s="273"/>
      <c r="M748" s="274"/>
      <c r="N748" s="275"/>
      <c r="O748" s="275"/>
      <c r="P748" s="275"/>
      <c r="Q748" s="275"/>
      <c r="R748" s="275"/>
      <c r="S748" s="275"/>
      <c r="T748" s="276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77" t="s">
        <v>267</v>
      </c>
      <c r="AU748" s="277" t="s">
        <v>90</v>
      </c>
      <c r="AV748" s="13" t="s">
        <v>90</v>
      </c>
      <c r="AW748" s="13" t="s">
        <v>35</v>
      </c>
      <c r="AX748" s="13" t="s">
        <v>80</v>
      </c>
      <c r="AY748" s="277" t="s">
        <v>166</v>
      </c>
    </row>
    <row r="749" spans="1:51" s="14" customFormat="1" ht="12">
      <c r="A749" s="14"/>
      <c r="B749" s="278"/>
      <c r="C749" s="279"/>
      <c r="D749" s="259" t="s">
        <v>267</v>
      </c>
      <c r="E749" s="280" t="s">
        <v>1</v>
      </c>
      <c r="F749" s="281" t="s">
        <v>553</v>
      </c>
      <c r="G749" s="279"/>
      <c r="H749" s="282">
        <v>10.396</v>
      </c>
      <c r="I749" s="283"/>
      <c r="J749" s="279"/>
      <c r="K749" s="279"/>
      <c r="L749" s="284"/>
      <c r="M749" s="285"/>
      <c r="N749" s="286"/>
      <c r="O749" s="286"/>
      <c r="P749" s="286"/>
      <c r="Q749" s="286"/>
      <c r="R749" s="286"/>
      <c r="S749" s="286"/>
      <c r="T749" s="287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88" t="s">
        <v>267</v>
      </c>
      <c r="AU749" s="288" t="s">
        <v>90</v>
      </c>
      <c r="AV749" s="14" t="s">
        <v>103</v>
      </c>
      <c r="AW749" s="14" t="s">
        <v>35</v>
      </c>
      <c r="AX749" s="14" t="s">
        <v>88</v>
      </c>
      <c r="AY749" s="288" t="s">
        <v>166</v>
      </c>
    </row>
    <row r="750" spans="1:65" s="2" customFormat="1" ht="16.5" customHeight="1">
      <c r="A750" s="38"/>
      <c r="B750" s="39"/>
      <c r="C750" s="245" t="s">
        <v>1081</v>
      </c>
      <c r="D750" s="245" t="s">
        <v>169</v>
      </c>
      <c r="E750" s="246" t="s">
        <v>1082</v>
      </c>
      <c r="F750" s="247" t="s">
        <v>1083</v>
      </c>
      <c r="G750" s="248" t="s">
        <v>339</v>
      </c>
      <c r="H750" s="249">
        <v>83.259</v>
      </c>
      <c r="I750" s="250"/>
      <c r="J750" s="251">
        <f>ROUND(I750*H750,2)</f>
        <v>0</v>
      </c>
      <c r="K750" s="252"/>
      <c r="L750" s="44"/>
      <c r="M750" s="253" t="s">
        <v>1</v>
      </c>
      <c r="N750" s="254" t="s">
        <v>45</v>
      </c>
      <c r="O750" s="91"/>
      <c r="P750" s="255">
        <f>O750*H750</f>
        <v>0</v>
      </c>
      <c r="Q750" s="255">
        <v>0</v>
      </c>
      <c r="R750" s="255">
        <f>Q750*H750</f>
        <v>0</v>
      </c>
      <c r="S750" s="255">
        <v>0.055</v>
      </c>
      <c r="T750" s="256">
        <f>S750*H750</f>
        <v>4.579245</v>
      </c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R750" s="257" t="s">
        <v>113</v>
      </c>
      <c r="AT750" s="257" t="s">
        <v>169</v>
      </c>
      <c r="AU750" s="257" t="s">
        <v>90</v>
      </c>
      <c r="AY750" s="17" t="s">
        <v>166</v>
      </c>
      <c r="BE750" s="258">
        <f>IF(N750="základní",J750,0)</f>
        <v>0</v>
      </c>
      <c r="BF750" s="258">
        <f>IF(N750="snížená",J750,0)</f>
        <v>0</v>
      </c>
      <c r="BG750" s="258">
        <f>IF(N750="zákl. přenesená",J750,0)</f>
        <v>0</v>
      </c>
      <c r="BH750" s="258">
        <f>IF(N750="sníž. přenesená",J750,0)</f>
        <v>0</v>
      </c>
      <c r="BI750" s="258">
        <f>IF(N750="nulová",J750,0)</f>
        <v>0</v>
      </c>
      <c r="BJ750" s="17" t="s">
        <v>88</v>
      </c>
      <c r="BK750" s="258">
        <f>ROUND(I750*H750,2)</f>
        <v>0</v>
      </c>
      <c r="BL750" s="17" t="s">
        <v>113</v>
      </c>
      <c r="BM750" s="257" t="s">
        <v>1084</v>
      </c>
    </row>
    <row r="751" spans="1:47" s="2" customFormat="1" ht="12">
      <c r="A751" s="38"/>
      <c r="B751" s="39"/>
      <c r="C751" s="40"/>
      <c r="D751" s="259" t="s">
        <v>175</v>
      </c>
      <c r="E751" s="40"/>
      <c r="F751" s="260" t="s">
        <v>1085</v>
      </c>
      <c r="G751" s="40"/>
      <c r="H751" s="40"/>
      <c r="I751" s="155"/>
      <c r="J751" s="40"/>
      <c r="K751" s="40"/>
      <c r="L751" s="44"/>
      <c r="M751" s="261"/>
      <c r="N751" s="262"/>
      <c r="O751" s="91"/>
      <c r="P751" s="91"/>
      <c r="Q751" s="91"/>
      <c r="R751" s="91"/>
      <c r="S751" s="91"/>
      <c r="T751" s="92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T751" s="17" t="s">
        <v>175</v>
      </c>
      <c r="AU751" s="17" t="s">
        <v>90</v>
      </c>
    </row>
    <row r="752" spans="1:51" s="13" customFormat="1" ht="12">
      <c r="A752" s="13"/>
      <c r="B752" s="267"/>
      <c r="C752" s="268"/>
      <c r="D752" s="259" t="s">
        <v>267</v>
      </c>
      <c r="E752" s="269" t="s">
        <v>1</v>
      </c>
      <c r="F752" s="270" t="s">
        <v>1086</v>
      </c>
      <c r="G752" s="268"/>
      <c r="H752" s="271">
        <v>24.48</v>
      </c>
      <c r="I752" s="272"/>
      <c r="J752" s="268"/>
      <c r="K752" s="268"/>
      <c r="L752" s="273"/>
      <c r="M752" s="274"/>
      <c r="N752" s="275"/>
      <c r="O752" s="275"/>
      <c r="P752" s="275"/>
      <c r="Q752" s="275"/>
      <c r="R752" s="275"/>
      <c r="S752" s="275"/>
      <c r="T752" s="276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77" t="s">
        <v>267</v>
      </c>
      <c r="AU752" s="277" t="s">
        <v>90</v>
      </c>
      <c r="AV752" s="13" t="s">
        <v>90</v>
      </c>
      <c r="AW752" s="13" t="s">
        <v>35</v>
      </c>
      <c r="AX752" s="13" t="s">
        <v>80</v>
      </c>
      <c r="AY752" s="277" t="s">
        <v>166</v>
      </c>
    </row>
    <row r="753" spans="1:51" s="14" customFormat="1" ht="12">
      <c r="A753" s="14"/>
      <c r="B753" s="278"/>
      <c r="C753" s="279"/>
      <c r="D753" s="259" t="s">
        <v>267</v>
      </c>
      <c r="E753" s="280" t="s">
        <v>1</v>
      </c>
      <c r="F753" s="281" t="s">
        <v>541</v>
      </c>
      <c r="G753" s="279"/>
      <c r="H753" s="282">
        <v>24.48</v>
      </c>
      <c r="I753" s="283"/>
      <c r="J753" s="279"/>
      <c r="K753" s="279"/>
      <c r="L753" s="284"/>
      <c r="M753" s="285"/>
      <c r="N753" s="286"/>
      <c r="O753" s="286"/>
      <c r="P753" s="286"/>
      <c r="Q753" s="286"/>
      <c r="R753" s="286"/>
      <c r="S753" s="286"/>
      <c r="T753" s="287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88" t="s">
        <v>267</v>
      </c>
      <c r="AU753" s="288" t="s">
        <v>90</v>
      </c>
      <c r="AV753" s="14" t="s">
        <v>103</v>
      </c>
      <c r="AW753" s="14" t="s">
        <v>35</v>
      </c>
      <c r="AX753" s="14" t="s">
        <v>80</v>
      </c>
      <c r="AY753" s="288" t="s">
        <v>166</v>
      </c>
    </row>
    <row r="754" spans="1:51" s="13" customFormat="1" ht="12">
      <c r="A754" s="13"/>
      <c r="B754" s="267"/>
      <c r="C754" s="268"/>
      <c r="D754" s="259" t="s">
        <v>267</v>
      </c>
      <c r="E754" s="269" t="s">
        <v>1</v>
      </c>
      <c r="F754" s="270" t="s">
        <v>1087</v>
      </c>
      <c r="G754" s="268"/>
      <c r="H754" s="271">
        <v>8.64</v>
      </c>
      <c r="I754" s="272"/>
      <c r="J754" s="268"/>
      <c r="K754" s="268"/>
      <c r="L754" s="273"/>
      <c r="M754" s="274"/>
      <c r="N754" s="275"/>
      <c r="O754" s="275"/>
      <c r="P754" s="275"/>
      <c r="Q754" s="275"/>
      <c r="R754" s="275"/>
      <c r="S754" s="275"/>
      <c r="T754" s="276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77" t="s">
        <v>267</v>
      </c>
      <c r="AU754" s="277" t="s">
        <v>90</v>
      </c>
      <c r="AV754" s="13" t="s">
        <v>90</v>
      </c>
      <c r="AW754" s="13" t="s">
        <v>35</v>
      </c>
      <c r="AX754" s="13" t="s">
        <v>80</v>
      </c>
      <c r="AY754" s="277" t="s">
        <v>166</v>
      </c>
    </row>
    <row r="755" spans="1:51" s="14" customFormat="1" ht="12">
      <c r="A755" s="14"/>
      <c r="B755" s="278"/>
      <c r="C755" s="279"/>
      <c r="D755" s="259" t="s">
        <v>267</v>
      </c>
      <c r="E755" s="280" t="s">
        <v>1</v>
      </c>
      <c r="F755" s="281" t="s">
        <v>543</v>
      </c>
      <c r="G755" s="279"/>
      <c r="H755" s="282">
        <v>8.64</v>
      </c>
      <c r="I755" s="283"/>
      <c r="J755" s="279"/>
      <c r="K755" s="279"/>
      <c r="L755" s="284"/>
      <c r="M755" s="285"/>
      <c r="N755" s="286"/>
      <c r="O755" s="286"/>
      <c r="P755" s="286"/>
      <c r="Q755" s="286"/>
      <c r="R755" s="286"/>
      <c r="S755" s="286"/>
      <c r="T755" s="287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88" t="s">
        <v>267</v>
      </c>
      <c r="AU755" s="288" t="s">
        <v>90</v>
      </c>
      <c r="AV755" s="14" t="s">
        <v>103</v>
      </c>
      <c r="AW755" s="14" t="s">
        <v>35</v>
      </c>
      <c r="AX755" s="14" t="s">
        <v>80</v>
      </c>
      <c r="AY755" s="288" t="s">
        <v>166</v>
      </c>
    </row>
    <row r="756" spans="1:51" s="13" customFormat="1" ht="12">
      <c r="A756" s="13"/>
      <c r="B756" s="267"/>
      <c r="C756" s="268"/>
      <c r="D756" s="259" t="s">
        <v>267</v>
      </c>
      <c r="E756" s="269" t="s">
        <v>1</v>
      </c>
      <c r="F756" s="270" t="s">
        <v>1088</v>
      </c>
      <c r="G756" s="268"/>
      <c r="H756" s="271">
        <v>23.52</v>
      </c>
      <c r="I756" s="272"/>
      <c r="J756" s="268"/>
      <c r="K756" s="268"/>
      <c r="L756" s="273"/>
      <c r="M756" s="274"/>
      <c r="N756" s="275"/>
      <c r="O756" s="275"/>
      <c r="P756" s="275"/>
      <c r="Q756" s="275"/>
      <c r="R756" s="275"/>
      <c r="S756" s="275"/>
      <c r="T756" s="276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77" t="s">
        <v>267</v>
      </c>
      <c r="AU756" s="277" t="s">
        <v>90</v>
      </c>
      <c r="AV756" s="13" t="s">
        <v>90</v>
      </c>
      <c r="AW756" s="13" t="s">
        <v>35</v>
      </c>
      <c r="AX756" s="13" t="s">
        <v>80</v>
      </c>
      <c r="AY756" s="277" t="s">
        <v>166</v>
      </c>
    </row>
    <row r="757" spans="1:51" s="14" customFormat="1" ht="12">
      <c r="A757" s="14"/>
      <c r="B757" s="278"/>
      <c r="C757" s="279"/>
      <c r="D757" s="259" t="s">
        <v>267</v>
      </c>
      <c r="E757" s="280" t="s">
        <v>1</v>
      </c>
      <c r="F757" s="281" t="s">
        <v>498</v>
      </c>
      <c r="G757" s="279"/>
      <c r="H757" s="282">
        <v>23.52</v>
      </c>
      <c r="I757" s="283"/>
      <c r="J757" s="279"/>
      <c r="K757" s="279"/>
      <c r="L757" s="284"/>
      <c r="M757" s="285"/>
      <c r="N757" s="286"/>
      <c r="O757" s="286"/>
      <c r="P757" s="286"/>
      <c r="Q757" s="286"/>
      <c r="R757" s="286"/>
      <c r="S757" s="286"/>
      <c r="T757" s="287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88" t="s">
        <v>267</v>
      </c>
      <c r="AU757" s="288" t="s">
        <v>90</v>
      </c>
      <c r="AV757" s="14" t="s">
        <v>103</v>
      </c>
      <c r="AW757" s="14" t="s">
        <v>35</v>
      </c>
      <c r="AX757" s="14" t="s">
        <v>80</v>
      </c>
      <c r="AY757" s="288" t="s">
        <v>166</v>
      </c>
    </row>
    <row r="758" spans="1:51" s="13" customFormat="1" ht="12">
      <c r="A758" s="13"/>
      <c r="B758" s="267"/>
      <c r="C758" s="268"/>
      <c r="D758" s="259" t="s">
        <v>267</v>
      </c>
      <c r="E758" s="269" t="s">
        <v>1</v>
      </c>
      <c r="F758" s="270" t="s">
        <v>1089</v>
      </c>
      <c r="G758" s="268"/>
      <c r="H758" s="271">
        <v>10.739</v>
      </c>
      <c r="I758" s="272"/>
      <c r="J758" s="268"/>
      <c r="K758" s="268"/>
      <c r="L758" s="273"/>
      <c r="M758" s="274"/>
      <c r="N758" s="275"/>
      <c r="O758" s="275"/>
      <c r="P758" s="275"/>
      <c r="Q758" s="275"/>
      <c r="R758" s="275"/>
      <c r="S758" s="275"/>
      <c r="T758" s="276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77" t="s">
        <v>267</v>
      </c>
      <c r="AU758" s="277" t="s">
        <v>90</v>
      </c>
      <c r="AV758" s="13" t="s">
        <v>90</v>
      </c>
      <c r="AW758" s="13" t="s">
        <v>35</v>
      </c>
      <c r="AX758" s="13" t="s">
        <v>80</v>
      </c>
      <c r="AY758" s="277" t="s">
        <v>166</v>
      </c>
    </row>
    <row r="759" spans="1:51" s="14" customFormat="1" ht="12">
      <c r="A759" s="14"/>
      <c r="B759" s="278"/>
      <c r="C759" s="279"/>
      <c r="D759" s="259" t="s">
        <v>267</v>
      </c>
      <c r="E759" s="280" t="s">
        <v>1</v>
      </c>
      <c r="F759" s="281" t="s">
        <v>1090</v>
      </c>
      <c r="G759" s="279"/>
      <c r="H759" s="282">
        <v>10.739</v>
      </c>
      <c r="I759" s="283"/>
      <c r="J759" s="279"/>
      <c r="K759" s="279"/>
      <c r="L759" s="284"/>
      <c r="M759" s="285"/>
      <c r="N759" s="286"/>
      <c r="O759" s="286"/>
      <c r="P759" s="286"/>
      <c r="Q759" s="286"/>
      <c r="R759" s="286"/>
      <c r="S759" s="286"/>
      <c r="T759" s="287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88" t="s">
        <v>267</v>
      </c>
      <c r="AU759" s="288" t="s">
        <v>90</v>
      </c>
      <c r="AV759" s="14" t="s">
        <v>103</v>
      </c>
      <c r="AW759" s="14" t="s">
        <v>35</v>
      </c>
      <c r="AX759" s="14" t="s">
        <v>80</v>
      </c>
      <c r="AY759" s="288" t="s">
        <v>166</v>
      </c>
    </row>
    <row r="760" spans="1:51" s="13" customFormat="1" ht="12">
      <c r="A760" s="13"/>
      <c r="B760" s="267"/>
      <c r="C760" s="268"/>
      <c r="D760" s="259" t="s">
        <v>267</v>
      </c>
      <c r="E760" s="269" t="s">
        <v>1</v>
      </c>
      <c r="F760" s="270" t="s">
        <v>1091</v>
      </c>
      <c r="G760" s="268"/>
      <c r="H760" s="271">
        <v>15.88</v>
      </c>
      <c r="I760" s="272"/>
      <c r="J760" s="268"/>
      <c r="K760" s="268"/>
      <c r="L760" s="273"/>
      <c r="M760" s="274"/>
      <c r="N760" s="275"/>
      <c r="O760" s="275"/>
      <c r="P760" s="275"/>
      <c r="Q760" s="275"/>
      <c r="R760" s="275"/>
      <c r="S760" s="275"/>
      <c r="T760" s="276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77" t="s">
        <v>267</v>
      </c>
      <c r="AU760" s="277" t="s">
        <v>90</v>
      </c>
      <c r="AV760" s="13" t="s">
        <v>90</v>
      </c>
      <c r="AW760" s="13" t="s">
        <v>35</v>
      </c>
      <c r="AX760" s="13" t="s">
        <v>80</v>
      </c>
      <c r="AY760" s="277" t="s">
        <v>166</v>
      </c>
    </row>
    <row r="761" spans="1:51" s="14" customFormat="1" ht="12">
      <c r="A761" s="14"/>
      <c r="B761" s="278"/>
      <c r="C761" s="279"/>
      <c r="D761" s="259" t="s">
        <v>267</v>
      </c>
      <c r="E761" s="280" t="s">
        <v>1</v>
      </c>
      <c r="F761" s="281" t="s">
        <v>1092</v>
      </c>
      <c r="G761" s="279"/>
      <c r="H761" s="282">
        <v>15.88</v>
      </c>
      <c r="I761" s="283"/>
      <c r="J761" s="279"/>
      <c r="K761" s="279"/>
      <c r="L761" s="284"/>
      <c r="M761" s="285"/>
      <c r="N761" s="286"/>
      <c r="O761" s="286"/>
      <c r="P761" s="286"/>
      <c r="Q761" s="286"/>
      <c r="R761" s="286"/>
      <c r="S761" s="286"/>
      <c r="T761" s="287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88" t="s">
        <v>267</v>
      </c>
      <c r="AU761" s="288" t="s">
        <v>90</v>
      </c>
      <c r="AV761" s="14" t="s">
        <v>103</v>
      </c>
      <c r="AW761" s="14" t="s">
        <v>35</v>
      </c>
      <c r="AX761" s="14" t="s">
        <v>80</v>
      </c>
      <c r="AY761" s="288" t="s">
        <v>166</v>
      </c>
    </row>
    <row r="762" spans="1:51" s="15" customFormat="1" ht="12">
      <c r="A762" s="15"/>
      <c r="B762" s="289"/>
      <c r="C762" s="290"/>
      <c r="D762" s="259" t="s">
        <v>267</v>
      </c>
      <c r="E762" s="291" t="s">
        <v>1</v>
      </c>
      <c r="F762" s="292" t="s">
        <v>285</v>
      </c>
      <c r="G762" s="290"/>
      <c r="H762" s="293">
        <v>83.259</v>
      </c>
      <c r="I762" s="294"/>
      <c r="J762" s="290"/>
      <c r="K762" s="290"/>
      <c r="L762" s="295"/>
      <c r="M762" s="296"/>
      <c r="N762" s="297"/>
      <c r="O762" s="297"/>
      <c r="P762" s="297"/>
      <c r="Q762" s="297"/>
      <c r="R762" s="297"/>
      <c r="S762" s="297"/>
      <c r="T762" s="298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T762" s="299" t="s">
        <v>267</v>
      </c>
      <c r="AU762" s="299" t="s">
        <v>90</v>
      </c>
      <c r="AV762" s="15" t="s">
        <v>113</v>
      </c>
      <c r="AW762" s="15" t="s">
        <v>35</v>
      </c>
      <c r="AX762" s="15" t="s">
        <v>88</v>
      </c>
      <c r="AY762" s="299" t="s">
        <v>166</v>
      </c>
    </row>
    <row r="763" spans="1:65" s="2" customFormat="1" ht="21.75" customHeight="1">
      <c r="A763" s="38"/>
      <c r="B763" s="39"/>
      <c r="C763" s="245" t="s">
        <v>1093</v>
      </c>
      <c r="D763" s="245" t="s">
        <v>169</v>
      </c>
      <c r="E763" s="246" t="s">
        <v>1094</v>
      </c>
      <c r="F763" s="247" t="s">
        <v>1095</v>
      </c>
      <c r="G763" s="248" t="s">
        <v>272</v>
      </c>
      <c r="H763" s="249">
        <v>11.882</v>
      </c>
      <c r="I763" s="250"/>
      <c r="J763" s="251">
        <f>ROUND(I763*H763,2)</f>
        <v>0</v>
      </c>
      <c r="K763" s="252"/>
      <c r="L763" s="44"/>
      <c r="M763" s="253" t="s">
        <v>1</v>
      </c>
      <c r="N763" s="254" t="s">
        <v>45</v>
      </c>
      <c r="O763" s="91"/>
      <c r="P763" s="255">
        <f>O763*H763</f>
        <v>0</v>
      </c>
      <c r="Q763" s="255">
        <v>0</v>
      </c>
      <c r="R763" s="255">
        <f>Q763*H763</f>
        <v>0</v>
      </c>
      <c r="S763" s="255">
        <v>1.6</v>
      </c>
      <c r="T763" s="256">
        <f>S763*H763</f>
        <v>19.0112</v>
      </c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R763" s="257" t="s">
        <v>113</v>
      </c>
      <c r="AT763" s="257" t="s">
        <v>169</v>
      </c>
      <c r="AU763" s="257" t="s">
        <v>90</v>
      </c>
      <c r="AY763" s="17" t="s">
        <v>166</v>
      </c>
      <c r="BE763" s="258">
        <f>IF(N763="základní",J763,0)</f>
        <v>0</v>
      </c>
      <c r="BF763" s="258">
        <f>IF(N763="snížená",J763,0)</f>
        <v>0</v>
      </c>
      <c r="BG763" s="258">
        <f>IF(N763="zákl. přenesená",J763,0)</f>
        <v>0</v>
      </c>
      <c r="BH763" s="258">
        <f>IF(N763="sníž. přenesená",J763,0)</f>
        <v>0</v>
      </c>
      <c r="BI763" s="258">
        <f>IF(N763="nulová",J763,0)</f>
        <v>0</v>
      </c>
      <c r="BJ763" s="17" t="s">
        <v>88</v>
      </c>
      <c r="BK763" s="258">
        <f>ROUND(I763*H763,2)</f>
        <v>0</v>
      </c>
      <c r="BL763" s="17" t="s">
        <v>113</v>
      </c>
      <c r="BM763" s="257" t="s">
        <v>1096</v>
      </c>
    </row>
    <row r="764" spans="1:47" s="2" customFormat="1" ht="12">
      <c r="A764" s="38"/>
      <c r="B764" s="39"/>
      <c r="C764" s="40"/>
      <c r="D764" s="259" t="s">
        <v>175</v>
      </c>
      <c r="E764" s="40"/>
      <c r="F764" s="260" t="s">
        <v>1097</v>
      </c>
      <c r="G764" s="40"/>
      <c r="H764" s="40"/>
      <c r="I764" s="155"/>
      <c r="J764" s="40"/>
      <c r="K764" s="40"/>
      <c r="L764" s="44"/>
      <c r="M764" s="261"/>
      <c r="N764" s="262"/>
      <c r="O764" s="91"/>
      <c r="P764" s="91"/>
      <c r="Q764" s="91"/>
      <c r="R764" s="91"/>
      <c r="S764" s="91"/>
      <c r="T764" s="92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T764" s="17" t="s">
        <v>175</v>
      </c>
      <c r="AU764" s="17" t="s">
        <v>90</v>
      </c>
    </row>
    <row r="765" spans="1:51" s="13" customFormat="1" ht="12">
      <c r="A765" s="13"/>
      <c r="B765" s="267"/>
      <c r="C765" s="268"/>
      <c r="D765" s="259" t="s">
        <v>267</v>
      </c>
      <c r="E765" s="269" t="s">
        <v>1</v>
      </c>
      <c r="F765" s="270" t="s">
        <v>1098</v>
      </c>
      <c r="G765" s="268"/>
      <c r="H765" s="271">
        <v>11.882</v>
      </c>
      <c r="I765" s="272"/>
      <c r="J765" s="268"/>
      <c r="K765" s="268"/>
      <c r="L765" s="273"/>
      <c r="M765" s="274"/>
      <c r="N765" s="275"/>
      <c r="O765" s="275"/>
      <c r="P765" s="275"/>
      <c r="Q765" s="275"/>
      <c r="R765" s="275"/>
      <c r="S765" s="275"/>
      <c r="T765" s="276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77" t="s">
        <v>267</v>
      </c>
      <c r="AU765" s="277" t="s">
        <v>90</v>
      </c>
      <c r="AV765" s="13" t="s">
        <v>90</v>
      </c>
      <c r="AW765" s="13" t="s">
        <v>35</v>
      </c>
      <c r="AX765" s="13" t="s">
        <v>80</v>
      </c>
      <c r="AY765" s="277" t="s">
        <v>166</v>
      </c>
    </row>
    <row r="766" spans="1:51" s="14" customFormat="1" ht="12">
      <c r="A766" s="14"/>
      <c r="B766" s="278"/>
      <c r="C766" s="279"/>
      <c r="D766" s="259" t="s">
        <v>267</v>
      </c>
      <c r="E766" s="280" t="s">
        <v>1</v>
      </c>
      <c r="F766" s="281" t="s">
        <v>269</v>
      </c>
      <c r="G766" s="279"/>
      <c r="H766" s="282">
        <v>11.882</v>
      </c>
      <c r="I766" s="283"/>
      <c r="J766" s="279"/>
      <c r="K766" s="279"/>
      <c r="L766" s="284"/>
      <c r="M766" s="285"/>
      <c r="N766" s="286"/>
      <c r="O766" s="286"/>
      <c r="P766" s="286"/>
      <c r="Q766" s="286"/>
      <c r="R766" s="286"/>
      <c r="S766" s="286"/>
      <c r="T766" s="287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88" t="s">
        <v>267</v>
      </c>
      <c r="AU766" s="288" t="s">
        <v>90</v>
      </c>
      <c r="AV766" s="14" t="s">
        <v>103</v>
      </c>
      <c r="AW766" s="14" t="s">
        <v>35</v>
      </c>
      <c r="AX766" s="14" t="s">
        <v>88</v>
      </c>
      <c r="AY766" s="288" t="s">
        <v>166</v>
      </c>
    </row>
    <row r="767" spans="1:65" s="2" customFormat="1" ht="21.75" customHeight="1">
      <c r="A767" s="38"/>
      <c r="B767" s="39"/>
      <c r="C767" s="245" t="s">
        <v>1099</v>
      </c>
      <c r="D767" s="245" t="s">
        <v>169</v>
      </c>
      <c r="E767" s="246" t="s">
        <v>1100</v>
      </c>
      <c r="F767" s="247" t="s">
        <v>1101</v>
      </c>
      <c r="G767" s="248" t="s">
        <v>272</v>
      </c>
      <c r="H767" s="249">
        <v>6</v>
      </c>
      <c r="I767" s="250"/>
      <c r="J767" s="251">
        <f>ROUND(I767*H767,2)</f>
        <v>0</v>
      </c>
      <c r="K767" s="252"/>
      <c r="L767" s="44"/>
      <c r="M767" s="253" t="s">
        <v>1</v>
      </c>
      <c r="N767" s="254" t="s">
        <v>45</v>
      </c>
      <c r="O767" s="91"/>
      <c r="P767" s="255">
        <f>O767*H767</f>
        <v>0</v>
      </c>
      <c r="Q767" s="255">
        <v>0</v>
      </c>
      <c r="R767" s="255">
        <f>Q767*H767</f>
        <v>0</v>
      </c>
      <c r="S767" s="255">
        <v>2.2</v>
      </c>
      <c r="T767" s="256">
        <f>S767*H767</f>
        <v>13.200000000000001</v>
      </c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R767" s="257" t="s">
        <v>113</v>
      </c>
      <c r="AT767" s="257" t="s">
        <v>169</v>
      </c>
      <c r="AU767" s="257" t="s">
        <v>90</v>
      </c>
      <c r="AY767" s="17" t="s">
        <v>166</v>
      </c>
      <c r="BE767" s="258">
        <f>IF(N767="základní",J767,0)</f>
        <v>0</v>
      </c>
      <c r="BF767" s="258">
        <f>IF(N767="snížená",J767,0)</f>
        <v>0</v>
      </c>
      <c r="BG767" s="258">
        <f>IF(N767="zákl. přenesená",J767,0)</f>
        <v>0</v>
      </c>
      <c r="BH767" s="258">
        <f>IF(N767="sníž. přenesená",J767,0)</f>
        <v>0</v>
      </c>
      <c r="BI767" s="258">
        <f>IF(N767="nulová",J767,0)</f>
        <v>0</v>
      </c>
      <c r="BJ767" s="17" t="s">
        <v>88</v>
      </c>
      <c r="BK767" s="258">
        <f>ROUND(I767*H767,2)</f>
        <v>0</v>
      </c>
      <c r="BL767" s="17" t="s">
        <v>113</v>
      </c>
      <c r="BM767" s="257" t="s">
        <v>1102</v>
      </c>
    </row>
    <row r="768" spans="1:47" s="2" customFormat="1" ht="12">
      <c r="A768" s="38"/>
      <c r="B768" s="39"/>
      <c r="C768" s="40"/>
      <c r="D768" s="259" t="s">
        <v>175</v>
      </c>
      <c r="E768" s="40"/>
      <c r="F768" s="260" t="s">
        <v>1103</v>
      </c>
      <c r="G768" s="40"/>
      <c r="H768" s="40"/>
      <c r="I768" s="155"/>
      <c r="J768" s="40"/>
      <c r="K768" s="40"/>
      <c r="L768" s="44"/>
      <c r="M768" s="261"/>
      <c r="N768" s="262"/>
      <c r="O768" s="91"/>
      <c r="P768" s="91"/>
      <c r="Q768" s="91"/>
      <c r="R768" s="91"/>
      <c r="S768" s="91"/>
      <c r="T768" s="92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T768" s="17" t="s">
        <v>175</v>
      </c>
      <c r="AU768" s="17" t="s">
        <v>90</v>
      </c>
    </row>
    <row r="769" spans="1:51" s="13" customFormat="1" ht="12">
      <c r="A769" s="13"/>
      <c r="B769" s="267"/>
      <c r="C769" s="268"/>
      <c r="D769" s="259" t="s">
        <v>267</v>
      </c>
      <c r="E769" s="269" t="s">
        <v>1</v>
      </c>
      <c r="F769" s="270" t="s">
        <v>906</v>
      </c>
      <c r="G769" s="268"/>
      <c r="H769" s="271">
        <v>3</v>
      </c>
      <c r="I769" s="272"/>
      <c r="J769" s="268"/>
      <c r="K769" s="268"/>
      <c r="L769" s="273"/>
      <c r="M769" s="274"/>
      <c r="N769" s="275"/>
      <c r="O769" s="275"/>
      <c r="P769" s="275"/>
      <c r="Q769" s="275"/>
      <c r="R769" s="275"/>
      <c r="S769" s="275"/>
      <c r="T769" s="276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77" t="s">
        <v>267</v>
      </c>
      <c r="AU769" s="277" t="s">
        <v>90</v>
      </c>
      <c r="AV769" s="13" t="s">
        <v>90</v>
      </c>
      <c r="AW769" s="13" t="s">
        <v>35</v>
      </c>
      <c r="AX769" s="13" t="s">
        <v>80</v>
      </c>
      <c r="AY769" s="277" t="s">
        <v>166</v>
      </c>
    </row>
    <row r="770" spans="1:51" s="14" customFormat="1" ht="12">
      <c r="A770" s="14"/>
      <c r="B770" s="278"/>
      <c r="C770" s="279"/>
      <c r="D770" s="259" t="s">
        <v>267</v>
      </c>
      <c r="E770" s="280" t="s">
        <v>1</v>
      </c>
      <c r="F770" s="281" t="s">
        <v>269</v>
      </c>
      <c r="G770" s="279"/>
      <c r="H770" s="282">
        <v>3</v>
      </c>
      <c r="I770" s="283"/>
      <c r="J770" s="279"/>
      <c r="K770" s="279"/>
      <c r="L770" s="284"/>
      <c r="M770" s="285"/>
      <c r="N770" s="286"/>
      <c r="O770" s="286"/>
      <c r="P770" s="286"/>
      <c r="Q770" s="286"/>
      <c r="R770" s="286"/>
      <c r="S770" s="286"/>
      <c r="T770" s="287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88" t="s">
        <v>267</v>
      </c>
      <c r="AU770" s="288" t="s">
        <v>90</v>
      </c>
      <c r="AV770" s="14" t="s">
        <v>103</v>
      </c>
      <c r="AW770" s="14" t="s">
        <v>35</v>
      </c>
      <c r="AX770" s="14" t="s">
        <v>80</v>
      </c>
      <c r="AY770" s="288" t="s">
        <v>166</v>
      </c>
    </row>
    <row r="771" spans="1:51" s="13" customFormat="1" ht="12">
      <c r="A771" s="13"/>
      <c r="B771" s="267"/>
      <c r="C771" s="268"/>
      <c r="D771" s="259" t="s">
        <v>267</v>
      </c>
      <c r="E771" s="269" t="s">
        <v>1</v>
      </c>
      <c r="F771" s="270" t="s">
        <v>906</v>
      </c>
      <c r="G771" s="268"/>
      <c r="H771" s="271">
        <v>3</v>
      </c>
      <c r="I771" s="272"/>
      <c r="J771" s="268"/>
      <c r="K771" s="268"/>
      <c r="L771" s="273"/>
      <c r="M771" s="274"/>
      <c r="N771" s="275"/>
      <c r="O771" s="275"/>
      <c r="P771" s="275"/>
      <c r="Q771" s="275"/>
      <c r="R771" s="275"/>
      <c r="S771" s="275"/>
      <c r="T771" s="276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77" t="s">
        <v>267</v>
      </c>
      <c r="AU771" s="277" t="s">
        <v>90</v>
      </c>
      <c r="AV771" s="13" t="s">
        <v>90</v>
      </c>
      <c r="AW771" s="13" t="s">
        <v>35</v>
      </c>
      <c r="AX771" s="13" t="s">
        <v>80</v>
      </c>
      <c r="AY771" s="277" t="s">
        <v>166</v>
      </c>
    </row>
    <row r="772" spans="1:51" s="14" customFormat="1" ht="12">
      <c r="A772" s="14"/>
      <c r="B772" s="278"/>
      <c r="C772" s="279"/>
      <c r="D772" s="259" t="s">
        <v>267</v>
      </c>
      <c r="E772" s="280" t="s">
        <v>1</v>
      </c>
      <c r="F772" s="281" t="s">
        <v>907</v>
      </c>
      <c r="G772" s="279"/>
      <c r="H772" s="282">
        <v>3</v>
      </c>
      <c r="I772" s="283"/>
      <c r="J772" s="279"/>
      <c r="K772" s="279"/>
      <c r="L772" s="284"/>
      <c r="M772" s="285"/>
      <c r="N772" s="286"/>
      <c r="O772" s="286"/>
      <c r="P772" s="286"/>
      <c r="Q772" s="286"/>
      <c r="R772" s="286"/>
      <c r="S772" s="286"/>
      <c r="T772" s="287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88" t="s">
        <v>267</v>
      </c>
      <c r="AU772" s="288" t="s">
        <v>90</v>
      </c>
      <c r="AV772" s="14" t="s">
        <v>103</v>
      </c>
      <c r="AW772" s="14" t="s">
        <v>35</v>
      </c>
      <c r="AX772" s="14" t="s">
        <v>80</v>
      </c>
      <c r="AY772" s="288" t="s">
        <v>166</v>
      </c>
    </row>
    <row r="773" spans="1:51" s="15" customFormat="1" ht="12">
      <c r="A773" s="15"/>
      <c r="B773" s="289"/>
      <c r="C773" s="290"/>
      <c r="D773" s="259" t="s">
        <v>267</v>
      </c>
      <c r="E773" s="291" t="s">
        <v>1</v>
      </c>
      <c r="F773" s="292" t="s">
        <v>285</v>
      </c>
      <c r="G773" s="290"/>
      <c r="H773" s="293">
        <v>6</v>
      </c>
      <c r="I773" s="294"/>
      <c r="J773" s="290"/>
      <c r="K773" s="290"/>
      <c r="L773" s="295"/>
      <c r="M773" s="296"/>
      <c r="N773" s="297"/>
      <c r="O773" s="297"/>
      <c r="P773" s="297"/>
      <c r="Q773" s="297"/>
      <c r="R773" s="297"/>
      <c r="S773" s="297"/>
      <c r="T773" s="298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T773" s="299" t="s">
        <v>267</v>
      </c>
      <c r="AU773" s="299" t="s">
        <v>90</v>
      </c>
      <c r="AV773" s="15" t="s">
        <v>113</v>
      </c>
      <c r="AW773" s="15" t="s">
        <v>35</v>
      </c>
      <c r="AX773" s="15" t="s">
        <v>88</v>
      </c>
      <c r="AY773" s="299" t="s">
        <v>166</v>
      </c>
    </row>
    <row r="774" spans="1:65" s="2" customFormat="1" ht="16.5" customHeight="1">
      <c r="A774" s="38"/>
      <c r="B774" s="39"/>
      <c r="C774" s="245" t="s">
        <v>1104</v>
      </c>
      <c r="D774" s="245" t="s">
        <v>169</v>
      </c>
      <c r="E774" s="246" t="s">
        <v>1105</v>
      </c>
      <c r="F774" s="247" t="s">
        <v>1106</v>
      </c>
      <c r="G774" s="248" t="s">
        <v>264</v>
      </c>
      <c r="H774" s="249">
        <v>6</v>
      </c>
      <c r="I774" s="250"/>
      <c r="J774" s="251">
        <f>ROUND(I774*H774,2)</f>
        <v>0</v>
      </c>
      <c r="K774" s="252"/>
      <c r="L774" s="44"/>
      <c r="M774" s="253" t="s">
        <v>1</v>
      </c>
      <c r="N774" s="254" t="s">
        <v>45</v>
      </c>
      <c r="O774" s="91"/>
      <c r="P774" s="255">
        <f>O774*H774</f>
        <v>0</v>
      </c>
      <c r="Q774" s="255">
        <v>0</v>
      </c>
      <c r="R774" s="255">
        <f>Q774*H774</f>
        <v>0</v>
      </c>
      <c r="S774" s="255">
        <v>0.108</v>
      </c>
      <c r="T774" s="256">
        <f>S774*H774</f>
        <v>0.648</v>
      </c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R774" s="257" t="s">
        <v>113</v>
      </c>
      <c r="AT774" s="257" t="s">
        <v>169</v>
      </c>
      <c r="AU774" s="257" t="s">
        <v>90</v>
      </c>
      <c r="AY774" s="17" t="s">
        <v>166</v>
      </c>
      <c r="BE774" s="258">
        <f>IF(N774="základní",J774,0)</f>
        <v>0</v>
      </c>
      <c r="BF774" s="258">
        <f>IF(N774="snížená",J774,0)</f>
        <v>0</v>
      </c>
      <c r="BG774" s="258">
        <f>IF(N774="zákl. přenesená",J774,0)</f>
        <v>0</v>
      </c>
      <c r="BH774" s="258">
        <f>IF(N774="sníž. přenesená",J774,0)</f>
        <v>0</v>
      </c>
      <c r="BI774" s="258">
        <f>IF(N774="nulová",J774,0)</f>
        <v>0</v>
      </c>
      <c r="BJ774" s="17" t="s">
        <v>88</v>
      </c>
      <c r="BK774" s="258">
        <f>ROUND(I774*H774,2)</f>
        <v>0</v>
      </c>
      <c r="BL774" s="17" t="s">
        <v>113</v>
      </c>
      <c r="BM774" s="257" t="s">
        <v>1107</v>
      </c>
    </row>
    <row r="775" spans="1:47" s="2" customFormat="1" ht="12">
      <c r="A775" s="38"/>
      <c r="B775" s="39"/>
      <c r="C775" s="40"/>
      <c r="D775" s="259" t="s">
        <v>175</v>
      </c>
      <c r="E775" s="40"/>
      <c r="F775" s="260" t="s">
        <v>1108</v>
      </c>
      <c r="G775" s="40"/>
      <c r="H775" s="40"/>
      <c r="I775" s="155"/>
      <c r="J775" s="40"/>
      <c r="K775" s="40"/>
      <c r="L775" s="44"/>
      <c r="M775" s="261"/>
      <c r="N775" s="262"/>
      <c r="O775" s="91"/>
      <c r="P775" s="91"/>
      <c r="Q775" s="91"/>
      <c r="R775" s="91"/>
      <c r="S775" s="91"/>
      <c r="T775" s="92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T775" s="17" t="s">
        <v>175</v>
      </c>
      <c r="AU775" s="17" t="s">
        <v>90</v>
      </c>
    </row>
    <row r="776" spans="1:51" s="13" customFormat="1" ht="12">
      <c r="A776" s="13"/>
      <c r="B776" s="267"/>
      <c r="C776" s="268"/>
      <c r="D776" s="259" t="s">
        <v>267</v>
      </c>
      <c r="E776" s="269" t="s">
        <v>1</v>
      </c>
      <c r="F776" s="270" t="s">
        <v>1109</v>
      </c>
      <c r="G776" s="268"/>
      <c r="H776" s="271">
        <v>3.1</v>
      </c>
      <c r="I776" s="272"/>
      <c r="J776" s="268"/>
      <c r="K776" s="268"/>
      <c r="L776" s="273"/>
      <c r="M776" s="274"/>
      <c r="N776" s="275"/>
      <c r="O776" s="275"/>
      <c r="P776" s="275"/>
      <c r="Q776" s="275"/>
      <c r="R776" s="275"/>
      <c r="S776" s="275"/>
      <c r="T776" s="276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77" t="s">
        <v>267</v>
      </c>
      <c r="AU776" s="277" t="s">
        <v>90</v>
      </c>
      <c r="AV776" s="13" t="s">
        <v>90</v>
      </c>
      <c r="AW776" s="13" t="s">
        <v>35</v>
      </c>
      <c r="AX776" s="13" t="s">
        <v>80</v>
      </c>
      <c r="AY776" s="277" t="s">
        <v>166</v>
      </c>
    </row>
    <row r="777" spans="1:51" s="14" customFormat="1" ht="12">
      <c r="A777" s="14"/>
      <c r="B777" s="278"/>
      <c r="C777" s="279"/>
      <c r="D777" s="259" t="s">
        <v>267</v>
      </c>
      <c r="E777" s="280" t="s">
        <v>1</v>
      </c>
      <c r="F777" s="281" t="s">
        <v>1110</v>
      </c>
      <c r="G777" s="279"/>
      <c r="H777" s="282">
        <v>3.1</v>
      </c>
      <c r="I777" s="283"/>
      <c r="J777" s="279"/>
      <c r="K777" s="279"/>
      <c r="L777" s="284"/>
      <c r="M777" s="285"/>
      <c r="N777" s="286"/>
      <c r="O777" s="286"/>
      <c r="P777" s="286"/>
      <c r="Q777" s="286"/>
      <c r="R777" s="286"/>
      <c r="S777" s="286"/>
      <c r="T777" s="287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88" t="s">
        <v>267</v>
      </c>
      <c r="AU777" s="288" t="s">
        <v>90</v>
      </c>
      <c r="AV777" s="14" t="s">
        <v>103</v>
      </c>
      <c r="AW777" s="14" t="s">
        <v>35</v>
      </c>
      <c r="AX777" s="14" t="s">
        <v>80</v>
      </c>
      <c r="AY777" s="288" t="s">
        <v>166</v>
      </c>
    </row>
    <row r="778" spans="1:51" s="13" customFormat="1" ht="12">
      <c r="A778" s="13"/>
      <c r="B778" s="267"/>
      <c r="C778" s="268"/>
      <c r="D778" s="259" t="s">
        <v>267</v>
      </c>
      <c r="E778" s="269" t="s">
        <v>1</v>
      </c>
      <c r="F778" s="270" t="s">
        <v>1111</v>
      </c>
      <c r="G778" s="268"/>
      <c r="H778" s="271">
        <v>2.9</v>
      </c>
      <c r="I778" s="272"/>
      <c r="J778" s="268"/>
      <c r="K778" s="268"/>
      <c r="L778" s="273"/>
      <c r="M778" s="274"/>
      <c r="N778" s="275"/>
      <c r="O778" s="275"/>
      <c r="P778" s="275"/>
      <c r="Q778" s="275"/>
      <c r="R778" s="275"/>
      <c r="S778" s="275"/>
      <c r="T778" s="276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77" t="s">
        <v>267</v>
      </c>
      <c r="AU778" s="277" t="s">
        <v>90</v>
      </c>
      <c r="AV778" s="13" t="s">
        <v>90</v>
      </c>
      <c r="AW778" s="13" t="s">
        <v>35</v>
      </c>
      <c r="AX778" s="13" t="s">
        <v>80</v>
      </c>
      <c r="AY778" s="277" t="s">
        <v>166</v>
      </c>
    </row>
    <row r="779" spans="1:51" s="14" customFormat="1" ht="12">
      <c r="A779" s="14"/>
      <c r="B779" s="278"/>
      <c r="C779" s="279"/>
      <c r="D779" s="259" t="s">
        <v>267</v>
      </c>
      <c r="E779" s="280" t="s">
        <v>1</v>
      </c>
      <c r="F779" s="281" t="s">
        <v>1112</v>
      </c>
      <c r="G779" s="279"/>
      <c r="H779" s="282">
        <v>2.9</v>
      </c>
      <c r="I779" s="283"/>
      <c r="J779" s="279"/>
      <c r="K779" s="279"/>
      <c r="L779" s="284"/>
      <c r="M779" s="285"/>
      <c r="N779" s="286"/>
      <c r="O779" s="286"/>
      <c r="P779" s="286"/>
      <c r="Q779" s="286"/>
      <c r="R779" s="286"/>
      <c r="S779" s="286"/>
      <c r="T779" s="287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88" t="s">
        <v>267</v>
      </c>
      <c r="AU779" s="288" t="s">
        <v>90</v>
      </c>
      <c r="AV779" s="14" t="s">
        <v>103</v>
      </c>
      <c r="AW779" s="14" t="s">
        <v>35</v>
      </c>
      <c r="AX779" s="14" t="s">
        <v>80</v>
      </c>
      <c r="AY779" s="288" t="s">
        <v>166</v>
      </c>
    </row>
    <row r="780" spans="1:51" s="15" customFormat="1" ht="12">
      <c r="A780" s="15"/>
      <c r="B780" s="289"/>
      <c r="C780" s="290"/>
      <c r="D780" s="259" t="s">
        <v>267</v>
      </c>
      <c r="E780" s="291" t="s">
        <v>1</v>
      </c>
      <c r="F780" s="292" t="s">
        <v>285</v>
      </c>
      <c r="G780" s="290"/>
      <c r="H780" s="293">
        <v>6</v>
      </c>
      <c r="I780" s="294"/>
      <c r="J780" s="290"/>
      <c r="K780" s="290"/>
      <c r="L780" s="295"/>
      <c r="M780" s="296"/>
      <c r="N780" s="297"/>
      <c r="O780" s="297"/>
      <c r="P780" s="297"/>
      <c r="Q780" s="297"/>
      <c r="R780" s="297"/>
      <c r="S780" s="297"/>
      <c r="T780" s="298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T780" s="299" t="s">
        <v>267</v>
      </c>
      <c r="AU780" s="299" t="s">
        <v>90</v>
      </c>
      <c r="AV780" s="15" t="s">
        <v>113</v>
      </c>
      <c r="AW780" s="15" t="s">
        <v>35</v>
      </c>
      <c r="AX780" s="15" t="s">
        <v>88</v>
      </c>
      <c r="AY780" s="299" t="s">
        <v>166</v>
      </c>
    </row>
    <row r="781" spans="1:65" s="2" customFormat="1" ht="21.75" customHeight="1">
      <c r="A781" s="38"/>
      <c r="B781" s="39"/>
      <c r="C781" s="245" t="s">
        <v>1113</v>
      </c>
      <c r="D781" s="245" t="s">
        <v>169</v>
      </c>
      <c r="E781" s="246" t="s">
        <v>1114</v>
      </c>
      <c r="F781" s="247" t="s">
        <v>1115</v>
      </c>
      <c r="G781" s="248" t="s">
        <v>272</v>
      </c>
      <c r="H781" s="249">
        <v>0.15</v>
      </c>
      <c r="I781" s="250"/>
      <c r="J781" s="251">
        <f>ROUND(I781*H781,2)</f>
        <v>0</v>
      </c>
      <c r="K781" s="252"/>
      <c r="L781" s="44"/>
      <c r="M781" s="253" t="s">
        <v>1</v>
      </c>
      <c r="N781" s="254" t="s">
        <v>45</v>
      </c>
      <c r="O781" s="91"/>
      <c r="P781" s="255">
        <f>O781*H781</f>
        <v>0</v>
      </c>
      <c r="Q781" s="255">
        <v>0</v>
      </c>
      <c r="R781" s="255">
        <f>Q781*H781</f>
        <v>0</v>
      </c>
      <c r="S781" s="255">
        <v>1.8</v>
      </c>
      <c r="T781" s="256">
        <f>S781*H781</f>
        <v>0.27</v>
      </c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R781" s="257" t="s">
        <v>113</v>
      </c>
      <c r="AT781" s="257" t="s">
        <v>169</v>
      </c>
      <c r="AU781" s="257" t="s">
        <v>90</v>
      </c>
      <c r="AY781" s="17" t="s">
        <v>166</v>
      </c>
      <c r="BE781" s="258">
        <f>IF(N781="základní",J781,0)</f>
        <v>0</v>
      </c>
      <c r="BF781" s="258">
        <f>IF(N781="snížená",J781,0)</f>
        <v>0</v>
      </c>
      <c r="BG781" s="258">
        <f>IF(N781="zákl. přenesená",J781,0)</f>
        <v>0</v>
      </c>
      <c r="BH781" s="258">
        <f>IF(N781="sníž. přenesená",J781,0)</f>
        <v>0</v>
      </c>
      <c r="BI781" s="258">
        <f>IF(N781="nulová",J781,0)</f>
        <v>0</v>
      </c>
      <c r="BJ781" s="17" t="s">
        <v>88</v>
      </c>
      <c r="BK781" s="258">
        <f>ROUND(I781*H781,2)</f>
        <v>0</v>
      </c>
      <c r="BL781" s="17" t="s">
        <v>113</v>
      </c>
      <c r="BM781" s="257" t="s">
        <v>1116</v>
      </c>
    </row>
    <row r="782" spans="1:47" s="2" customFormat="1" ht="12">
      <c r="A782" s="38"/>
      <c r="B782" s="39"/>
      <c r="C782" s="40"/>
      <c r="D782" s="259" t="s">
        <v>175</v>
      </c>
      <c r="E782" s="40"/>
      <c r="F782" s="260" t="s">
        <v>1117</v>
      </c>
      <c r="G782" s="40"/>
      <c r="H782" s="40"/>
      <c r="I782" s="155"/>
      <c r="J782" s="40"/>
      <c r="K782" s="40"/>
      <c r="L782" s="44"/>
      <c r="M782" s="261"/>
      <c r="N782" s="262"/>
      <c r="O782" s="91"/>
      <c r="P782" s="91"/>
      <c r="Q782" s="91"/>
      <c r="R782" s="91"/>
      <c r="S782" s="91"/>
      <c r="T782" s="92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T782" s="17" t="s">
        <v>175</v>
      </c>
      <c r="AU782" s="17" t="s">
        <v>90</v>
      </c>
    </row>
    <row r="783" spans="1:51" s="13" customFormat="1" ht="12">
      <c r="A783" s="13"/>
      <c r="B783" s="267"/>
      <c r="C783" s="268"/>
      <c r="D783" s="259" t="s">
        <v>267</v>
      </c>
      <c r="E783" s="269" t="s">
        <v>1</v>
      </c>
      <c r="F783" s="270" t="s">
        <v>1118</v>
      </c>
      <c r="G783" s="268"/>
      <c r="H783" s="271">
        <v>0.15</v>
      </c>
      <c r="I783" s="272"/>
      <c r="J783" s="268"/>
      <c r="K783" s="268"/>
      <c r="L783" s="273"/>
      <c r="M783" s="274"/>
      <c r="N783" s="275"/>
      <c r="O783" s="275"/>
      <c r="P783" s="275"/>
      <c r="Q783" s="275"/>
      <c r="R783" s="275"/>
      <c r="S783" s="275"/>
      <c r="T783" s="276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77" t="s">
        <v>267</v>
      </c>
      <c r="AU783" s="277" t="s">
        <v>90</v>
      </c>
      <c r="AV783" s="13" t="s">
        <v>90</v>
      </c>
      <c r="AW783" s="13" t="s">
        <v>35</v>
      </c>
      <c r="AX783" s="13" t="s">
        <v>80</v>
      </c>
      <c r="AY783" s="277" t="s">
        <v>166</v>
      </c>
    </row>
    <row r="784" spans="1:51" s="14" customFormat="1" ht="12">
      <c r="A784" s="14"/>
      <c r="B784" s="278"/>
      <c r="C784" s="279"/>
      <c r="D784" s="259" t="s">
        <v>267</v>
      </c>
      <c r="E784" s="280" t="s">
        <v>1</v>
      </c>
      <c r="F784" s="281" t="s">
        <v>1119</v>
      </c>
      <c r="G784" s="279"/>
      <c r="H784" s="282">
        <v>0.15</v>
      </c>
      <c r="I784" s="283"/>
      <c r="J784" s="279"/>
      <c r="K784" s="279"/>
      <c r="L784" s="284"/>
      <c r="M784" s="285"/>
      <c r="N784" s="286"/>
      <c r="O784" s="286"/>
      <c r="P784" s="286"/>
      <c r="Q784" s="286"/>
      <c r="R784" s="286"/>
      <c r="S784" s="286"/>
      <c r="T784" s="287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88" t="s">
        <v>267</v>
      </c>
      <c r="AU784" s="288" t="s">
        <v>90</v>
      </c>
      <c r="AV784" s="14" t="s">
        <v>103</v>
      </c>
      <c r="AW784" s="14" t="s">
        <v>35</v>
      </c>
      <c r="AX784" s="14" t="s">
        <v>88</v>
      </c>
      <c r="AY784" s="288" t="s">
        <v>166</v>
      </c>
    </row>
    <row r="785" spans="1:65" s="2" customFormat="1" ht="21.75" customHeight="1">
      <c r="A785" s="38"/>
      <c r="B785" s="39"/>
      <c r="C785" s="245" t="s">
        <v>706</v>
      </c>
      <c r="D785" s="245" t="s">
        <v>169</v>
      </c>
      <c r="E785" s="246" t="s">
        <v>1120</v>
      </c>
      <c r="F785" s="247" t="s">
        <v>1121</v>
      </c>
      <c r="G785" s="248" t="s">
        <v>563</v>
      </c>
      <c r="H785" s="249">
        <v>64</v>
      </c>
      <c r="I785" s="250"/>
      <c r="J785" s="251">
        <f>ROUND(I785*H785,2)</f>
        <v>0</v>
      </c>
      <c r="K785" s="252"/>
      <c r="L785" s="44"/>
      <c r="M785" s="253" t="s">
        <v>1</v>
      </c>
      <c r="N785" s="254" t="s">
        <v>45</v>
      </c>
      <c r="O785" s="91"/>
      <c r="P785" s="255">
        <f>O785*H785</f>
        <v>0</v>
      </c>
      <c r="Q785" s="255">
        <v>0</v>
      </c>
      <c r="R785" s="255">
        <f>Q785*H785</f>
        <v>0</v>
      </c>
      <c r="S785" s="255">
        <v>0.025</v>
      </c>
      <c r="T785" s="256">
        <f>S785*H785</f>
        <v>1.6</v>
      </c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R785" s="257" t="s">
        <v>113</v>
      </c>
      <c r="AT785" s="257" t="s">
        <v>169</v>
      </c>
      <c r="AU785" s="257" t="s">
        <v>90</v>
      </c>
      <c r="AY785" s="17" t="s">
        <v>166</v>
      </c>
      <c r="BE785" s="258">
        <f>IF(N785="základní",J785,0)</f>
        <v>0</v>
      </c>
      <c r="BF785" s="258">
        <f>IF(N785="snížená",J785,0)</f>
        <v>0</v>
      </c>
      <c r="BG785" s="258">
        <f>IF(N785="zákl. přenesená",J785,0)</f>
        <v>0</v>
      </c>
      <c r="BH785" s="258">
        <f>IF(N785="sníž. přenesená",J785,0)</f>
        <v>0</v>
      </c>
      <c r="BI785" s="258">
        <f>IF(N785="nulová",J785,0)</f>
        <v>0</v>
      </c>
      <c r="BJ785" s="17" t="s">
        <v>88</v>
      </c>
      <c r="BK785" s="258">
        <f>ROUND(I785*H785,2)</f>
        <v>0</v>
      </c>
      <c r="BL785" s="17" t="s">
        <v>113</v>
      </c>
      <c r="BM785" s="257" t="s">
        <v>1122</v>
      </c>
    </row>
    <row r="786" spans="1:47" s="2" customFormat="1" ht="12">
      <c r="A786" s="38"/>
      <c r="B786" s="39"/>
      <c r="C786" s="40"/>
      <c r="D786" s="259" t="s">
        <v>175</v>
      </c>
      <c r="E786" s="40"/>
      <c r="F786" s="260" t="s">
        <v>1123</v>
      </c>
      <c r="G786" s="40"/>
      <c r="H786" s="40"/>
      <c r="I786" s="155"/>
      <c r="J786" s="40"/>
      <c r="K786" s="40"/>
      <c r="L786" s="44"/>
      <c r="M786" s="261"/>
      <c r="N786" s="262"/>
      <c r="O786" s="91"/>
      <c r="P786" s="91"/>
      <c r="Q786" s="91"/>
      <c r="R786" s="91"/>
      <c r="S786" s="91"/>
      <c r="T786" s="92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T786" s="17" t="s">
        <v>175</v>
      </c>
      <c r="AU786" s="17" t="s">
        <v>90</v>
      </c>
    </row>
    <row r="787" spans="1:51" s="13" customFormat="1" ht="12">
      <c r="A787" s="13"/>
      <c r="B787" s="267"/>
      <c r="C787" s="268"/>
      <c r="D787" s="259" t="s">
        <v>267</v>
      </c>
      <c r="E787" s="269" t="s">
        <v>1</v>
      </c>
      <c r="F787" s="270" t="s">
        <v>726</v>
      </c>
      <c r="G787" s="268"/>
      <c r="H787" s="271">
        <v>64</v>
      </c>
      <c r="I787" s="272"/>
      <c r="J787" s="268"/>
      <c r="K787" s="268"/>
      <c r="L787" s="273"/>
      <c r="M787" s="274"/>
      <c r="N787" s="275"/>
      <c r="O787" s="275"/>
      <c r="P787" s="275"/>
      <c r="Q787" s="275"/>
      <c r="R787" s="275"/>
      <c r="S787" s="275"/>
      <c r="T787" s="276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77" t="s">
        <v>267</v>
      </c>
      <c r="AU787" s="277" t="s">
        <v>90</v>
      </c>
      <c r="AV787" s="13" t="s">
        <v>90</v>
      </c>
      <c r="AW787" s="13" t="s">
        <v>35</v>
      </c>
      <c r="AX787" s="13" t="s">
        <v>80</v>
      </c>
      <c r="AY787" s="277" t="s">
        <v>166</v>
      </c>
    </row>
    <row r="788" spans="1:51" s="14" customFormat="1" ht="12">
      <c r="A788" s="14"/>
      <c r="B788" s="278"/>
      <c r="C788" s="279"/>
      <c r="D788" s="259" t="s">
        <v>267</v>
      </c>
      <c r="E788" s="280" t="s">
        <v>1</v>
      </c>
      <c r="F788" s="281" t="s">
        <v>1124</v>
      </c>
      <c r="G788" s="279"/>
      <c r="H788" s="282">
        <v>64</v>
      </c>
      <c r="I788" s="283"/>
      <c r="J788" s="279"/>
      <c r="K788" s="279"/>
      <c r="L788" s="284"/>
      <c r="M788" s="285"/>
      <c r="N788" s="286"/>
      <c r="O788" s="286"/>
      <c r="P788" s="286"/>
      <c r="Q788" s="286"/>
      <c r="R788" s="286"/>
      <c r="S788" s="286"/>
      <c r="T788" s="287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88" t="s">
        <v>267</v>
      </c>
      <c r="AU788" s="288" t="s">
        <v>90</v>
      </c>
      <c r="AV788" s="14" t="s">
        <v>103</v>
      </c>
      <c r="AW788" s="14" t="s">
        <v>35</v>
      </c>
      <c r="AX788" s="14" t="s">
        <v>88</v>
      </c>
      <c r="AY788" s="288" t="s">
        <v>166</v>
      </c>
    </row>
    <row r="789" spans="1:65" s="2" customFormat="1" ht="21.75" customHeight="1">
      <c r="A789" s="38"/>
      <c r="B789" s="39"/>
      <c r="C789" s="245" t="s">
        <v>1125</v>
      </c>
      <c r="D789" s="245" t="s">
        <v>169</v>
      </c>
      <c r="E789" s="246" t="s">
        <v>1126</v>
      </c>
      <c r="F789" s="247" t="s">
        <v>1127</v>
      </c>
      <c r="G789" s="248" t="s">
        <v>264</v>
      </c>
      <c r="H789" s="249">
        <v>19.6</v>
      </c>
      <c r="I789" s="250"/>
      <c r="J789" s="251">
        <f>ROUND(I789*H789,2)</f>
        <v>0</v>
      </c>
      <c r="K789" s="252"/>
      <c r="L789" s="44"/>
      <c r="M789" s="253" t="s">
        <v>1</v>
      </c>
      <c r="N789" s="254" t="s">
        <v>45</v>
      </c>
      <c r="O789" s="91"/>
      <c r="P789" s="255">
        <f>O789*H789</f>
        <v>0</v>
      </c>
      <c r="Q789" s="255">
        <v>0</v>
      </c>
      <c r="R789" s="255">
        <f>Q789*H789</f>
        <v>0</v>
      </c>
      <c r="S789" s="255">
        <v>0.015</v>
      </c>
      <c r="T789" s="256">
        <f>S789*H789</f>
        <v>0.294</v>
      </c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R789" s="257" t="s">
        <v>113</v>
      </c>
      <c r="AT789" s="257" t="s">
        <v>169</v>
      </c>
      <c r="AU789" s="257" t="s">
        <v>90</v>
      </c>
      <c r="AY789" s="17" t="s">
        <v>166</v>
      </c>
      <c r="BE789" s="258">
        <f>IF(N789="základní",J789,0)</f>
        <v>0</v>
      </c>
      <c r="BF789" s="258">
        <f>IF(N789="snížená",J789,0)</f>
        <v>0</v>
      </c>
      <c r="BG789" s="258">
        <f>IF(N789="zákl. přenesená",J789,0)</f>
        <v>0</v>
      </c>
      <c r="BH789" s="258">
        <f>IF(N789="sníž. přenesená",J789,0)</f>
        <v>0</v>
      </c>
      <c r="BI789" s="258">
        <f>IF(N789="nulová",J789,0)</f>
        <v>0</v>
      </c>
      <c r="BJ789" s="17" t="s">
        <v>88</v>
      </c>
      <c r="BK789" s="258">
        <f>ROUND(I789*H789,2)</f>
        <v>0</v>
      </c>
      <c r="BL789" s="17" t="s">
        <v>113</v>
      </c>
      <c r="BM789" s="257" t="s">
        <v>1128</v>
      </c>
    </row>
    <row r="790" spans="1:47" s="2" customFormat="1" ht="12">
      <c r="A790" s="38"/>
      <c r="B790" s="39"/>
      <c r="C790" s="40"/>
      <c r="D790" s="259" t="s">
        <v>175</v>
      </c>
      <c r="E790" s="40"/>
      <c r="F790" s="260" t="s">
        <v>1129</v>
      </c>
      <c r="G790" s="40"/>
      <c r="H790" s="40"/>
      <c r="I790" s="155"/>
      <c r="J790" s="40"/>
      <c r="K790" s="40"/>
      <c r="L790" s="44"/>
      <c r="M790" s="261"/>
      <c r="N790" s="262"/>
      <c r="O790" s="91"/>
      <c r="P790" s="91"/>
      <c r="Q790" s="91"/>
      <c r="R790" s="91"/>
      <c r="S790" s="91"/>
      <c r="T790" s="92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T790" s="17" t="s">
        <v>175</v>
      </c>
      <c r="AU790" s="17" t="s">
        <v>90</v>
      </c>
    </row>
    <row r="791" spans="1:51" s="13" customFormat="1" ht="12">
      <c r="A791" s="13"/>
      <c r="B791" s="267"/>
      <c r="C791" s="268"/>
      <c r="D791" s="259" t="s">
        <v>267</v>
      </c>
      <c r="E791" s="269" t="s">
        <v>1</v>
      </c>
      <c r="F791" s="270" t="s">
        <v>1130</v>
      </c>
      <c r="G791" s="268"/>
      <c r="H791" s="271">
        <v>19.6</v>
      </c>
      <c r="I791" s="272"/>
      <c r="J791" s="268"/>
      <c r="K791" s="268"/>
      <c r="L791" s="273"/>
      <c r="M791" s="274"/>
      <c r="N791" s="275"/>
      <c r="O791" s="275"/>
      <c r="P791" s="275"/>
      <c r="Q791" s="275"/>
      <c r="R791" s="275"/>
      <c r="S791" s="275"/>
      <c r="T791" s="276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77" t="s">
        <v>267</v>
      </c>
      <c r="AU791" s="277" t="s">
        <v>90</v>
      </c>
      <c r="AV791" s="13" t="s">
        <v>90</v>
      </c>
      <c r="AW791" s="13" t="s">
        <v>35</v>
      </c>
      <c r="AX791" s="13" t="s">
        <v>80</v>
      </c>
      <c r="AY791" s="277" t="s">
        <v>166</v>
      </c>
    </row>
    <row r="792" spans="1:51" s="14" customFormat="1" ht="12">
      <c r="A792" s="14"/>
      <c r="B792" s="278"/>
      <c r="C792" s="279"/>
      <c r="D792" s="259" t="s">
        <v>267</v>
      </c>
      <c r="E792" s="280" t="s">
        <v>1</v>
      </c>
      <c r="F792" s="281" t="s">
        <v>269</v>
      </c>
      <c r="G792" s="279"/>
      <c r="H792" s="282">
        <v>19.6</v>
      </c>
      <c r="I792" s="283"/>
      <c r="J792" s="279"/>
      <c r="K792" s="279"/>
      <c r="L792" s="284"/>
      <c r="M792" s="285"/>
      <c r="N792" s="286"/>
      <c r="O792" s="286"/>
      <c r="P792" s="286"/>
      <c r="Q792" s="286"/>
      <c r="R792" s="286"/>
      <c r="S792" s="286"/>
      <c r="T792" s="287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88" t="s">
        <v>267</v>
      </c>
      <c r="AU792" s="288" t="s">
        <v>90</v>
      </c>
      <c r="AV792" s="14" t="s">
        <v>103</v>
      </c>
      <c r="AW792" s="14" t="s">
        <v>35</v>
      </c>
      <c r="AX792" s="14" t="s">
        <v>88</v>
      </c>
      <c r="AY792" s="288" t="s">
        <v>166</v>
      </c>
    </row>
    <row r="793" spans="1:65" s="2" customFormat="1" ht="21.75" customHeight="1">
      <c r="A793" s="38"/>
      <c r="B793" s="39"/>
      <c r="C793" s="245" t="s">
        <v>1131</v>
      </c>
      <c r="D793" s="245" t="s">
        <v>169</v>
      </c>
      <c r="E793" s="246" t="s">
        <v>1132</v>
      </c>
      <c r="F793" s="247" t="s">
        <v>1133</v>
      </c>
      <c r="G793" s="248" t="s">
        <v>264</v>
      </c>
      <c r="H793" s="249">
        <v>100</v>
      </c>
      <c r="I793" s="250"/>
      <c r="J793" s="251">
        <f>ROUND(I793*H793,2)</f>
        <v>0</v>
      </c>
      <c r="K793" s="252"/>
      <c r="L793" s="44"/>
      <c r="M793" s="253" t="s">
        <v>1</v>
      </c>
      <c r="N793" s="254" t="s">
        <v>45</v>
      </c>
      <c r="O793" s="91"/>
      <c r="P793" s="255">
        <f>O793*H793</f>
        <v>0</v>
      </c>
      <c r="Q793" s="255">
        <v>0</v>
      </c>
      <c r="R793" s="255">
        <f>Q793*H793</f>
        <v>0</v>
      </c>
      <c r="S793" s="255">
        <v>0</v>
      </c>
      <c r="T793" s="256">
        <f>S793*H793</f>
        <v>0</v>
      </c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R793" s="257" t="s">
        <v>113</v>
      </c>
      <c r="AT793" s="257" t="s">
        <v>169</v>
      </c>
      <c r="AU793" s="257" t="s">
        <v>90</v>
      </c>
      <c r="AY793" s="17" t="s">
        <v>166</v>
      </c>
      <c r="BE793" s="258">
        <f>IF(N793="základní",J793,0)</f>
        <v>0</v>
      </c>
      <c r="BF793" s="258">
        <f>IF(N793="snížená",J793,0)</f>
        <v>0</v>
      </c>
      <c r="BG793" s="258">
        <f>IF(N793="zákl. přenesená",J793,0)</f>
        <v>0</v>
      </c>
      <c r="BH793" s="258">
        <f>IF(N793="sníž. přenesená",J793,0)</f>
        <v>0</v>
      </c>
      <c r="BI793" s="258">
        <f>IF(N793="nulová",J793,0)</f>
        <v>0</v>
      </c>
      <c r="BJ793" s="17" t="s">
        <v>88</v>
      </c>
      <c r="BK793" s="258">
        <f>ROUND(I793*H793,2)</f>
        <v>0</v>
      </c>
      <c r="BL793" s="17" t="s">
        <v>113</v>
      </c>
      <c r="BM793" s="257" t="s">
        <v>1134</v>
      </c>
    </row>
    <row r="794" spans="1:47" s="2" customFormat="1" ht="12">
      <c r="A794" s="38"/>
      <c r="B794" s="39"/>
      <c r="C794" s="40"/>
      <c r="D794" s="259" t="s">
        <v>175</v>
      </c>
      <c r="E794" s="40"/>
      <c r="F794" s="260" t="s">
        <v>1135</v>
      </c>
      <c r="G794" s="40"/>
      <c r="H794" s="40"/>
      <c r="I794" s="155"/>
      <c r="J794" s="40"/>
      <c r="K794" s="40"/>
      <c r="L794" s="44"/>
      <c r="M794" s="261"/>
      <c r="N794" s="262"/>
      <c r="O794" s="91"/>
      <c r="P794" s="91"/>
      <c r="Q794" s="91"/>
      <c r="R794" s="91"/>
      <c r="S794" s="91"/>
      <c r="T794" s="92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T794" s="17" t="s">
        <v>175</v>
      </c>
      <c r="AU794" s="17" t="s">
        <v>90</v>
      </c>
    </row>
    <row r="795" spans="1:51" s="13" customFormat="1" ht="12">
      <c r="A795" s="13"/>
      <c r="B795" s="267"/>
      <c r="C795" s="268"/>
      <c r="D795" s="259" t="s">
        <v>267</v>
      </c>
      <c r="E795" s="269" t="s">
        <v>1</v>
      </c>
      <c r="F795" s="270" t="s">
        <v>1136</v>
      </c>
      <c r="G795" s="268"/>
      <c r="H795" s="271">
        <v>100</v>
      </c>
      <c r="I795" s="272"/>
      <c r="J795" s="268"/>
      <c r="K795" s="268"/>
      <c r="L795" s="273"/>
      <c r="M795" s="274"/>
      <c r="N795" s="275"/>
      <c r="O795" s="275"/>
      <c r="P795" s="275"/>
      <c r="Q795" s="275"/>
      <c r="R795" s="275"/>
      <c r="S795" s="275"/>
      <c r="T795" s="276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77" t="s">
        <v>267</v>
      </c>
      <c r="AU795" s="277" t="s">
        <v>90</v>
      </c>
      <c r="AV795" s="13" t="s">
        <v>90</v>
      </c>
      <c r="AW795" s="13" t="s">
        <v>35</v>
      </c>
      <c r="AX795" s="13" t="s">
        <v>80</v>
      </c>
      <c r="AY795" s="277" t="s">
        <v>166</v>
      </c>
    </row>
    <row r="796" spans="1:51" s="14" customFormat="1" ht="12">
      <c r="A796" s="14"/>
      <c r="B796" s="278"/>
      <c r="C796" s="279"/>
      <c r="D796" s="259" t="s">
        <v>267</v>
      </c>
      <c r="E796" s="280" t="s">
        <v>1</v>
      </c>
      <c r="F796" s="281" t="s">
        <v>1137</v>
      </c>
      <c r="G796" s="279"/>
      <c r="H796" s="282">
        <v>100</v>
      </c>
      <c r="I796" s="283"/>
      <c r="J796" s="279"/>
      <c r="K796" s="279"/>
      <c r="L796" s="284"/>
      <c r="M796" s="285"/>
      <c r="N796" s="286"/>
      <c r="O796" s="286"/>
      <c r="P796" s="286"/>
      <c r="Q796" s="286"/>
      <c r="R796" s="286"/>
      <c r="S796" s="286"/>
      <c r="T796" s="287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88" t="s">
        <v>267</v>
      </c>
      <c r="AU796" s="288" t="s">
        <v>90</v>
      </c>
      <c r="AV796" s="14" t="s">
        <v>103</v>
      </c>
      <c r="AW796" s="14" t="s">
        <v>35</v>
      </c>
      <c r="AX796" s="14" t="s">
        <v>88</v>
      </c>
      <c r="AY796" s="288" t="s">
        <v>166</v>
      </c>
    </row>
    <row r="797" spans="1:65" s="2" customFormat="1" ht="21.75" customHeight="1">
      <c r="A797" s="38"/>
      <c r="B797" s="39"/>
      <c r="C797" s="245" t="s">
        <v>1138</v>
      </c>
      <c r="D797" s="245" t="s">
        <v>169</v>
      </c>
      <c r="E797" s="246" t="s">
        <v>1139</v>
      </c>
      <c r="F797" s="247" t="s">
        <v>1140</v>
      </c>
      <c r="G797" s="248" t="s">
        <v>264</v>
      </c>
      <c r="H797" s="249">
        <v>30.18</v>
      </c>
      <c r="I797" s="250"/>
      <c r="J797" s="251">
        <f>ROUND(I797*H797,2)</f>
        <v>0</v>
      </c>
      <c r="K797" s="252"/>
      <c r="L797" s="44"/>
      <c r="M797" s="253" t="s">
        <v>1</v>
      </c>
      <c r="N797" s="254" t="s">
        <v>45</v>
      </c>
      <c r="O797" s="91"/>
      <c r="P797" s="255">
        <f>O797*H797</f>
        <v>0</v>
      </c>
      <c r="Q797" s="255">
        <v>1E-05</v>
      </c>
      <c r="R797" s="255">
        <f>Q797*H797</f>
        <v>0.0003018</v>
      </c>
      <c r="S797" s="255">
        <v>0</v>
      </c>
      <c r="T797" s="256">
        <f>S797*H797</f>
        <v>0</v>
      </c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R797" s="257" t="s">
        <v>113</v>
      </c>
      <c r="AT797" s="257" t="s">
        <v>169</v>
      </c>
      <c r="AU797" s="257" t="s">
        <v>90</v>
      </c>
      <c r="AY797" s="17" t="s">
        <v>166</v>
      </c>
      <c r="BE797" s="258">
        <f>IF(N797="základní",J797,0)</f>
        <v>0</v>
      </c>
      <c r="BF797" s="258">
        <f>IF(N797="snížená",J797,0)</f>
        <v>0</v>
      </c>
      <c r="BG797" s="258">
        <f>IF(N797="zákl. přenesená",J797,0)</f>
        <v>0</v>
      </c>
      <c r="BH797" s="258">
        <f>IF(N797="sníž. přenesená",J797,0)</f>
        <v>0</v>
      </c>
      <c r="BI797" s="258">
        <f>IF(N797="nulová",J797,0)</f>
        <v>0</v>
      </c>
      <c r="BJ797" s="17" t="s">
        <v>88</v>
      </c>
      <c r="BK797" s="258">
        <f>ROUND(I797*H797,2)</f>
        <v>0</v>
      </c>
      <c r="BL797" s="17" t="s">
        <v>113</v>
      </c>
      <c r="BM797" s="257" t="s">
        <v>1141</v>
      </c>
    </row>
    <row r="798" spans="1:47" s="2" customFormat="1" ht="12">
      <c r="A798" s="38"/>
      <c r="B798" s="39"/>
      <c r="C798" s="40"/>
      <c r="D798" s="259" t="s">
        <v>175</v>
      </c>
      <c r="E798" s="40"/>
      <c r="F798" s="260" t="s">
        <v>1142</v>
      </c>
      <c r="G798" s="40"/>
      <c r="H798" s="40"/>
      <c r="I798" s="155"/>
      <c r="J798" s="40"/>
      <c r="K798" s="40"/>
      <c r="L798" s="44"/>
      <c r="M798" s="261"/>
      <c r="N798" s="262"/>
      <c r="O798" s="91"/>
      <c r="P798" s="91"/>
      <c r="Q798" s="91"/>
      <c r="R798" s="91"/>
      <c r="S798" s="91"/>
      <c r="T798" s="92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T798" s="17" t="s">
        <v>175</v>
      </c>
      <c r="AU798" s="17" t="s">
        <v>90</v>
      </c>
    </row>
    <row r="799" spans="1:51" s="13" customFormat="1" ht="12">
      <c r="A799" s="13"/>
      <c r="B799" s="267"/>
      <c r="C799" s="268"/>
      <c r="D799" s="259" t="s">
        <v>267</v>
      </c>
      <c r="E799" s="269" t="s">
        <v>1</v>
      </c>
      <c r="F799" s="270" t="s">
        <v>1143</v>
      </c>
      <c r="G799" s="268"/>
      <c r="H799" s="271">
        <v>23</v>
      </c>
      <c r="I799" s="272"/>
      <c r="J799" s="268"/>
      <c r="K799" s="268"/>
      <c r="L799" s="273"/>
      <c r="M799" s="274"/>
      <c r="N799" s="275"/>
      <c r="O799" s="275"/>
      <c r="P799" s="275"/>
      <c r="Q799" s="275"/>
      <c r="R799" s="275"/>
      <c r="S799" s="275"/>
      <c r="T799" s="276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77" t="s">
        <v>267</v>
      </c>
      <c r="AU799" s="277" t="s">
        <v>90</v>
      </c>
      <c r="AV799" s="13" t="s">
        <v>90</v>
      </c>
      <c r="AW799" s="13" t="s">
        <v>35</v>
      </c>
      <c r="AX799" s="13" t="s">
        <v>80</v>
      </c>
      <c r="AY799" s="277" t="s">
        <v>166</v>
      </c>
    </row>
    <row r="800" spans="1:51" s="13" customFormat="1" ht="12">
      <c r="A800" s="13"/>
      <c r="B800" s="267"/>
      <c r="C800" s="268"/>
      <c r="D800" s="259" t="s">
        <v>267</v>
      </c>
      <c r="E800" s="269" t="s">
        <v>1</v>
      </c>
      <c r="F800" s="270" t="s">
        <v>1144</v>
      </c>
      <c r="G800" s="268"/>
      <c r="H800" s="271">
        <v>3.76</v>
      </c>
      <c r="I800" s="272"/>
      <c r="J800" s="268"/>
      <c r="K800" s="268"/>
      <c r="L800" s="273"/>
      <c r="M800" s="274"/>
      <c r="N800" s="275"/>
      <c r="O800" s="275"/>
      <c r="P800" s="275"/>
      <c r="Q800" s="275"/>
      <c r="R800" s="275"/>
      <c r="S800" s="275"/>
      <c r="T800" s="276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77" t="s">
        <v>267</v>
      </c>
      <c r="AU800" s="277" t="s">
        <v>90</v>
      </c>
      <c r="AV800" s="13" t="s">
        <v>90</v>
      </c>
      <c r="AW800" s="13" t="s">
        <v>35</v>
      </c>
      <c r="AX800" s="13" t="s">
        <v>80</v>
      </c>
      <c r="AY800" s="277" t="s">
        <v>166</v>
      </c>
    </row>
    <row r="801" spans="1:51" s="13" customFormat="1" ht="12">
      <c r="A801" s="13"/>
      <c r="B801" s="267"/>
      <c r="C801" s="268"/>
      <c r="D801" s="259" t="s">
        <v>267</v>
      </c>
      <c r="E801" s="269" t="s">
        <v>1</v>
      </c>
      <c r="F801" s="270" t="s">
        <v>1145</v>
      </c>
      <c r="G801" s="268"/>
      <c r="H801" s="271">
        <v>1.02</v>
      </c>
      <c r="I801" s="272"/>
      <c r="J801" s="268"/>
      <c r="K801" s="268"/>
      <c r="L801" s="273"/>
      <c r="M801" s="274"/>
      <c r="N801" s="275"/>
      <c r="O801" s="275"/>
      <c r="P801" s="275"/>
      <c r="Q801" s="275"/>
      <c r="R801" s="275"/>
      <c r="S801" s="275"/>
      <c r="T801" s="276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77" t="s">
        <v>267</v>
      </c>
      <c r="AU801" s="277" t="s">
        <v>90</v>
      </c>
      <c r="AV801" s="13" t="s">
        <v>90</v>
      </c>
      <c r="AW801" s="13" t="s">
        <v>35</v>
      </c>
      <c r="AX801" s="13" t="s">
        <v>80</v>
      </c>
      <c r="AY801" s="277" t="s">
        <v>166</v>
      </c>
    </row>
    <row r="802" spans="1:51" s="13" customFormat="1" ht="12">
      <c r="A802" s="13"/>
      <c r="B802" s="267"/>
      <c r="C802" s="268"/>
      <c r="D802" s="259" t="s">
        <v>267</v>
      </c>
      <c r="E802" s="269" t="s">
        <v>1</v>
      </c>
      <c r="F802" s="270" t="s">
        <v>1146</v>
      </c>
      <c r="G802" s="268"/>
      <c r="H802" s="271">
        <v>2.4</v>
      </c>
      <c r="I802" s="272"/>
      <c r="J802" s="268"/>
      <c r="K802" s="268"/>
      <c r="L802" s="273"/>
      <c r="M802" s="274"/>
      <c r="N802" s="275"/>
      <c r="O802" s="275"/>
      <c r="P802" s="275"/>
      <c r="Q802" s="275"/>
      <c r="R802" s="275"/>
      <c r="S802" s="275"/>
      <c r="T802" s="276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77" t="s">
        <v>267</v>
      </c>
      <c r="AU802" s="277" t="s">
        <v>90</v>
      </c>
      <c r="AV802" s="13" t="s">
        <v>90</v>
      </c>
      <c r="AW802" s="13" t="s">
        <v>35</v>
      </c>
      <c r="AX802" s="13" t="s">
        <v>80</v>
      </c>
      <c r="AY802" s="277" t="s">
        <v>166</v>
      </c>
    </row>
    <row r="803" spans="1:51" s="14" customFormat="1" ht="12">
      <c r="A803" s="14"/>
      <c r="B803" s="278"/>
      <c r="C803" s="279"/>
      <c r="D803" s="259" t="s">
        <v>267</v>
      </c>
      <c r="E803" s="280" t="s">
        <v>1</v>
      </c>
      <c r="F803" s="281" t="s">
        <v>269</v>
      </c>
      <c r="G803" s="279"/>
      <c r="H803" s="282">
        <v>30.179999999999996</v>
      </c>
      <c r="I803" s="283"/>
      <c r="J803" s="279"/>
      <c r="K803" s="279"/>
      <c r="L803" s="284"/>
      <c r="M803" s="285"/>
      <c r="N803" s="286"/>
      <c r="O803" s="286"/>
      <c r="P803" s="286"/>
      <c r="Q803" s="286"/>
      <c r="R803" s="286"/>
      <c r="S803" s="286"/>
      <c r="T803" s="287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88" t="s">
        <v>267</v>
      </c>
      <c r="AU803" s="288" t="s">
        <v>90</v>
      </c>
      <c r="AV803" s="14" t="s">
        <v>103</v>
      </c>
      <c r="AW803" s="14" t="s">
        <v>35</v>
      </c>
      <c r="AX803" s="14" t="s">
        <v>88</v>
      </c>
      <c r="AY803" s="288" t="s">
        <v>166</v>
      </c>
    </row>
    <row r="804" spans="1:65" s="2" customFormat="1" ht="21.75" customHeight="1">
      <c r="A804" s="38"/>
      <c r="B804" s="39"/>
      <c r="C804" s="245" t="s">
        <v>1147</v>
      </c>
      <c r="D804" s="245" t="s">
        <v>169</v>
      </c>
      <c r="E804" s="246" t="s">
        <v>1148</v>
      </c>
      <c r="F804" s="247" t="s">
        <v>1149</v>
      </c>
      <c r="G804" s="248" t="s">
        <v>339</v>
      </c>
      <c r="H804" s="249">
        <v>265.696</v>
      </c>
      <c r="I804" s="250"/>
      <c r="J804" s="251">
        <f>ROUND(I804*H804,2)</f>
        <v>0</v>
      </c>
      <c r="K804" s="252"/>
      <c r="L804" s="44"/>
      <c r="M804" s="253" t="s">
        <v>1</v>
      </c>
      <c r="N804" s="254" t="s">
        <v>45</v>
      </c>
      <c r="O804" s="91"/>
      <c r="P804" s="255">
        <f>O804*H804</f>
        <v>0</v>
      </c>
      <c r="Q804" s="255">
        <v>0</v>
      </c>
      <c r="R804" s="255">
        <f>Q804*H804</f>
        <v>0</v>
      </c>
      <c r="S804" s="255">
        <v>0.004</v>
      </c>
      <c r="T804" s="256">
        <f>S804*H804</f>
        <v>1.0627840000000002</v>
      </c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R804" s="257" t="s">
        <v>113</v>
      </c>
      <c r="AT804" s="257" t="s">
        <v>169</v>
      </c>
      <c r="AU804" s="257" t="s">
        <v>90</v>
      </c>
      <c r="AY804" s="17" t="s">
        <v>166</v>
      </c>
      <c r="BE804" s="258">
        <f>IF(N804="základní",J804,0)</f>
        <v>0</v>
      </c>
      <c r="BF804" s="258">
        <f>IF(N804="snížená",J804,0)</f>
        <v>0</v>
      </c>
      <c r="BG804" s="258">
        <f>IF(N804="zákl. přenesená",J804,0)</f>
        <v>0</v>
      </c>
      <c r="BH804" s="258">
        <f>IF(N804="sníž. přenesená",J804,0)</f>
        <v>0</v>
      </c>
      <c r="BI804" s="258">
        <f>IF(N804="nulová",J804,0)</f>
        <v>0</v>
      </c>
      <c r="BJ804" s="17" t="s">
        <v>88</v>
      </c>
      <c r="BK804" s="258">
        <f>ROUND(I804*H804,2)</f>
        <v>0</v>
      </c>
      <c r="BL804" s="17" t="s">
        <v>113</v>
      </c>
      <c r="BM804" s="257" t="s">
        <v>1150</v>
      </c>
    </row>
    <row r="805" spans="1:47" s="2" customFormat="1" ht="12">
      <c r="A805" s="38"/>
      <c r="B805" s="39"/>
      <c r="C805" s="40"/>
      <c r="D805" s="259" t="s">
        <v>175</v>
      </c>
      <c r="E805" s="40"/>
      <c r="F805" s="260" t="s">
        <v>1151</v>
      </c>
      <c r="G805" s="40"/>
      <c r="H805" s="40"/>
      <c r="I805" s="155"/>
      <c r="J805" s="40"/>
      <c r="K805" s="40"/>
      <c r="L805" s="44"/>
      <c r="M805" s="261"/>
      <c r="N805" s="262"/>
      <c r="O805" s="91"/>
      <c r="P805" s="91"/>
      <c r="Q805" s="91"/>
      <c r="R805" s="91"/>
      <c r="S805" s="91"/>
      <c r="T805" s="92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T805" s="17" t="s">
        <v>175</v>
      </c>
      <c r="AU805" s="17" t="s">
        <v>90</v>
      </c>
    </row>
    <row r="806" spans="1:51" s="13" customFormat="1" ht="12">
      <c r="A806" s="13"/>
      <c r="B806" s="267"/>
      <c r="C806" s="268"/>
      <c r="D806" s="259" t="s">
        <v>267</v>
      </c>
      <c r="E806" s="269" t="s">
        <v>1</v>
      </c>
      <c r="F806" s="270" t="s">
        <v>1152</v>
      </c>
      <c r="G806" s="268"/>
      <c r="H806" s="271">
        <v>265.696</v>
      </c>
      <c r="I806" s="272"/>
      <c r="J806" s="268"/>
      <c r="K806" s="268"/>
      <c r="L806" s="273"/>
      <c r="M806" s="274"/>
      <c r="N806" s="275"/>
      <c r="O806" s="275"/>
      <c r="P806" s="275"/>
      <c r="Q806" s="275"/>
      <c r="R806" s="275"/>
      <c r="S806" s="275"/>
      <c r="T806" s="276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77" t="s">
        <v>267</v>
      </c>
      <c r="AU806" s="277" t="s">
        <v>90</v>
      </c>
      <c r="AV806" s="13" t="s">
        <v>90</v>
      </c>
      <c r="AW806" s="13" t="s">
        <v>35</v>
      </c>
      <c r="AX806" s="13" t="s">
        <v>80</v>
      </c>
      <c r="AY806" s="277" t="s">
        <v>166</v>
      </c>
    </row>
    <row r="807" spans="1:51" s="14" customFormat="1" ht="12">
      <c r="A807" s="14"/>
      <c r="B807" s="278"/>
      <c r="C807" s="279"/>
      <c r="D807" s="259" t="s">
        <v>267</v>
      </c>
      <c r="E807" s="280" t="s">
        <v>1</v>
      </c>
      <c r="F807" s="281" t="s">
        <v>269</v>
      </c>
      <c r="G807" s="279"/>
      <c r="H807" s="282">
        <v>265.696</v>
      </c>
      <c r="I807" s="283"/>
      <c r="J807" s="279"/>
      <c r="K807" s="279"/>
      <c r="L807" s="284"/>
      <c r="M807" s="285"/>
      <c r="N807" s="286"/>
      <c r="O807" s="286"/>
      <c r="P807" s="286"/>
      <c r="Q807" s="286"/>
      <c r="R807" s="286"/>
      <c r="S807" s="286"/>
      <c r="T807" s="287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88" t="s">
        <v>267</v>
      </c>
      <c r="AU807" s="288" t="s">
        <v>90</v>
      </c>
      <c r="AV807" s="14" t="s">
        <v>103</v>
      </c>
      <c r="AW807" s="14" t="s">
        <v>35</v>
      </c>
      <c r="AX807" s="14" t="s">
        <v>88</v>
      </c>
      <c r="AY807" s="288" t="s">
        <v>166</v>
      </c>
    </row>
    <row r="808" spans="1:65" s="2" customFormat="1" ht="21.75" customHeight="1">
      <c r="A808" s="38"/>
      <c r="B808" s="39"/>
      <c r="C808" s="245" t="s">
        <v>1153</v>
      </c>
      <c r="D808" s="245" t="s">
        <v>169</v>
      </c>
      <c r="E808" s="246" t="s">
        <v>1154</v>
      </c>
      <c r="F808" s="247" t="s">
        <v>1155</v>
      </c>
      <c r="G808" s="248" t="s">
        <v>339</v>
      </c>
      <c r="H808" s="249">
        <v>493.573</v>
      </c>
      <c r="I808" s="250"/>
      <c r="J808" s="251">
        <f>ROUND(I808*H808,2)</f>
        <v>0</v>
      </c>
      <c r="K808" s="252"/>
      <c r="L808" s="44"/>
      <c r="M808" s="253" t="s">
        <v>1</v>
      </c>
      <c r="N808" s="254" t="s">
        <v>45</v>
      </c>
      <c r="O808" s="91"/>
      <c r="P808" s="255">
        <f>O808*H808</f>
        <v>0</v>
      </c>
      <c r="Q808" s="255">
        <v>0</v>
      </c>
      <c r="R808" s="255">
        <f>Q808*H808</f>
        <v>0</v>
      </c>
      <c r="S808" s="255">
        <v>0.01</v>
      </c>
      <c r="T808" s="256">
        <f>S808*H808</f>
        <v>4.9357299999999995</v>
      </c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R808" s="257" t="s">
        <v>113</v>
      </c>
      <c r="AT808" s="257" t="s">
        <v>169</v>
      </c>
      <c r="AU808" s="257" t="s">
        <v>90</v>
      </c>
      <c r="AY808" s="17" t="s">
        <v>166</v>
      </c>
      <c r="BE808" s="258">
        <f>IF(N808="základní",J808,0)</f>
        <v>0</v>
      </c>
      <c r="BF808" s="258">
        <f>IF(N808="snížená",J808,0)</f>
        <v>0</v>
      </c>
      <c r="BG808" s="258">
        <f>IF(N808="zákl. přenesená",J808,0)</f>
        <v>0</v>
      </c>
      <c r="BH808" s="258">
        <f>IF(N808="sníž. přenesená",J808,0)</f>
        <v>0</v>
      </c>
      <c r="BI808" s="258">
        <f>IF(N808="nulová",J808,0)</f>
        <v>0</v>
      </c>
      <c r="BJ808" s="17" t="s">
        <v>88</v>
      </c>
      <c r="BK808" s="258">
        <f>ROUND(I808*H808,2)</f>
        <v>0</v>
      </c>
      <c r="BL808" s="17" t="s">
        <v>113</v>
      </c>
      <c r="BM808" s="257" t="s">
        <v>1156</v>
      </c>
    </row>
    <row r="809" spans="1:47" s="2" customFormat="1" ht="12">
      <c r="A809" s="38"/>
      <c r="B809" s="39"/>
      <c r="C809" s="40"/>
      <c r="D809" s="259" t="s">
        <v>175</v>
      </c>
      <c r="E809" s="40"/>
      <c r="F809" s="260" t="s">
        <v>1157</v>
      </c>
      <c r="G809" s="40"/>
      <c r="H809" s="40"/>
      <c r="I809" s="155"/>
      <c r="J809" s="40"/>
      <c r="K809" s="40"/>
      <c r="L809" s="44"/>
      <c r="M809" s="261"/>
      <c r="N809" s="262"/>
      <c r="O809" s="91"/>
      <c r="P809" s="91"/>
      <c r="Q809" s="91"/>
      <c r="R809" s="91"/>
      <c r="S809" s="91"/>
      <c r="T809" s="92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T809" s="17" t="s">
        <v>175</v>
      </c>
      <c r="AU809" s="17" t="s">
        <v>90</v>
      </c>
    </row>
    <row r="810" spans="1:65" s="2" customFormat="1" ht="33" customHeight="1">
      <c r="A810" s="38"/>
      <c r="B810" s="39"/>
      <c r="C810" s="245" t="s">
        <v>1158</v>
      </c>
      <c r="D810" s="245" t="s">
        <v>169</v>
      </c>
      <c r="E810" s="246" t="s">
        <v>1159</v>
      </c>
      <c r="F810" s="247" t="s">
        <v>1160</v>
      </c>
      <c r="G810" s="248" t="s">
        <v>339</v>
      </c>
      <c r="H810" s="249">
        <v>248.06</v>
      </c>
      <c r="I810" s="250"/>
      <c r="J810" s="251">
        <f>ROUND(I810*H810,2)</f>
        <v>0</v>
      </c>
      <c r="K810" s="252"/>
      <c r="L810" s="44"/>
      <c r="M810" s="253" t="s">
        <v>1</v>
      </c>
      <c r="N810" s="254" t="s">
        <v>45</v>
      </c>
      <c r="O810" s="91"/>
      <c r="P810" s="255">
        <f>O810*H810</f>
        <v>0</v>
      </c>
      <c r="Q810" s="255">
        <v>0</v>
      </c>
      <c r="R810" s="255">
        <f>Q810*H810</f>
        <v>0</v>
      </c>
      <c r="S810" s="255">
        <v>0.01</v>
      </c>
      <c r="T810" s="256">
        <f>S810*H810</f>
        <v>2.4806</v>
      </c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R810" s="257" t="s">
        <v>113</v>
      </c>
      <c r="AT810" s="257" t="s">
        <v>169</v>
      </c>
      <c r="AU810" s="257" t="s">
        <v>90</v>
      </c>
      <c r="AY810" s="17" t="s">
        <v>166</v>
      </c>
      <c r="BE810" s="258">
        <f>IF(N810="základní",J810,0)</f>
        <v>0</v>
      </c>
      <c r="BF810" s="258">
        <f>IF(N810="snížená",J810,0)</f>
        <v>0</v>
      </c>
      <c r="BG810" s="258">
        <f>IF(N810="zákl. přenesená",J810,0)</f>
        <v>0</v>
      </c>
      <c r="BH810" s="258">
        <f>IF(N810="sníž. přenesená",J810,0)</f>
        <v>0</v>
      </c>
      <c r="BI810" s="258">
        <f>IF(N810="nulová",J810,0)</f>
        <v>0</v>
      </c>
      <c r="BJ810" s="17" t="s">
        <v>88</v>
      </c>
      <c r="BK810" s="258">
        <f>ROUND(I810*H810,2)</f>
        <v>0</v>
      </c>
      <c r="BL810" s="17" t="s">
        <v>113</v>
      </c>
      <c r="BM810" s="257" t="s">
        <v>1161</v>
      </c>
    </row>
    <row r="811" spans="1:47" s="2" customFormat="1" ht="12">
      <c r="A811" s="38"/>
      <c r="B811" s="39"/>
      <c r="C811" s="40"/>
      <c r="D811" s="259" t="s">
        <v>175</v>
      </c>
      <c r="E811" s="40"/>
      <c r="F811" s="260" t="s">
        <v>1162</v>
      </c>
      <c r="G811" s="40"/>
      <c r="H811" s="40"/>
      <c r="I811" s="155"/>
      <c r="J811" s="40"/>
      <c r="K811" s="40"/>
      <c r="L811" s="44"/>
      <c r="M811" s="261"/>
      <c r="N811" s="262"/>
      <c r="O811" s="91"/>
      <c r="P811" s="91"/>
      <c r="Q811" s="91"/>
      <c r="R811" s="91"/>
      <c r="S811" s="91"/>
      <c r="T811" s="92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T811" s="17" t="s">
        <v>175</v>
      </c>
      <c r="AU811" s="17" t="s">
        <v>90</v>
      </c>
    </row>
    <row r="812" spans="1:51" s="13" customFormat="1" ht="12">
      <c r="A812" s="13"/>
      <c r="B812" s="267"/>
      <c r="C812" s="268"/>
      <c r="D812" s="259" t="s">
        <v>267</v>
      </c>
      <c r="E812" s="269" t="s">
        <v>1</v>
      </c>
      <c r="F812" s="270" t="s">
        <v>1163</v>
      </c>
      <c r="G812" s="268"/>
      <c r="H812" s="271">
        <v>248.06</v>
      </c>
      <c r="I812" s="272"/>
      <c r="J812" s="268"/>
      <c r="K812" s="268"/>
      <c r="L812" s="273"/>
      <c r="M812" s="274"/>
      <c r="N812" s="275"/>
      <c r="O812" s="275"/>
      <c r="P812" s="275"/>
      <c r="Q812" s="275"/>
      <c r="R812" s="275"/>
      <c r="S812" s="275"/>
      <c r="T812" s="276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77" t="s">
        <v>267</v>
      </c>
      <c r="AU812" s="277" t="s">
        <v>90</v>
      </c>
      <c r="AV812" s="13" t="s">
        <v>90</v>
      </c>
      <c r="AW812" s="13" t="s">
        <v>35</v>
      </c>
      <c r="AX812" s="13" t="s">
        <v>80</v>
      </c>
      <c r="AY812" s="277" t="s">
        <v>166</v>
      </c>
    </row>
    <row r="813" spans="1:51" s="14" customFormat="1" ht="12">
      <c r="A813" s="14"/>
      <c r="B813" s="278"/>
      <c r="C813" s="279"/>
      <c r="D813" s="259" t="s">
        <v>267</v>
      </c>
      <c r="E813" s="280" t="s">
        <v>1</v>
      </c>
      <c r="F813" s="281" t="s">
        <v>1164</v>
      </c>
      <c r="G813" s="279"/>
      <c r="H813" s="282">
        <v>248.06</v>
      </c>
      <c r="I813" s="283"/>
      <c r="J813" s="279"/>
      <c r="K813" s="279"/>
      <c r="L813" s="284"/>
      <c r="M813" s="285"/>
      <c r="N813" s="286"/>
      <c r="O813" s="286"/>
      <c r="P813" s="286"/>
      <c r="Q813" s="286"/>
      <c r="R813" s="286"/>
      <c r="S813" s="286"/>
      <c r="T813" s="287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88" t="s">
        <v>267</v>
      </c>
      <c r="AU813" s="288" t="s">
        <v>90</v>
      </c>
      <c r="AV813" s="14" t="s">
        <v>103</v>
      </c>
      <c r="AW813" s="14" t="s">
        <v>35</v>
      </c>
      <c r="AX813" s="14" t="s">
        <v>88</v>
      </c>
      <c r="AY813" s="288" t="s">
        <v>166</v>
      </c>
    </row>
    <row r="814" spans="1:65" s="2" customFormat="1" ht="21.75" customHeight="1">
      <c r="A814" s="38"/>
      <c r="B814" s="39"/>
      <c r="C814" s="245" t="s">
        <v>1165</v>
      </c>
      <c r="D814" s="245" t="s">
        <v>169</v>
      </c>
      <c r="E814" s="246" t="s">
        <v>1166</v>
      </c>
      <c r="F814" s="247" t="s">
        <v>1167</v>
      </c>
      <c r="G814" s="248" t="s">
        <v>339</v>
      </c>
      <c r="H814" s="249">
        <v>6.775</v>
      </c>
      <c r="I814" s="250"/>
      <c r="J814" s="251">
        <f>ROUND(I814*H814,2)</f>
        <v>0</v>
      </c>
      <c r="K814" s="252"/>
      <c r="L814" s="44"/>
      <c r="M814" s="253" t="s">
        <v>1</v>
      </c>
      <c r="N814" s="254" t="s">
        <v>45</v>
      </c>
      <c r="O814" s="91"/>
      <c r="P814" s="255">
        <f>O814*H814</f>
        <v>0</v>
      </c>
      <c r="Q814" s="255">
        <v>0</v>
      </c>
      <c r="R814" s="255">
        <f>Q814*H814</f>
        <v>0</v>
      </c>
      <c r="S814" s="255">
        <v>0.068</v>
      </c>
      <c r="T814" s="256">
        <f>S814*H814</f>
        <v>0.46070000000000005</v>
      </c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R814" s="257" t="s">
        <v>113</v>
      </c>
      <c r="AT814" s="257" t="s">
        <v>169</v>
      </c>
      <c r="AU814" s="257" t="s">
        <v>90</v>
      </c>
      <c r="AY814" s="17" t="s">
        <v>166</v>
      </c>
      <c r="BE814" s="258">
        <f>IF(N814="základní",J814,0)</f>
        <v>0</v>
      </c>
      <c r="BF814" s="258">
        <f>IF(N814="snížená",J814,0)</f>
        <v>0</v>
      </c>
      <c r="BG814" s="258">
        <f>IF(N814="zákl. přenesená",J814,0)</f>
        <v>0</v>
      </c>
      <c r="BH814" s="258">
        <f>IF(N814="sníž. přenesená",J814,0)</f>
        <v>0</v>
      </c>
      <c r="BI814" s="258">
        <f>IF(N814="nulová",J814,0)</f>
        <v>0</v>
      </c>
      <c r="BJ814" s="17" t="s">
        <v>88</v>
      </c>
      <c r="BK814" s="258">
        <f>ROUND(I814*H814,2)</f>
        <v>0</v>
      </c>
      <c r="BL814" s="17" t="s">
        <v>113</v>
      </c>
      <c r="BM814" s="257" t="s">
        <v>1168</v>
      </c>
    </row>
    <row r="815" spans="1:47" s="2" customFormat="1" ht="12">
      <c r="A815" s="38"/>
      <c r="B815" s="39"/>
      <c r="C815" s="40"/>
      <c r="D815" s="259" t="s">
        <v>175</v>
      </c>
      <c r="E815" s="40"/>
      <c r="F815" s="260" t="s">
        <v>1169</v>
      </c>
      <c r="G815" s="40"/>
      <c r="H815" s="40"/>
      <c r="I815" s="155"/>
      <c r="J815" s="40"/>
      <c r="K815" s="40"/>
      <c r="L815" s="44"/>
      <c r="M815" s="261"/>
      <c r="N815" s="262"/>
      <c r="O815" s="91"/>
      <c r="P815" s="91"/>
      <c r="Q815" s="91"/>
      <c r="R815" s="91"/>
      <c r="S815" s="91"/>
      <c r="T815" s="92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T815" s="17" t="s">
        <v>175</v>
      </c>
      <c r="AU815" s="17" t="s">
        <v>90</v>
      </c>
    </row>
    <row r="816" spans="1:51" s="13" customFormat="1" ht="12">
      <c r="A816" s="13"/>
      <c r="B816" s="267"/>
      <c r="C816" s="268"/>
      <c r="D816" s="259" t="s">
        <v>267</v>
      </c>
      <c r="E816" s="269" t="s">
        <v>1</v>
      </c>
      <c r="F816" s="270" t="s">
        <v>1170</v>
      </c>
      <c r="G816" s="268"/>
      <c r="H816" s="271">
        <v>6.775</v>
      </c>
      <c r="I816" s="272"/>
      <c r="J816" s="268"/>
      <c r="K816" s="268"/>
      <c r="L816" s="273"/>
      <c r="M816" s="274"/>
      <c r="N816" s="275"/>
      <c r="O816" s="275"/>
      <c r="P816" s="275"/>
      <c r="Q816" s="275"/>
      <c r="R816" s="275"/>
      <c r="S816" s="275"/>
      <c r="T816" s="276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77" t="s">
        <v>267</v>
      </c>
      <c r="AU816" s="277" t="s">
        <v>90</v>
      </c>
      <c r="AV816" s="13" t="s">
        <v>90</v>
      </c>
      <c r="AW816" s="13" t="s">
        <v>35</v>
      </c>
      <c r="AX816" s="13" t="s">
        <v>80</v>
      </c>
      <c r="AY816" s="277" t="s">
        <v>166</v>
      </c>
    </row>
    <row r="817" spans="1:51" s="14" customFormat="1" ht="12">
      <c r="A817" s="14"/>
      <c r="B817" s="278"/>
      <c r="C817" s="279"/>
      <c r="D817" s="259" t="s">
        <v>267</v>
      </c>
      <c r="E817" s="280" t="s">
        <v>1</v>
      </c>
      <c r="F817" s="281" t="s">
        <v>269</v>
      </c>
      <c r="G817" s="279"/>
      <c r="H817" s="282">
        <v>6.775</v>
      </c>
      <c r="I817" s="283"/>
      <c r="J817" s="279"/>
      <c r="K817" s="279"/>
      <c r="L817" s="284"/>
      <c r="M817" s="285"/>
      <c r="N817" s="286"/>
      <c r="O817" s="286"/>
      <c r="P817" s="286"/>
      <c r="Q817" s="286"/>
      <c r="R817" s="286"/>
      <c r="S817" s="286"/>
      <c r="T817" s="287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88" t="s">
        <v>267</v>
      </c>
      <c r="AU817" s="288" t="s">
        <v>90</v>
      </c>
      <c r="AV817" s="14" t="s">
        <v>103</v>
      </c>
      <c r="AW817" s="14" t="s">
        <v>35</v>
      </c>
      <c r="AX817" s="14" t="s">
        <v>88</v>
      </c>
      <c r="AY817" s="288" t="s">
        <v>166</v>
      </c>
    </row>
    <row r="818" spans="1:65" s="2" customFormat="1" ht="21.75" customHeight="1">
      <c r="A818" s="38"/>
      <c r="B818" s="39"/>
      <c r="C818" s="245" t="s">
        <v>1171</v>
      </c>
      <c r="D818" s="245" t="s">
        <v>169</v>
      </c>
      <c r="E818" s="246" t="s">
        <v>1172</v>
      </c>
      <c r="F818" s="247" t="s">
        <v>1173</v>
      </c>
      <c r="G818" s="248" t="s">
        <v>339</v>
      </c>
      <c r="H818" s="249">
        <v>19.45</v>
      </c>
      <c r="I818" s="250"/>
      <c r="J818" s="251">
        <f>ROUND(I818*H818,2)</f>
        <v>0</v>
      </c>
      <c r="K818" s="252"/>
      <c r="L818" s="44"/>
      <c r="M818" s="253" t="s">
        <v>1</v>
      </c>
      <c r="N818" s="254" t="s">
        <v>45</v>
      </c>
      <c r="O818" s="91"/>
      <c r="P818" s="255">
        <f>O818*H818</f>
        <v>0</v>
      </c>
      <c r="Q818" s="255">
        <v>0</v>
      </c>
      <c r="R818" s="255">
        <f>Q818*H818</f>
        <v>0</v>
      </c>
      <c r="S818" s="255">
        <v>0.089</v>
      </c>
      <c r="T818" s="256">
        <f>S818*H818</f>
        <v>1.7310499999999998</v>
      </c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R818" s="257" t="s">
        <v>113</v>
      </c>
      <c r="AT818" s="257" t="s">
        <v>169</v>
      </c>
      <c r="AU818" s="257" t="s">
        <v>90</v>
      </c>
      <c r="AY818" s="17" t="s">
        <v>166</v>
      </c>
      <c r="BE818" s="258">
        <f>IF(N818="základní",J818,0)</f>
        <v>0</v>
      </c>
      <c r="BF818" s="258">
        <f>IF(N818="snížená",J818,0)</f>
        <v>0</v>
      </c>
      <c r="BG818" s="258">
        <f>IF(N818="zákl. přenesená",J818,0)</f>
        <v>0</v>
      </c>
      <c r="BH818" s="258">
        <f>IF(N818="sníž. přenesená",J818,0)</f>
        <v>0</v>
      </c>
      <c r="BI818" s="258">
        <f>IF(N818="nulová",J818,0)</f>
        <v>0</v>
      </c>
      <c r="BJ818" s="17" t="s">
        <v>88</v>
      </c>
      <c r="BK818" s="258">
        <f>ROUND(I818*H818,2)</f>
        <v>0</v>
      </c>
      <c r="BL818" s="17" t="s">
        <v>113</v>
      </c>
      <c r="BM818" s="257" t="s">
        <v>1174</v>
      </c>
    </row>
    <row r="819" spans="1:47" s="2" customFormat="1" ht="12">
      <c r="A819" s="38"/>
      <c r="B819" s="39"/>
      <c r="C819" s="40"/>
      <c r="D819" s="259" t="s">
        <v>175</v>
      </c>
      <c r="E819" s="40"/>
      <c r="F819" s="260" t="s">
        <v>1175</v>
      </c>
      <c r="G819" s="40"/>
      <c r="H819" s="40"/>
      <c r="I819" s="155"/>
      <c r="J819" s="40"/>
      <c r="K819" s="40"/>
      <c r="L819" s="44"/>
      <c r="M819" s="261"/>
      <c r="N819" s="262"/>
      <c r="O819" s="91"/>
      <c r="P819" s="91"/>
      <c r="Q819" s="91"/>
      <c r="R819" s="91"/>
      <c r="S819" s="91"/>
      <c r="T819" s="92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T819" s="17" t="s">
        <v>175</v>
      </c>
      <c r="AU819" s="17" t="s">
        <v>90</v>
      </c>
    </row>
    <row r="820" spans="1:51" s="13" customFormat="1" ht="12">
      <c r="A820" s="13"/>
      <c r="B820" s="267"/>
      <c r="C820" s="268"/>
      <c r="D820" s="259" t="s">
        <v>267</v>
      </c>
      <c r="E820" s="269" t="s">
        <v>1</v>
      </c>
      <c r="F820" s="270" t="s">
        <v>1176</v>
      </c>
      <c r="G820" s="268"/>
      <c r="H820" s="271">
        <v>17.7</v>
      </c>
      <c r="I820" s="272"/>
      <c r="J820" s="268"/>
      <c r="K820" s="268"/>
      <c r="L820" s="273"/>
      <c r="M820" s="274"/>
      <c r="N820" s="275"/>
      <c r="O820" s="275"/>
      <c r="P820" s="275"/>
      <c r="Q820" s="275"/>
      <c r="R820" s="275"/>
      <c r="S820" s="275"/>
      <c r="T820" s="276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77" t="s">
        <v>267</v>
      </c>
      <c r="AU820" s="277" t="s">
        <v>90</v>
      </c>
      <c r="AV820" s="13" t="s">
        <v>90</v>
      </c>
      <c r="AW820" s="13" t="s">
        <v>35</v>
      </c>
      <c r="AX820" s="13" t="s">
        <v>80</v>
      </c>
      <c r="AY820" s="277" t="s">
        <v>166</v>
      </c>
    </row>
    <row r="821" spans="1:51" s="14" customFormat="1" ht="12">
      <c r="A821" s="14"/>
      <c r="B821" s="278"/>
      <c r="C821" s="279"/>
      <c r="D821" s="259" t="s">
        <v>267</v>
      </c>
      <c r="E821" s="280" t="s">
        <v>1</v>
      </c>
      <c r="F821" s="281" t="s">
        <v>1177</v>
      </c>
      <c r="G821" s="279"/>
      <c r="H821" s="282">
        <v>17.7</v>
      </c>
      <c r="I821" s="283"/>
      <c r="J821" s="279"/>
      <c r="K821" s="279"/>
      <c r="L821" s="284"/>
      <c r="M821" s="285"/>
      <c r="N821" s="286"/>
      <c r="O821" s="286"/>
      <c r="P821" s="286"/>
      <c r="Q821" s="286"/>
      <c r="R821" s="286"/>
      <c r="S821" s="286"/>
      <c r="T821" s="287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88" t="s">
        <v>267</v>
      </c>
      <c r="AU821" s="288" t="s">
        <v>90</v>
      </c>
      <c r="AV821" s="14" t="s">
        <v>103</v>
      </c>
      <c r="AW821" s="14" t="s">
        <v>35</v>
      </c>
      <c r="AX821" s="14" t="s">
        <v>80</v>
      </c>
      <c r="AY821" s="288" t="s">
        <v>166</v>
      </c>
    </row>
    <row r="822" spans="1:51" s="13" customFormat="1" ht="12">
      <c r="A822" s="13"/>
      <c r="B822" s="267"/>
      <c r="C822" s="268"/>
      <c r="D822" s="259" t="s">
        <v>267</v>
      </c>
      <c r="E822" s="269" t="s">
        <v>1</v>
      </c>
      <c r="F822" s="270" t="s">
        <v>1178</v>
      </c>
      <c r="G822" s="268"/>
      <c r="H822" s="271">
        <v>1.75</v>
      </c>
      <c r="I822" s="272"/>
      <c r="J822" s="268"/>
      <c r="K822" s="268"/>
      <c r="L822" s="273"/>
      <c r="M822" s="274"/>
      <c r="N822" s="275"/>
      <c r="O822" s="275"/>
      <c r="P822" s="275"/>
      <c r="Q822" s="275"/>
      <c r="R822" s="275"/>
      <c r="S822" s="275"/>
      <c r="T822" s="276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77" t="s">
        <v>267</v>
      </c>
      <c r="AU822" s="277" t="s">
        <v>90</v>
      </c>
      <c r="AV822" s="13" t="s">
        <v>90</v>
      </c>
      <c r="AW822" s="13" t="s">
        <v>35</v>
      </c>
      <c r="AX822" s="13" t="s">
        <v>80</v>
      </c>
      <c r="AY822" s="277" t="s">
        <v>166</v>
      </c>
    </row>
    <row r="823" spans="1:51" s="14" customFormat="1" ht="12">
      <c r="A823" s="14"/>
      <c r="B823" s="278"/>
      <c r="C823" s="279"/>
      <c r="D823" s="259" t="s">
        <v>267</v>
      </c>
      <c r="E823" s="280" t="s">
        <v>1</v>
      </c>
      <c r="F823" s="281" t="s">
        <v>1179</v>
      </c>
      <c r="G823" s="279"/>
      <c r="H823" s="282">
        <v>1.75</v>
      </c>
      <c r="I823" s="283"/>
      <c r="J823" s="279"/>
      <c r="K823" s="279"/>
      <c r="L823" s="284"/>
      <c r="M823" s="285"/>
      <c r="N823" s="286"/>
      <c r="O823" s="286"/>
      <c r="P823" s="286"/>
      <c r="Q823" s="286"/>
      <c r="R823" s="286"/>
      <c r="S823" s="286"/>
      <c r="T823" s="287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88" t="s">
        <v>267</v>
      </c>
      <c r="AU823" s="288" t="s">
        <v>90</v>
      </c>
      <c r="AV823" s="14" t="s">
        <v>103</v>
      </c>
      <c r="AW823" s="14" t="s">
        <v>35</v>
      </c>
      <c r="AX823" s="14" t="s">
        <v>80</v>
      </c>
      <c r="AY823" s="288" t="s">
        <v>166</v>
      </c>
    </row>
    <row r="824" spans="1:51" s="15" customFormat="1" ht="12">
      <c r="A824" s="15"/>
      <c r="B824" s="289"/>
      <c r="C824" s="290"/>
      <c r="D824" s="259" t="s">
        <v>267</v>
      </c>
      <c r="E824" s="291" t="s">
        <v>1</v>
      </c>
      <c r="F824" s="292" t="s">
        <v>285</v>
      </c>
      <c r="G824" s="290"/>
      <c r="H824" s="293">
        <v>19.45</v>
      </c>
      <c r="I824" s="294"/>
      <c r="J824" s="290"/>
      <c r="K824" s="290"/>
      <c r="L824" s="295"/>
      <c r="M824" s="296"/>
      <c r="N824" s="297"/>
      <c r="O824" s="297"/>
      <c r="P824" s="297"/>
      <c r="Q824" s="297"/>
      <c r="R824" s="297"/>
      <c r="S824" s="297"/>
      <c r="T824" s="298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T824" s="299" t="s">
        <v>267</v>
      </c>
      <c r="AU824" s="299" t="s">
        <v>90</v>
      </c>
      <c r="AV824" s="15" t="s">
        <v>113</v>
      </c>
      <c r="AW824" s="15" t="s">
        <v>35</v>
      </c>
      <c r="AX824" s="15" t="s">
        <v>88</v>
      </c>
      <c r="AY824" s="299" t="s">
        <v>166</v>
      </c>
    </row>
    <row r="825" spans="1:63" s="12" customFormat="1" ht="22.8" customHeight="1">
      <c r="A825" s="12"/>
      <c r="B825" s="229"/>
      <c r="C825" s="230"/>
      <c r="D825" s="231" t="s">
        <v>79</v>
      </c>
      <c r="E825" s="243" t="s">
        <v>1180</v>
      </c>
      <c r="F825" s="243" t="s">
        <v>1181</v>
      </c>
      <c r="G825" s="230"/>
      <c r="H825" s="230"/>
      <c r="I825" s="233"/>
      <c r="J825" s="244">
        <f>BK825</f>
        <v>0</v>
      </c>
      <c r="K825" s="230"/>
      <c r="L825" s="235"/>
      <c r="M825" s="236"/>
      <c r="N825" s="237"/>
      <c r="O825" s="237"/>
      <c r="P825" s="238">
        <f>SUM(P826:P859)</f>
        <v>0</v>
      </c>
      <c r="Q825" s="237"/>
      <c r="R825" s="238">
        <f>SUM(R826:R859)</f>
        <v>0.19752</v>
      </c>
      <c r="S825" s="237"/>
      <c r="T825" s="239">
        <f>SUM(T826:T859)</f>
        <v>0</v>
      </c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R825" s="240" t="s">
        <v>88</v>
      </c>
      <c r="AT825" s="241" t="s">
        <v>79</v>
      </c>
      <c r="AU825" s="241" t="s">
        <v>88</v>
      </c>
      <c r="AY825" s="240" t="s">
        <v>166</v>
      </c>
      <c r="BK825" s="242">
        <f>SUM(BK826:BK859)</f>
        <v>0</v>
      </c>
    </row>
    <row r="826" spans="1:65" s="2" customFormat="1" ht="21.75" customHeight="1">
      <c r="A826" s="38"/>
      <c r="B826" s="39"/>
      <c r="C826" s="245" t="s">
        <v>1182</v>
      </c>
      <c r="D826" s="245" t="s">
        <v>169</v>
      </c>
      <c r="E826" s="246" t="s">
        <v>1183</v>
      </c>
      <c r="F826" s="247" t="s">
        <v>1184</v>
      </c>
      <c r="G826" s="248" t="s">
        <v>307</v>
      </c>
      <c r="H826" s="249">
        <v>71.896</v>
      </c>
      <c r="I826" s="250"/>
      <c r="J826" s="251">
        <f>ROUND(I826*H826,2)</f>
        <v>0</v>
      </c>
      <c r="K826" s="252"/>
      <c r="L826" s="44"/>
      <c r="M826" s="253" t="s">
        <v>1</v>
      </c>
      <c r="N826" s="254" t="s">
        <v>45</v>
      </c>
      <c r="O826" s="91"/>
      <c r="P826" s="255">
        <f>O826*H826</f>
        <v>0</v>
      </c>
      <c r="Q826" s="255">
        <v>0</v>
      </c>
      <c r="R826" s="255">
        <f>Q826*H826</f>
        <v>0</v>
      </c>
      <c r="S826" s="255">
        <v>0</v>
      </c>
      <c r="T826" s="256">
        <f>S826*H826</f>
        <v>0</v>
      </c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R826" s="257" t="s">
        <v>113</v>
      </c>
      <c r="AT826" s="257" t="s">
        <v>169</v>
      </c>
      <c r="AU826" s="257" t="s">
        <v>90</v>
      </c>
      <c r="AY826" s="17" t="s">
        <v>166</v>
      </c>
      <c r="BE826" s="258">
        <f>IF(N826="základní",J826,0)</f>
        <v>0</v>
      </c>
      <c r="BF826" s="258">
        <f>IF(N826="snížená",J826,0)</f>
        <v>0</v>
      </c>
      <c r="BG826" s="258">
        <f>IF(N826="zákl. přenesená",J826,0)</f>
        <v>0</v>
      </c>
      <c r="BH826" s="258">
        <f>IF(N826="sníž. přenesená",J826,0)</f>
        <v>0</v>
      </c>
      <c r="BI826" s="258">
        <f>IF(N826="nulová",J826,0)</f>
        <v>0</v>
      </c>
      <c r="BJ826" s="17" t="s">
        <v>88</v>
      </c>
      <c r="BK826" s="258">
        <f>ROUND(I826*H826,2)</f>
        <v>0</v>
      </c>
      <c r="BL826" s="17" t="s">
        <v>113</v>
      </c>
      <c r="BM826" s="257" t="s">
        <v>1185</v>
      </c>
    </row>
    <row r="827" spans="1:47" s="2" customFormat="1" ht="12">
      <c r="A827" s="38"/>
      <c r="B827" s="39"/>
      <c r="C827" s="40"/>
      <c r="D827" s="259" t="s">
        <v>175</v>
      </c>
      <c r="E827" s="40"/>
      <c r="F827" s="260" t="s">
        <v>1186</v>
      </c>
      <c r="G827" s="40"/>
      <c r="H827" s="40"/>
      <c r="I827" s="155"/>
      <c r="J827" s="40"/>
      <c r="K827" s="40"/>
      <c r="L827" s="44"/>
      <c r="M827" s="261"/>
      <c r="N827" s="262"/>
      <c r="O827" s="91"/>
      <c r="P827" s="91"/>
      <c r="Q827" s="91"/>
      <c r="R827" s="91"/>
      <c r="S827" s="91"/>
      <c r="T827" s="92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T827" s="17" t="s">
        <v>175</v>
      </c>
      <c r="AU827" s="17" t="s">
        <v>90</v>
      </c>
    </row>
    <row r="828" spans="1:65" s="2" customFormat="1" ht="21.75" customHeight="1">
      <c r="A828" s="38"/>
      <c r="B828" s="39"/>
      <c r="C828" s="245" t="s">
        <v>1187</v>
      </c>
      <c r="D828" s="245" t="s">
        <v>169</v>
      </c>
      <c r="E828" s="246" t="s">
        <v>1188</v>
      </c>
      <c r="F828" s="247" t="s">
        <v>1189</v>
      </c>
      <c r="G828" s="248" t="s">
        <v>307</v>
      </c>
      <c r="H828" s="249">
        <v>1073.865</v>
      </c>
      <c r="I828" s="250"/>
      <c r="J828" s="251">
        <f>ROUND(I828*H828,2)</f>
        <v>0</v>
      </c>
      <c r="K828" s="252"/>
      <c r="L828" s="44"/>
      <c r="M828" s="253" t="s">
        <v>1</v>
      </c>
      <c r="N828" s="254" t="s">
        <v>45</v>
      </c>
      <c r="O828" s="91"/>
      <c r="P828" s="255">
        <f>O828*H828</f>
        <v>0</v>
      </c>
      <c r="Q828" s="255">
        <v>0</v>
      </c>
      <c r="R828" s="255">
        <f>Q828*H828</f>
        <v>0</v>
      </c>
      <c r="S828" s="255">
        <v>0</v>
      </c>
      <c r="T828" s="256">
        <f>S828*H828</f>
        <v>0</v>
      </c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R828" s="257" t="s">
        <v>113</v>
      </c>
      <c r="AT828" s="257" t="s">
        <v>169</v>
      </c>
      <c r="AU828" s="257" t="s">
        <v>90</v>
      </c>
      <c r="AY828" s="17" t="s">
        <v>166</v>
      </c>
      <c r="BE828" s="258">
        <f>IF(N828="základní",J828,0)</f>
        <v>0</v>
      </c>
      <c r="BF828" s="258">
        <f>IF(N828="snížená",J828,0)</f>
        <v>0</v>
      </c>
      <c r="BG828" s="258">
        <f>IF(N828="zákl. přenesená",J828,0)</f>
        <v>0</v>
      </c>
      <c r="BH828" s="258">
        <f>IF(N828="sníž. přenesená",J828,0)</f>
        <v>0</v>
      </c>
      <c r="BI828" s="258">
        <f>IF(N828="nulová",J828,0)</f>
        <v>0</v>
      </c>
      <c r="BJ828" s="17" t="s">
        <v>88</v>
      </c>
      <c r="BK828" s="258">
        <f>ROUND(I828*H828,2)</f>
        <v>0</v>
      </c>
      <c r="BL828" s="17" t="s">
        <v>113</v>
      </c>
      <c r="BM828" s="257" t="s">
        <v>1190</v>
      </c>
    </row>
    <row r="829" spans="1:47" s="2" customFormat="1" ht="12">
      <c r="A829" s="38"/>
      <c r="B829" s="39"/>
      <c r="C829" s="40"/>
      <c r="D829" s="259" t="s">
        <v>175</v>
      </c>
      <c r="E829" s="40"/>
      <c r="F829" s="260" t="s">
        <v>1191</v>
      </c>
      <c r="G829" s="40"/>
      <c r="H829" s="40"/>
      <c r="I829" s="155"/>
      <c r="J829" s="40"/>
      <c r="K829" s="40"/>
      <c r="L829" s="44"/>
      <c r="M829" s="261"/>
      <c r="N829" s="262"/>
      <c r="O829" s="91"/>
      <c r="P829" s="91"/>
      <c r="Q829" s="91"/>
      <c r="R829" s="91"/>
      <c r="S829" s="91"/>
      <c r="T829" s="92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T829" s="17" t="s">
        <v>175</v>
      </c>
      <c r="AU829" s="17" t="s">
        <v>90</v>
      </c>
    </row>
    <row r="830" spans="1:51" s="13" customFormat="1" ht="12">
      <c r="A830" s="13"/>
      <c r="B830" s="267"/>
      <c r="C830" s="268"/>
      <c r="D830" s="259" t="s">
        <v>267</v>
      </c>
      <c r="E830" s="269" t="s">
        <v>1</v>
      </c>
      <c r="F830" s="270" t="s">
        <v>1192</v>
      </c>
      <c r="G830" s="268"/>
      <c r="H830" s="271">
        <v>1073.865</v>
      </c>
      <c r="I830" s="272"/>
      <c r="J830" s="268"/>
      <c r="K830" s="268"/>
      <c r="L830" s="273"/>
      <c r="M830" s="274"/>
      <c r="N830" s="275"/>
      <c r="O830" s="275"/>
      <c r="P830" s="275"/>
      <c r="Q830" s="275"/>
      <c r="R830" s="275"/>
      <c r="S830" s="275"/>
      <c r="T830" s="276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77" t="s">
        <v>267</v>
      </c>
      <c r="AU830" s="277" t="s">
        <v>90</v>
      </c>
      <c r="AV830" s="13" t="s">
        <v>90</v>
      </c>
      <c r="AW830" s="13" t="s">
        <v>35</v>
      </c>
      <c r="AX830" s="13" t="s">
        <v>80</v>
      </c>
      <c r="AY830" s="277" t="s">
        <v>166</v>
      </c>
    </row>
    <row r="831" spans="1:51" s="14" customFormat="1" ht="12">
      <c r="A831" s="14"/>
      <c r="B831" s="278"/>
      <c r="C831" s="279"/>
      <c r="D831" s="259" t="s">
        <v>267</v>
      </c>
      <c r="E831" s="280" t="s">
        <v>1</v>
      </c>
      <c r="F831" s="281" t="s">
        <v>269</v>
      </c>
      <c r="G831" s="279"/>
      <c r="H831" s="282">
        <v>1073.865</v>
      </c>
      <c r="I831" s="283"/>
      <c r="J831" s="279"/>
      <c r="K831" s="279"/>
      <c r="L831" s="284"/>
      <c r="M831" s="285"/>
      <c r="N831" s="286"/>
      <c r="O831" s="286"/>
      <c r="P831" s="286"/>
      <c r="Q831" s="286"/>
      <c r="R831" s="286"/>
      <c r="S831" s="286"/>
      <c r="T831" s="287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88" t="s">
        <v>267</v>
      </c>
      <c r="AU831" s="288" t="s">
        <v>90</v>
      </c>
      <c r="AV831" s="14" t="s">
        <v>103</v>
      </c>
      <c r="AW831" s="14" t="s">
        <v>35</v>
      </c>
      <c r="AX831" s="14" t="s">
        <v>88</v>
      </c>
      <c r="AY831" s="288" t="s">
        <v>166</v>
      </c>
    </row>
    <row r="832" spans="1:65" s="2" customFormat="1" ht="21.75" customHeight="1">
      <c r="A832" s="38"/>
      <c r="B832" s="39"/>
      <c r="C832" s="245" t="s">
        <v>1193</v>
      </c>
      <c r="D832" s="245" t="s">
        <v>169</v>
      </c>
      <c r="E832" s="246" t="s">
        <v>1194</v>
      </c>
      <c r="F832" s="247" t="s">
        <v>1195</v>
      </c>
      <c r="G832" s="248" t="s">
        <v>307</v>
      </c>
      <c r="H832" s="249">
        <v>32.211</v>
      </c>
      <c r="I832" s="250"/>
      <c r="J832" s="251">
        <f>ROUND(I832*H832,2)</f>
        <v>0</v>
      </c>
      <c r="K832" s="252"/>
      <c r="L832" s="44"/>
      <c r="M832" s="253" t="s">
        <v>1</v>
      </c>
      <c r="N832" s="254" t="s">
        <v>45</v>
      </c>
      <c r="O832" s="91"/>
      <c r="P832" s="255">
        <f>O832*H832</f>
        <v>0</v>
      </c>
      <c r="Q832" s="255">
        <v>0</v>
      </c>
      <c r="R832" s="255">
        <f>Q832*H832</f>
        <v>0</v>
      </c>
      <c r="S832" s="255">
        <v>0</v>
      </c>
      <c r="T832" s="256">
        <f>S832*H832</f>
        <v>0</v>
      </c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R832" s="257" t="s">
        <v>113</v>
      </c>
      <c r="AT832" s="257" t="s">
        <v>169</v>
      </c>
      <c r="AU832" s="257" t="s">
        <v>90</v>
      </c>
      <c r="AY832" s="17" t="s">
        <v>166</v>
      </c>
      <c r="BE832" s="258">
        <f>IF(N832="základní",J832,0)</f>
        <v>0</v>
      </c>
      <c r="BF832" s="258">
        <f>IF(N832="snížená",J832,0)</f>
        <v>0</v>
      </c>
      <c r="BG832" s="258">
        <f>IF(N832="zákl. přenesená",J832,0)</f>
        <v>0</v>
      </c>
      <c r="BH832" s="258">
        <f>IF(N832="sníž. přenesená",J832,0)</f>
        <v>0</v>
      </c>
      <c r="BI832" s="258">
        <f>IF(N832="nulová",J832,0)</f>
        <v>0</v>
      </c>
      <c r="BJ832" s="17" t="s">
        <v>88</v>
      </c>
      <c r="BK832" s="258">
        <f>ROUND(I832*H832,2)</f>
        <v>0</v>
      </c>
      <c r="BL832" s="17" t="s">
        <v>113</v>
      </c>
      <c r="BM832" s="257" t="s">
        <v>1196</v>
      </c>
    </row>
    <row r="833" spans="1:47" s="2" customFormat="1" ht="12">
      <c r="A833" s="38"/>
      <c r="B833" s="39"/>
      <c r="C833" s="40"/>
      <c r="D833" s="259" t="s">
        <v>175</v>
      </c>
      <c r="E833" s="40"/>
      <c r="F833" s="260" t="s">
        <v>1197</v>
      </c>
      <c r="G833" s="40"/>
      <c r="H833" s="40"/>
      <c r="I833" s="155"/>
      <c r="J833" s="40"/>
      <c r="K833" s="40"/>
      <c r="L833" s="44"/>
      <c r="M833" s="261"/>
      <c r="N833" s="262"/>
      <c r="O833" s="91"/>
      <c r="P833" s="91"/>
      <c r="Q833" s="91"/>
      <c r="R833" s="91"/>
      <c r="S833" s="91"/>
      <c r="T833" s="92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T833" s="17" t="s">
        <v>175</v>
      </c>
      <c r="AU833" s="17" t="s">
        <v>90</v>
      </c>
    </row>
    <row r="834" spans="1:51" s="13" customFormat="1" ht="12">
      <c r="A834" s="13"/>
      <c r="B834" s="267"/>
      <c r="C834" s="268"/>
      <c r="D834" s="259" t="s">
        <v>267</v>
      </c>
      <c r="E834" s="269" t="s">
        <v>1</v>
      </c>
      <c r="F834" s="270" t="s">
        <v>1198</v>
      </c>
      <c r="G834" s="268"/>
      <c r="H834" s="271">
        <v>32.211</v>
      </c>
      <c r="I834" s="272"/>
      <c r="J834" s="268"/>
      <c r="K834" s="268"/>
      <c r="L834" s="273"/>
      <c r="M834" s="274"/>
      <c r="N834" s="275"/>
      <c r="O834" s="275"/>
      <c r="P834" s="275"/>
      <c r="Q834" s="275"/>
      <c r="R834" s="275"/>
      <c r="S834" s="275"/>
      <c r="T834" s="276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77" t="s">
        <v>267</v>
      </c>
      <c r="AU834" s="277" t="s">
        <v>90</v>
      </c>
      <c r="AV834" s="13" t="s">
        <v>90</v>
      </c>
      <c r="AW834" s="13" t="s">
        <v>35</v>
      </c>
      <c r="AX834" s="13" t="s">
        <v>80</v>
      </c>
      <c r="AY834" s="277" t="s">
        <v>166</v>
      </c>
    </row>
    <row r="835" spans="1:51" s="14" customFormat="1" ht="12">
      <c r="A835" s="14"/>
      <c r="B835" s="278"/>
      <c r="C835" s="279"/>
      <c r="D835" s="259" t="s">
        <v>267</v>
      </c>
      <c r="E835" s="280" t="s">
        <v>1</v>
      </c>
      <c r="F835" s="281" t="s">
        <v>269</v>
      </c>
      <c r="G835" s="279"/>
      <c r="H835" s="282">
        <v>32.211</v>
      </c>
      <c r="I835" s="283"/>
      <c r="J835" s="279"/>
      <c r="K835" s="279"/>
      <c r="L835" s="284"/>
      <c r="M835" s="285"/>
      <c r="N835" s="286"/>
      <c r="O835" s="286"/>
      <c r="P835" s="286"/>
      <c r="Q835" s="286"/>
      <c r="R835" s="286"/>
      <c r="S835" s="286"/>
      <c r="T835" s="287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88" t="s">
        <v>267</v>
      </c>
      <c r="AU835" s="288" t="s">
        <v>90</v>
      </c>
      <c r="AV835" s="14" t="s">
        <v>103</v>
      </c>
      <c r="AW835" s="14" t="s">
        <v>35</v>
      </c>
      <c r="AX835" s="14" t="s">
        <v>88</v>
      </c>
      <c r="AY835" s="288" t="s">
        <v>166</v>
      </c>
    </row>
    <row r="836" spans="1:65" s="2" customFormat="1" ht="33" customHeight="1">
      <c r="A836" s="38"/>
      <c r="B836" s="39"/>
      <c r="C836" s="245" t="s">
        <v>1199</v>
      </c>
      <c r="D836" s="245" t="s">
        <v>169</v>
      </c>
      <c r="E836" s="246" t="s">
        <v>1200</v>
      </c>
      <c r="F836" s="247" t="s">
        <v>1201</v>
      </c>
      <c r="G836" s="248" t="s">
        <v>307</v>
      </c>
      <c r="H836" s="249">
        <v>2.248</v>
      </c>
      <c r="I836" s="250"/>
      <c r="J836" s="251">
        <f>ROUND(I836*H836,2)</f>
        <v>0</v>
      </c>
      <c r="K836" s="252"/>
      <c r="L836" s="44"/>
      <c r="M836" s="253" t="s">
        <v>1</v>
      </c>
      <c r="N836" s="254" t="s">
        <v>45</v>
      </c>
      <c r="O836" s="91"/>
      <c r="P836" s="255">
        <f>O836*H836</f>
        <v>0</v>
      </c>
      <c r="Q836" s="255">
        <v>0</v>
      </c>
      <c r="R836" s="255">
        <f>Q836*H836</f>
        <v>0</v>
      </c>
      <c r="S836" s="255">
        <v>0</v>
      </c>
      <c r="T836" s="256">
        <f>S836*H836</f>
        <v>0</v>
      </c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R836" s="257" t="s">
        <v>113</v>
      </c>
      <c r="AT836" s="257" t="s">
        <v>169</v>
      </c>
      <c r="AU836" s="257" t="s">
        <v>90</v>
      </c>
      <c r="AY836" s="17" t="s">
        <v>166</v>
      </c>
      <c r="BE836" s="258">
        <f>IF(N836="základní",J836,0)</f>
        <v>0</v>
      </c>
      <c r="BF836" s="258">
        <f>IF(N836="snížená",J836,0)</f>
        <v>0</v>
      </c>
      <c r="BG836" s="258">
        <f>IF(N836="zákl. přenesená",J836,0)</f>
        <v>0</v>
      </c>
      <c r="BH836" s="258">
        <f>IF(N836="sníž. přenesená",J836,0)</f>
        <v>0</v>
      </c>
      <c r="BI836" s="258">
        <f>IF(N836="nulová",J836,0)</f>
        <v>0</v>
      </c>
      <c r="BJ836" s="17" t="s">
        <v>88</v>
      </c>
      <c r="BK836" s="258">
        <f>ROUND(I836*H836,2)</f>
        <v>0</v>
      </c>
      <c r="BL836" s="17" t="s">
        <v>113</v>
      </c>
      <c r="BM836" s="257" t="s">
        <v>1202</v>
      </c>
    </row>
    <row r="837" spans="1:47" s="2" customFormat="1" ht="12">
      <c r="A837" s="38"/>
      <c r="B837" s="39"/>
      <c r="C837" s="40"/>
      <c r="D837" s="259" t="s">
        <v>175</v>
      </c>
      <c r="E837" s="40"/>
      <c r="F837" s="260" t="s">
        <v>1203</v>
      </c>
      <c r="G837" s="40"/>
      <c r="H837" s="40"/>
      <c r="I837" s="155"/>
      <c r="J837" s="40"/>
      <c r="K837" s="40"/>
      <c r="L837" s="44"/>
      <c r="M837" s="261"/>
      <c r="N837" s="262"/>
      <c r="O837" s="91"/>
      <c r="P837" s="91"/>
      <c r="Q837" s="91"/>
      <c r="R837" s="91"/>
      <c r="S837" s="91"/>
      <c r="T837" s="92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T837" s="17" t="s">
        <v>175</v>
      </c>
      <c r="AU837" s="17" t="s">
        <v>90</v>
      </c>
    </row>
    <row r="838" spans="1:51" s="13" customFormat="1" ht="12">
      <c r="A838" s="13"/>
      <c r="B838" s="267"/>
      <c r="C838" s="268"/>
      <c r="D838" s="259" t="s">
        <v>267</v>
      </c>
      <c r="E838" s="269" t="s">
        <v>1</v>
      </c>
      <c r="F838" s="270" t="s">
        <v>1204</v>
      </c>
      <c r="G838" s="268"/>
      <c r="H838" s="271">
        <v>2.248</v>
      </c>
      <c r="I838" s="272"/>
      <c r="J838" s="268"/>
      <c r="K838" s="268"/>
      <c r="L838" s="273"/>
      <c r="M838" s="274"/>
      <c r="N838" s="275"/>
      <c r="O838" s="275"/>
      <c r="P838" s="275"/>
      <c r="Q838" s="275"/>
      <c r="R838" s="275"/>
      <c r="S838" s="275"/>
      <c r="T838" s="276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77" t="s">
        <v>267</v>
      </c>
      <c r="AU838" s="277" t="s">
        <v>90</v>
      </c>
      <c r="AV838" s="13" t="s">
        <v>90</v>
      </c>
      <c r="AW838" s="13" t="s">
        <v>35</v>
      </c>
      <c r="AX838" s="13" t="s">
        <v>80</v>
      </c>
      <c r="AY838" s="277" t="s">
        <v>166</v>
      </c>
    </row>
    <row r="839" spans="1:51" s="14" customFormat="1" ht="12">
      <c r="A839" s="14"/>
      <c r="B839" s="278"/>
      <c r="C839" s="279"/>
      <c r="D839" s="259" t="s">
        <v>267</v>
      </c>
      <c r="E839" s="280" t="s">
        <v>1</v>
      </c>
      <c r="F839" s="281" t="s">
        <v>269</v>
      </c>
      <c r="G839" s="279"/>
      <c r="H839" s="282">
        <v>2.248</v>
      </c>
      <c r="I839" s="283"/>
      <c r="J839" s="279"/>
      <c r="K839" s="279"/>
      <c r="L839" s="284"/>
      <c r="M839" s="285"/>
      <c r="N839" s="286"/>
      <c r="O839" s="286"/>
      <c r="P839" s="286"/>
      <c r="Q839" s="286"/>
      <c r="R839" s="286"/>
      <c r="S839" s="286"/>
      <c r="T839" s="287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88" t="s">
        <v>267</v>
      </c>
      <c r="AU839" s="288" t="s">
        <v>90</v>
      </c>
      <c r="AV839" s="14" t="s">
        <v>103</v>
      </c>
      <c r="AW839" s="14" t="s">
        <v>35</v>
      </c>
      <c r="AX839" s="14" t="s">
        <v>88</v>
      </c>
      <c r="AY839" s="288" t="s">
        <v>166</v>
      </c>
    </row>
    <row r="840" spans="1:65" s="2" customFormat="1" ht="21.75" customHeight="1">
      <c r="A840" s="38"/>
      <c r="B840" s="39"/>
      <c r="C840" s="245" t="s">
        <v>1205</v>
      </c>
      <c r="D840" s="245" t="s">
        <v>169</v>
      </c>
      <c r="E840" s="246" t="s">
        <v>1206</v>
      </c>
      <c r="F840" s="247" t="s">
        <v>1207</v>
      </c>
      <c r="G840" s="248" t="s">
        <v>307</v>
      </c>
      <c r="H840" s="249">
        <v>26.124</v>
      </c>
      <c r="I840" s="250"/>
      <c r="J840" s="251">
        <f>ROUND(I840*H840,2)</f>
        <v>0</v>
      </c>
      <c r="K840" s="252"/>
      <c r="L840" s="44"/>
      <c r="M840" s="253" t="s">
        <v>1</v>
      </c>
      <c r="N840" s="254" t="s">
        <v>45</v>
      </c>
      <c r="O840" s="91"/>
      <c r="P840" s="255">
        <f>O840*H840</f>
        <v>0</v>
      </c>
      <c r="Q840" s="255">
        <v>0</v>
      </c>
      <c r="R840" s="255">
        <f>Q840*H840</f>
        <v>0</v>
      </c>
      <c r="S840" s="255">
        <v>0</v>
      </c>
      <c r="T840" s="256">
        <f>S840*H840</f>
        <v>0</v>
      </c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R840" s="257" t="s">
        <v>113</v>
      </c>
      <c r="AT840" s="257" t="s">
        <v>169</v>
      </c>
      <c r="AU840" s="257" t="s">
        <v>90</v>
      </c>
      <c r="AY840" s="17" t="s">
        <v>166</v>
      </c>
      <c r="BE840" s="258">
        <f>IF(N840="základní",J840,0)</f>
        <v>0</v>
      </c>
      <c r="BF840" s="258">
        <f>IF(N840="snížená",J840,0)</f>
        <v>0</v>
      </c>
      <c r="BG840" s="258">
        <f>IF(N840="zákl. přenesená",J840,0)</f>
        <v>0</v>
      </c>
      <c r="BH840" s="258">
        <f>IF(N840="sníž. přenesená",J840,0)</f>
        <v>0</v>
      </c>
      <c r="BI840" s="258">
        <f>IF(N840="nulová",J840,0)</f>
        <v>0</v>
      </c>
      <c r="BJ840" s="17" t="s">
        <v>88</v>
      </c>
      <c r="BK840" s="258">
        <f>ROUND(I840*H840,2)</f>
        <v>0</v>
      </c>
      <c r="BL840" s="17" t="s">
        <v>113</v>
      </c>
      <c r="BM840" s="257" t="s">
        <v>1208</v>
      </c>
    </row>
    <row r="841" spans="1:47" s="2" customFormat="1" ht="12">
      <c r="A841" s="38"/>
      <c r="B841" s="39"/>
      <c r="C841" s="40"/>
      <c r="D841" s="259" t="s">
        <v>175</v>
      </c>
      <c r="E841" s="40"/>
      <c r="F841" s="260" t="s">
        <v>1209</v>
      </c>
      <c r="G841" s="40"/>
      <c r="H841" s="40"/>
      <c r="I841" s="155"/>
      <c r="J841" s="40"/>
      <c r="K841" s="40"/>
      <c r="L841" s="44"/>
      <c r="M841" s="261"/>
      <c r="N841" s="262"/>
      <c r="O841" s="91"/>
      <c r="P841" s="91"/>
      <c r="Q841" s="91"/>
      <c r="R841" s="91"/>
      <c r="S841" s="91"/>
      <c r="T841" s="92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T841" s="17" t="s">
        <v>175</v>
      </c>
      <c r="AU841" s="17" t="s">
        <v>90</v>
      </c>
    </row>
    <row r="842" spans="1:51" s="13" customFormat="1" ht="12">
      <c r="A842" s="13"/>
      <c r="B842" s="267"/>
      <c r="C842" s="268"/>
      <c r="D842" s="259" t="s">
        <v>267</v>
      </c>
      <c r="E842" s="269" t="s">
        <v>1</v>
      </c>
      <c r="F842" s="270" t="s">
        <v>1210</v>
      </c>
      <c r="G842" s="268"/>
      <c r="H842" s="271">
        <v>26.124</v>
      </c>
      <c r="I842" s="272"/>
      <c r="J842" s="268"/>
      <c r="K842" s="268"/>
      <c r="L842" s="273"/>
      <c r="M842" s="274"/>
      <c r="N842" s="275"/>
      <c r="O842" s="275"/>
      <c r="P842" s="275"/>
      <c r="Q842" s="275"/>
      <c r="R842" s="275"/>
      <c r="S842" s="275"/>
      <c r="T842" s="276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77" t="s">
        <v>267</v>
      </c>
      <c r="AU842" s="277" t="s">
        <v>90</v>
      </c>
      <c r="AV842" s="13" t="s">
        <v>90</v>
      </c>
      <c r="AW842" s="13" t="s">
        <v>35</v>
      </c>
      <c r="AX842" s="13" t="s">
        <v>80</v>
      </c>
      <c r="AY842" s="277" t="s">
        <v>166</v>
      </c>
    </row>
    <row r="843" spans="1:51" s="14" customFormat="1" ht="12">
      <c r="A843" s="14"/>
      <c r="B843" s="278"/>
      <c r="C843" s="279"/>
      <c r="D843" s="259" t="s">
        <v>267</v>
      </c>
      <c r="E843" s="280" t="s">
        <v>1</v>
      </c>
      <c r="F843" s="281" t="s">
        <v>269</v>
      </c>
      <c r="G843" s="279"/>
      <c r="H843" s="282">
        <v>26.124</v>
      </c>
      <c r="I843" s="283"/>
      <c r="J843" s="279"/>
      <c r="K843" s="279"/>
      <c r="L843" s="284"/>
      <c r="M843" s="285"/>
      <c r="N843" s="286"/>
      <c r="O843" s="286"/>
      <c r="P843" s="286"/>
      <c r="Q843" s="286"/>
      <c r="R843" s="286"/>
      <c r="S843" s="286"/>
      <c r="T843" s="287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88" t="s">
        <v>267</v>
      </c>
      <c r="AU843" s="288" t="s">
        <v>90</v>
      </c>
      <c r="AV843" s="14" t="s">
        <v>103</v>
      </c>
      <c r="AW843" s="14" t="s">
        <v>35</v>
      </c>
      <c r="AX843" s="14" t="s">
        <v>88</v>
      </c>
      <c r="AY843" s="288" t="s">
        <v>166</v>
      </c>
    </row>
    <row r="844" spans="1:65" s="2" customFormat="1" ht="21.75" customHeight="1">
      <c r="A844" s="38"/>
      <c r="B844" s="39"/>
      <c r="C844" s="245" t="s">
        <v>1211</v>
      </c>
      <c r="D844" s="245" t="s">
        <v>169</v>
      </c>
      <c r="E844" s="246" t="s">
        <v>1212</v>
      </c>
      <c r="F844" s="247" t="s">
        <v>1213</v>
      </c>
      <c r="G844" s="248" t="s">
        <v>307</v>
      </c>
      <c r="H844" s="249">
        <v>6.905</v>
      </c>
      <c r="I844" s="250"/>
      <c r="J844" s="251">
        <f>ROUND(I844*H844,2)</f>
        <v>0</v>
      </c>
      <c r="K844" s="252"/>
      <c r="L844" s="44"/>
      <c r="M844" s="253" t="s">
        <v>1</v>
      </c>
      <c r="N844" s="254" t="s">
        <v>45</v>
      </c>
      <c r="O844" s="91"/>
      <c r="P844" s="255">
        <f>O844*H844</f>
        <v>0</v>
      </c>
      <c r="Q844" s="255">
        <v>0</v>
      </c>
      <c r="R844" s="255">
        <f>Q844*H844</f>
        <v>0</v>
      </c>
      <c r="S844" s="255">
        <v>0</v>
      </c>
      <c r="T844" s="256">
        <f>S844*H844</f>
        <v>0</v>
      </c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R844" s="257" t="s">
        <v>113</v>
      </c>
      <c r="AT844" s="257" t="s">
        <v>169</v>
      </c>
      <c r="AU844" s="257" t="s">
        <v>90</v>
      </c>
      <c r="AY844" s="17" t="s">
        <v>166</v>
      </c>
      <c r="BE844" s="258">
        <f>IF(N844="základní",J844,0)</f>
        <v>0</v>
      </c>
      <c r="BF844" s="258">
        <f>IF(N844="snížená",J844,0)</f>
        <v>0</v>
      </c>
      <c r="BG844" s="258">
        <f>IF(N844="zákl. přenesená",J844,0)</f>
        <v>0</v>
      </c>
      <c r="BH844" s="258">
        <f>IF(N844="sníž. přenesená",J844,0)</f>
        <v>0</v>
      </c>
      <c r="BI844" s="258">
        <f>IF(N844="nulová",J844,0)</f>
        <v>0</v>
      </c>
      <c r="BJ844" s="17" t="s">
        <v>88</v>
      </c>
      <c r="BK844" s="258">
        <f>ROUND(I844*H844,2)</f>
        <v>0</v>
      </c>
      <c r="BL844" s="17" t="s">
        <v>113</v>
      </c>
      <c r="BM844" s="257" t="s">
        <v>1214</v>
      </c>
    </row>
    <row r="845" spans="1:47" s="2" customFormat="1" ht="12">
      <c r="A845" s="38"/>
      <c r="B845" s="39"/>
      <c r="C845" s="40"/>
      <c r="D845" s="259" t="s">
        <v>175</v>
      </c>
      <c r="E845" s="40"/>
      <c r="F845" s="260" t="s">
        <v>1215</v>
      </c>
      <c r="G845" s="40"/>
      <c r="H845" s="40"/>
      <c r="I845" s="155"/>
      <c r="J845" s="40"/>
      <c r="K845" s="40"/>
      <c r="L845" s="44"/>
      <c r="M845" s="261"/>
      <c r="N845" s="262"/>
      <c r="O845" s="91"/>
      <c r="P845" s="91"/>
      <c r="Q845" s="91"/>
      <c r="R845" s="91"/>
      <c r="S845" s="91"/>
      <c r="T845" s="92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T845" s="17" t="s">
        <v>175</v>
      </c>
      <c r="AU845" s="17" t="s">
        <v>90</v>
      </c>
    </row>
    <row r="846" spans="1:51" s="13" customFormat="1" ht="12">
      <c r="A846" s="13"/>
      <c r="B846" s="267"/>
      <c r="C846" s="268"/>
      <c r="D846" s="259" t="s">
        <v>267</v>
      </c>
      <c r="E846" s="269" t="s">
        <v>1</v>
      </c>
      <c r="F846" s="270" t="s">
        <v>1216</v>
      </c>
      <c r="G846" s="268"/>
      <c r="H846" s="271">
        <v>6.905</v>
      </c>
      <c r="I846" s="272"/>
      <c r="J846" s="268"/>
      <c r="K846" s="268"/>
      <c r="L846" s="273"/>
      <c r="M846" s="274"/>
      <c r="N846" s="275"/>
      <c r="O846" s="275"/>
      <c r="P846" s="275"/>
      <c r="Q846" s="275"/>
      <c r="R846" s="275"/>
      <c r="S846" s="275"/>
      <c r="T846" s="276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77" t="s">
        <v>267</v>
      </c>
      <c r="AU846" s="277" t="s">
        <v>90</v>
      </c>
      <c r="AV846" s="13" t="s">
        <v>90</v>
      </c>
      <c r="AW846" s="13" t="s">
        <v>35</v>
      </c>
      <c r="AX846" s="13" t="s">
        <v>80</v>
      </c>
      <c r="AY846" s="277" t="s">
        <v>166</v>
      </c>
    </row>
    <row r="847" spans="1:51" s="14" customFormat="1" ht="12">
      <c r="A847" s="14"/>
      <c r="B847" s="278"/>
      <c r="C847" s="279"/>
      <c r="D847" s="259" t="s">
        <v>267</v>
      </c>
      <c r="E847" s="280" t="s">
        <v>1</v>
      </c>
      <c r="F847" s="281" t="s">
        <v>269</v>
      </c>
      <c r="G847" s="279"/>
      <c r="H847" s="282">
        <v>6.905</v>
      </c>
      <c r="I847" s="283"/>
      <c r="J847" s="279"/>
      <c r="K847" s="279"/>
      <c r="L847" s="284"/>
      <c r="M847" s="285"/>
      <c r="N847" s="286"/>
      <c r="O847" s="286"/>
      <c r="P847" s="286"/>
      <c r="Q847" s="286"/>
      <c r="R847" s="286"/>
      <c r="S847" s="286"/>
      <c r="T847" s="287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88" t="s">
        <v>267</v>
      </c>
      <c r="AU847" s="288" t="s">
        <v>90</v>
      </c>
      <c r="AV847" s="14" t="s">
        <v>103</v>
      </c>
      <c r="AW847" s="14" t="s">
        <v>35</v>
      </c>
      <c r="AX847" s="14" t="s">
        <v>88</v>
      </c>
      <c r="AY847" s="288" t="s">
        <v>166</v>
      </c>
    </row>
    <row r="848" spans="1:65" s="2" customFormat="1" ht="21.75" customHeight="1">
      <c r="A848" s="38"/>
      <c r="B848" s="39"/>
      <c r="C848" s="245" t="s">
        <v>1217</v>
      </c>
      <c r="D848" s="245" t="s">
        <v>169</v>
      </c>
      <c r="E848" s="246" t="s">
        <v>1218</v>
      </c>
      <c r="F848" s="247" t="s">
        <v>1219</v>
      </c>
      <c r="G848" s="248" t="s">
        <v>307</v>
      </c>
      <c r="H848" s="249">
        <v>4.579</v>
      </c>
      <c r="I848" s="250"/>
      <c r="J848" s="251">
        <f>ROUND(I848*H848,2)</f>
        <v>0</v>
      </c>
      <c r="K848" s="252"/>
      <c r="L848" s="44"/>
      <c r="M848" s="253" t="s">
        <v>1</v>
      </c>
      <c r="N848" s="254" t="s">
        <v>45</v>
      </c>
      <c r="O848" s="91"/>
      <c r="P848" s="255">
        <f>O848*H848</f>
        <v>0</v>
      </c>
      <c r="Q848" s="255">
        <v>0</v>
      </c>
      <c r="R848" s="255">
        <f>Q848*H848</f>
        <v>0</v>
      </c>
      <c r="S848" s="255">
        <v>0</v>
      </c>
      <c r="T848" s="256">
        <f>S848*H848</f>
        <v>0</v>
      </c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R848" s="257" t="s">
        <v>113</v>
      </c>
      <c r="AT848" s="257" t="s">
        <v>169</v>
      </c>
      <c r="AU848" s="257" t="s">
        <v>90</v>
      </c>
      <c r="AY848" s="17" t="s">
        <v>166</v>
      </c>
      <c r="BE848" s="258">
        <f>IF(N848="základní",J848,0)</f>
        <v>0</v>
      </c>
      <c r="BF848" s="258">
        <f>IF(N848="snížená",J848,0)</f>
        <v>0</v>
      </c>
      <c r="BG848" s="258">
        <f>IF(N848="zákl. přenesená",J848,0)</f>
        <v>0</v>
      </c>
      <c r="BH848" s="258">
        <f>IF(N848="sníž. přenesená",J848,0)</f>
        <v>0</v>
      </c>
      <c r="BI848" s="258">
        <f>IF(N848="nulová",J848,0)</f>
        <v>0</v>
      </c>
      <c r="BJ848" s="17" t="s">
        <v>88</v>
      </c>
      <c r="BK848" s="258">
        <f>ROUND(I848*H848,2)</f>
        <v>0</v>
      </c>
      <c r="BL848" s="17" t="s">
        <v>113</v>
      </c>
      <c r="BM848" s="257" t="s">
        <v>1220</v>
      </c>
    </row>
    <row r="849" spans="1:47" s="2" customFormat="1" ht="12">
      <c r="A849" s="38"/>
      <c r="B849" s="39"/>
      <c r="C849" s="40"/>
      <c r="D849" s="259" t="s">
        <v>175</v>
      </c>
      <c r="E849" s="40"/>
      <c r="F849" s="260" t="s">
        <v>1221</v>
      </c>
      <c r="G849" s="40"/>
      <c r="H849" s="40"/>
      <c r="I849" s="155"/>
      <c r="J849" s="40"/>
      <c r="K849" s="40"/>
      <c r="L849" s="44"/>
      <c r="M849" s="261"/>
      <c r="N849" s="262"/>
      <c r="O849" s="91"/>
      <c r="P849" s="91"/>
      <c r="Q849" s="91"/>
      <c r="R849" s="91"/>
      <c r="S849" s="91"/>
      <c r="T849" s="92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T849" s="17" t="s">
        <v>175</v>
      </c>
      <c r="AU849" s="17" t="s">
        <v>90</v>
      </c>
    </row>
    <row r="850" spans="1:51" s="13" customFormat="1" ht="12">
      <c r="A850" s="13"/>
      <c r="B850" s="267"/>
      <c r="C850" s="268"/>
      <c r="D850" s="259" t="s">
        <v>267</v>
      </c>
      <c r="E850" s="269" t="s">
        <v>1</v>
      </c>
      <c r="F850" s="270" t="s">
        <v>1222</v>
      </c>
      <c r="G850" s="268"/>
      <c r="H850" s="271">
        <v>4.579</v>
      </c>
      <c r="I850" s="272"/>
      <c r="J850" s="268"/>
      <c r="K850" s="268"/>
      <c r="L850" s="273"/>
      <c r="M850" s="274"/>
      <c r="N850" s="275"/>
      <c r="O850" s="275"/>
      <c r="P850" s="275"/>
      <c r="Q850" s="275"/>
      <c r="R850" s="275"/>
      <c r="S850" s="275"/>
      <c r="T850" s="276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77" t="s">
        <v>267</v>
      </c>
      <c r="AU850" s="277" t="s">
        <v>90</v>
      </c>
      <c r="AV850" s="13" t="s">
        <v>90</v>
      </c>
      <c r="AW850" s="13" t="s">
        <v>35</v>
      </c>
      <c r="AX850" s="13" t="s">
        <v>80</v>
      </c>
      <c r="AY850" s="277" t="s">
        <v>166</v>
      </c>
    </row>
    <row r="851" spans="1:51" s="14" customFormat="1" ht="12">
      <c r="A851" s="14"/>
      <c r="B851" s="278"/>
      <c r="C851" s="279"/>
      <c r="D851" s="259" t="s">
        <v>267</v>
      </c>
      <c r="E851" s="280" t="s">
        <v>1</v>
      </c>
      <c r="F851" s="281" t="s">
        <v>269</v>
      </c>
      <c r="G851" s="279"/>
      <c r="H851" s="282">
        <v>4.579</v>
      </c>
      <c r="I851" s="283"/>
      <c r="J851" s="279"/>
      <c r="K851" s="279"/>
      <c r="L851" s="284"/>
      <c r="M851" s="285"/>
      <c r="N851" s="286"/>
      <c r="O851" s="286"/>
      <c r="P851" s="286"/>
      <c r="Q851" s="286"/>
      <c r="R851" s="286"/>
      <c r="S851" s="286"/>
      <c r="T851" s="287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88" t="s">
        <v>267</v>
      </c>
      <c r="AU851" s="288" t="s">
        <v>90</v>
      </c>
      <c r="AV851" s="14" t="s">
        <v>103</v>
      </c>
      <c r="AW851" s="14" t="s">
        <v>35</v>
      </c>
      <c r="AX851" s="14" t="s">
        <v>88</v>
      </c>
      <c r="AY851" s="288" t="s">
        <v>166</v>
      </c>
    </row>
    <row r="852" spans="1:65" s="2" customFormat="1" ht="21.75" customHeight="1">
      <c r="A852" s="38"/>
      <c r="B852" s="39"/>
      <c r="C852" s="245" t="s">
        <v>1223</v>
      </c>
      <c r="D852" s="245" t="s">
        <v>169</v>
      </c>
      <c r="E852" s="246" t="s">
        <v>1224</v>
      </c>
      <c r="F852" s="247" t="s">
        <v>1225</v>
      </c>
      <c r="G852" s="248" t="s">
        <v>307</v>
      </c>
      <c r="H852" s="249">
        <v>0.491</v>
      </c>
      <c r="I852" s="250"/>
      <c r="J852" s="251">
        <f>ROUND(I852*H852,2)</f>
        <v>0</v>
      </c>
      <c r="K852" s="252"/>
      <c r="L852" s="44"/>
      <c r="M852" s="253" t="s">
        <v>1</v>
      </c>
      <c r="N852" s="254" t="s">
        <v>45</v>
      </c>
      <c r="O852" s="91"/>
      <c r="P852" s="255">
        <f>O852*H852</f>
        <v>0</v>
      </c>
      <c r="Q852" s="255">
        <v>0</v>
      </c>
      <c r="R852" s="255">
        <f>Q852*H852</f>
        <v>0</v>
      </c>
      <c r="S852" s="255">
        <v>0</v>
      </c>
      <c r="T852" s="256">
        <f>S852*H852</f>
        <v>0</v>
      </c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R852" s="257" t="s">
        <v>113</v>
      </c>
      <c r="AT852" s="257" t="s">
        <v>169</v>
      </c>
      <c r="AU852" s="257" t="s">
        <v>90</v>
      </c>
      <c r="AY852" s="17" t="s">
        <v>166</v>
      </c>
      <c r="BE852" s="258">
        <f>IF(N852="základní",J852,0)</f>
        <v>0</v>
      </c>
      <c r="BF852" s="258">
        <f>IF(N852="snížená",J852,0)</f>
        <v>0</v>
      </c>
      <c r="BG852" s="258">
        <f>IF(N852="zákl. přenesená",J852,0)</f>
        <v>0</v>
      </c>
      <c r="BH852" s="258">
        <f>IF(N852="sníž. přenesená",J852,0)</f>
        <v>0</v>
      </c>
      <c r="BI852" s="258">
        <f>IF(N852="nulová",J852,0)</f>
        <v>0</v>
      </c>
      <c r="BJ852" s="17" t="s">
        <v>88</v>
      </c>
      <c r="BK852" s="258">
        <f>ROUND(I852*H852,2)</f>
        <v>0</v>
      </c>
      <c r="BL852" s="17" t="s">
        <v>113</v>
      </c>
      <c r="BM852" s="257" t="s">
        <v>1226</v>
      </c>
    </row>
    <row r="853" spans="1:47" s="2" customFormat="1" ht="12">
      <c r="A853" s="38"/>
      <c r="B853" s="39"/>
      <c r="C853" s="40"/>
      <c r="D853" s="259" t="s">
        <v>175</v>
      </c>
      <c r="E853" s="40"/>
      <c r="F853" s="260" t="s">
        <v>1227</v>
      </c>
      <c r="G853" s="40"/>
      <c r="H853" s="40"/>
      <c r="I853" s="155"/>
      <c r="J853" s="40"/>
      <c r="K853" s="40"/>
      <c r="L853" s="44"/>
      <c r="M853" s="261"/>
      <c r="N853" s="262"/>
      <c r="O853" s="91"/>
      <c r="P853" s="91"/>
      <c r="Q853" s="91"/>
      <c r="R853" s="91"/>
      <c r="S853" s="91"/>
      <c r="T853" s="92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T853" s="17" t="s">
        <v>175</v>
      </c>
      <c r="AU853" s="17" t="s">
        <v>90</v>
      </c>
    </row>
    <row r="854" spans="1:51" s="13" customFormat="1" ht="12">
      <c r="A854" s="13"/>
      <c r="B854" s="267"/>
      <c r="C854" s="268"/>
      <c r="D854" s="259" t="s">
        <v>267</v>
      </c>
      <c r="E854" s="269" t="s">
        <v>1</v>
      </c>
      <c r="F854" s="270" t="s">
        <v>1228</v>
      </c>
      <c r="G854" s="268"/>
      <c r="H854" s="271">
        <v>0.491</v>
      </c>
      <c r="I854" s="272"/>
      <c r="J854" s="268"/>
      <c r="K854" s="268"/>
      <c r="L854" s="273"/>
      <c r="M854" s="274"/>
      <c r="N854" s="275"/>
      <c r="O854" s="275"/>
      <c r="P854" s="275"/>
      <c r="Q854" s="275"/>
      <c r="R854" s="275"/>
      <c r="S854" s="275"/>
      <c r="T854" s="276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77" t="s">
        <v>267</v>
      </c>
      <c r="AU854" s="277" t="s">
        <v>90</v>
      </c>
      <c r="AV854" s="13" t="s">
        <v>90</v>
      </c>
      <c r="AW854" s="13" t="s">
        <v>35</v>
      </c>
      <c r="AX854" s="13" t="s">
        <v>80</v>
      </c>
      <c r="AY854" s="277" t="s">
        <v>166</v>
      </c>
    </row>
    <row r="855" spans="1:51" s="14" customFormat="1" ht="12">
      <c r="A855" s="14"/>
      <c r="B855" s="278"/>
      <c r="C855" s="279"/>
      <c r="D855" s="259" t="s">
        <v>267</v>
      </c>
      <c r="E855" s="280" t="s">
        <v>1</v>
      </c>
      <c r="F855" s="281" t="s">
        <v>269</v>
      </c>
      <c r="G855" s="279"/>
      <c r="H855" s="282">
        <v>0.491</v>
      </c>
      <c r="I855" s="283"/>
      <c r="J855" s="279"/>
      <c r="K855" s="279"/>
      <c r="L855" s="284"/>
      <c r="M855" s="285"/>
      <c r="N855" s="286"/>
      <c r="O855" s="286"/>
      <c r="P855" s="286"/>
      <c r="Q855" s="286"/>
      <c r="R855" s="286"/>
      <c r="S855" s="286"/>
      <c r="T855" s="287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88" t="s">
        <v>267</v>
      </c>
      <c r="AU855" s="288" t="s">
        <v>90</v>
      </c>
      <c r="AV855" s="14" t="s">
        <v>103</v>
      </c>
      <c r="AW855" s="14" t="s">
        <v>35</v>
      </c>
      <c r="AX855" s="14" t="s">
        <v>88</v>
      </c>
      <c r="AY855" s="288" t="s">
        <v>166</v>
      </c>
    </row>
    <row r="856" spans="1:65" s="2" customFormat="1" ht="21.75" customHeight="1">
      <c r="A856" s="38"/>
      <c r="B856" s="39"/>
      <c r="C856" s="245" t="s">
        <v>1229</v>
      </c>
      <c r="D856" s="245" t="s">
        <v>169</v>
      </c>
      <c r="E856" s="246" t="s">
        <v>1230</v>
      </c>
      <c r="F856" s="247" t="s">
        <v>1231</v>
      </c>
      <c r="G856" s="248" t="s">
        <v>264</v>
      </c>
      <c r="H856" s="249">
        <v>4</v>
      </c>
      <c r="I856" s="250"/>
      <c r="J856" s="251">
        <f>ROUND(I856*H856,2)</f>
        <v>0</v>
      </c>
      <c r="K856" s="252"/>
      <c r="L856" s="44"/>
      <c r="M856" s="253" t="s">
        <v>1</v>
      </c>
      <c r="N856" s="254" t="s">
        <v>45</v>
      </c>
      <c r="O856" s="91"/>
      <c r="P856" s="255">
        <f>O856*H856</f>
        <v>0</v>
      </c>
      <c r="Q856" s="255">
        <v>0.04938</v>
      </c>
      <c r="R856" s="255">
        <f>Q856*H856</f>
        <v>0.19752</v>
      </c>
      <c r="S856" s="255">
        <v>0</v>
      </c>
      <c r="T856" s="256">
        <f>S856*H856</f>
        <v>0</v>
      </c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R856" s="257" t="s">
        <v>113</v>
      </c>
      <c r="AT856" s="257" t="s">
        <v>169</v>
      </c>
      <c r="AU856" s="257" t="s">
        <v>90</v>
      </c>
      <c r="AY856" s="17" t="s">
        <v>166</v>
      </c>
      <c r="BE856" s="258">
        <f>IF(N856="základní",J856,0)</f>
        <v>0</v>
      </c>
      <c r="BF856" s="258">
        <f>IF(N856="snížená",J856,0)</f>
        <v>0</v>
      </c>
      <c r="BG856" s="258">
        <f>IF(N856="zákl. přenesená",J856,0)</f>
        <v>0</v>
      </c>
      <c r="BH856" s="258">
        <f>IF(N856="sníž. přenesená",J856,0)</f>
        <v>0</v>
      </c>
      <c r="BI856" s="258">
        <f>IF(N856="nulová",J856,0)</f>
        <v>0</v>
      </c>
      <c r="BJ856" s="17" t="s">
        <v>88</v>
      </c>
      <c r="BK856" s="258">
        <f>ROUND(I856*H856,2)</f>
        <v>0</v>
      </c>
      <c r="BL856" s="17" t="s">
        <v>113</v>
      </c>
      <c r="BM856" s="257" t="s">
        <v>1232</v>
      </c>
    </row>
    <row r="857" spans="1:47" s="2" customFormat="1" ht="12">
      <c r="A857" s="38"/>
      <c r="B857" s="39"/>
      <c r="C857" s="40"/>
      <c r="D857" s="259" t="s">
        <v>175</v>
      </c>
      <c r="E857" s="40"/>
      <c r="F857" s="260" t="s">
        <v>1233</v>
      </c>
      <c r="G857" s="40"/>
      <c r="H857" s="40"/>
      <c r="I857" s="155"/>
      <c r="J857" s="40"/>
      <c r="K857" s="40"/>
      <c r="L857" s="44"/>
      <c r="M857" s="261"/>
      <c r="N857" s="262"/>
      <c r="O857" s="91"/>
      <c r="P857" s="91"/>
      <c r="Q857" s="91"/>
      <c r="R857" s="91"/>
      <c r="S857" s="91"/>
      <c r="T857" s="92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T857" s="17" t="s">
        <v>175</v>
      </c>
      <c r="AU857" s="17" t="s">
        <v>90</v>
      </c>
    </row>
    <row r="858" spans="1:51" s="13" customFormat="1" ht="12">
      <c r="A858" s="13"/>
      <c r="B858" s="267"/>
      <c r="C858" s="268"/>
      <c r="D858" s="259" t="s">
        <v>267</v>
      </c>
      <c r="E858" s="269" t="s">
        <v>1</v>
      </c>
      <c r="F858" s="270" t="s">
        <v>113</v>
      </c>
      <c r="G858" s="268"/>
      <c r="H858" s="271">
        <v>4</v>
      </c>
      <c r="I858" s="272"/>
      <c r="J858" s="268"/>
      <c r="K858" s="268"/>
      <c r="L858" s="273"/>
      <c r="M858" s="274"/>
      <c r="N858" s="275"/>
      <c r="O858" s="275"/>
      <c r="P858" s="275"/>
      <c r="Q858" s="275"/>
      <c r="R858" s="275"/>
      <c r="S858" s="275"/>
      <c r="T858" s="276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77" t="s">
        <v>267</v>
      </c>
      <c r="AU858" s="277" t="s">
        <v>90</v>
      </c>
      <c r="AV858" s="13" t="s">
        <v>90</v>
      </c>
      <c r="AW858" s="13" t="s">
        <v>35</v>
      </c>
      <c r="AX858" s="13" t="s">
        <v>80</v>
      </c>
      <c r="AY858" s="277" t="s">
        <v>166</v>
      </c>
    </row>
    <row r="859" spans="1:51" s="14" customFormat="1" ht="12">
      <c r="A859" s="14"/>
      <c r="B859" s="278"/>
      <c r="C859" s="279"/>
      <c r="D859" s="259" t="s">
        <v>267</v>
      </c>
      <c r="E859" s="280" t="s">
        <v>1</v>
      </c>
      <c r="F859" s="281" t="s">
        <v>269</v>
      </c>
      <c r="G859" s="279"/>
      <c r="H859" s="282">
        <v>4</v>
      </c>
      <c r="I859" s="283"/>
      <c r="J859" s="279"/>
      <c r="K859" s="279"/>
      <c r="L859" s="284"/>
      <c r="M859" s="285"/>
      <c r="N859" s="286"/>
      <c r="O859" s="286"/>
      <c r="P859" s="286"/>
      <c r="Q859" s="286"/>
      <c r="R859" s="286"/>
      <c r="S859" s="286"/>
      <c r="T859" s="287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88" t="s">
        <v>267</v>
      </c>
      <c r="AU859" s="288" t="s">
        <v>90</v>
      </c>
      <c r="AV859" s="14" t="s">
        <v>103</v>
      </c>
      <c r="AW859" s="14" t="s">
        <v>35</v>
      </c>
      <c r="AX859" s="14" t="s">
        <v>88</v>
      </c>
      <c r="AY859" s="288" t="s">
        <v>166</v>
      </c>
    </row>
    <row r="860" spans="1:63" s="12" customFormat="1" ht="22.8" customHeight="1">
      <c r="A860" s="12"/>
      <c r="B860" s="229"/>
      <c r="C860" s="230"/>
      <c r="D860" s="231" t="s">
        <v>79</v>
      </c>
      <c r="E860" s="243" t="s">
        <v>1234</v>
      </c>
      <c r="F860" s="243" t="s">
        <v>1235</v>
      </c>
      <c r="G860" s="230"/>
      <c r="H860" s="230"/>
      <c r="I860" s="233"/>
      <c r="J860" s="244">
        <f>BK860</f>
        <v>0</v>
      </c>
      <c r="K860" s="230"/>
      <c r="L860" s="235"/>
      <c r="M860" s="236"/>
      <c r="N860" s="237"/>
      <c r="O860" s="237"/>
      <c r="P860" s="238">
        <f>SUM(P861:P862)</f>
        <v>0</v>
      </c>
      <c r="Q860" s="237"/>
      <c r="R860" s="238">
        <f>SUM(R861:R862)</f>
        <v>0</v>
      </c>
      <c r="S860" s="237"/>
      <c r="T860" s="239">
        <f>SUM(T861:T862)</f>
        <v>0</v>
      </c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R860" s="240" t="s">
        <v>88</v>
      </c>
      <c r="AT860" s="241" t="s">
        <v>79</v>
      </c>
      <c r="AU860" s="241" t="s">
        <v>88</v>
      </c>
      <c r="AY860" s="240" t="s">
        <v>166</v>
      </c>
      <c r="BK860" s="242">
        <f>SUM(BK861:BK862)</f>
        <v>0</v>
      </c>
    </row>
    <row r="861" spans="1:65" s="2" customFormat="1" ht="16.5" customHeight="1">
      <c r="A861" s="38"/>
      <c r="B861" s="39"/>
      <c r="C861" s="245" t="s">
        <v>1236</v>
      </c>
      <c r="D861" s="245" t="s">
        <v>169</v>
      </c>
      <c r="E861" s="246" t="s">
        <v>1237</v>
      </c>
      <c r="F861" s="247" t="s">
        <v>1238</v>
      </c>
      <c r="G861" s="248" t="s">
        <v>307</v>
      </c>
      <c r="H861" s="249">
        <v>833.985</v>
      </c>
      <c r="I861" s="250"/>
      <c r="J861" s="251">
        <f>ROUND(I861*H861,2)</f>
        <v>0</v>
      </c>
      <c r="K861" s="252"/>
      <c r="L861" s="44"/>
      <c r="M861" s="253" t="s">
        <v>1</v>
      </c>
      <c r="N861" s="254" t="s">
        <v>45</v>
      </c>
      <c r="O861" s="91"/>
      <c r="P861" s="255">
        <f>O861*H861</f>
        <v>0</v>
      </c>
      <c r="Q861" s="255">
        <v>0</v>
      </c>
      <c r="R861" s="255">
        <f>Q861*H861</f>
        <v>0</v>
      </c>
      <c r="S861" s="255">
        <v>0</v>
      </c>
      <c r="T861" s="256">
        <f>S861*H861</f>
        <v>0</v>
      </c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R861" s="257" t="s">
        <v>113</v>
      </c>
      <c r="AT861" s="257" t="s">
        <v>169</v>
      </c>
      <c r="AU861" s="257" t="s">
        <v>90</v>
      </c>
      <c r="AY861" s="17" t="s">
        <v>166</v>
      </c>
      <c r="BE861" s="258">
        <f>IF(N861="základní",J861,0)</f>
        <v>0</v>
      </c>
      <c r="BF861" s="258">
        <f>IF(N861="snížená",J861,0)</f>
        <v>0</v>
      </c>
      <c r="BG861" s="258">
        <f>IF(N861="zákl. přenesená",J861,0)</f>
        <v>0</v>
      </c>
      <c r="BH861" s="258">
        <f>IF(N861="sníž. přenesená",J861,0)</f>
        <v>0</v>
      </c>
      <c r="BI861" s="258">
        <f>IF(N861="nulová",J861,0)</f>
        <v>0</v>
      </c>
      <c r="BJ861" s="17" t="s">
        <v>88</v>
      </c>
      <c r="BK861" s="258">
        <f>ROUND(I861*H861,2)</f>
        <v>0</v>
      </c>
      <c r="BL861" s="17" t="s">
        <v>113</v>
      </c>
      <c r="BM861" s="257" t="s">
        <v>1239</v>
      </c>
    </row>
    <row r="862" spans="1:47" s="2" customFormat="1" ht="12">
      <c r="A862" s="38"/>
      <c r="B862" s="39"/>
      <c r="C862" s="40"/>
      <c r="D862" s="259" t="s">
        <v>175</v>
      </c>
      <c r="E862" s="40"/>
      <c r="F862" s="260" t="s">
        <v>1240</v>
      </c>
      <c r="G862" s="40"/>
      <c r="H862" s="40"/>
      <c r="I862" s="155"/>
      <c r="J862" s="40"/>
      <c r="K862" s="40"/>
      <c r="L862" s="44"/>
      <c r="M862" s="261"/>
      <c r="N862" s="262"/>
      <c r="O862" s="91"/>
      <c r="P862" s="91"/>
      <c r="Q862" s="91"/>
      <c r="R862" s="91"/>
      <c r="S862" s="91"/>
      <c r="T862" s="92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T862" s="17" t="s">
        <v>175</v>
      </c>
      <c r="AU862" s="17" t="s">
        <v>90</v>
      </c>
    </row>
    <row r="863" spans="1:63" s="12" customFormat="1" ht="25.9" customHeight="1">
      <c r="A863" s="12"/>
      <c r="B863" s="229"/>
      <c r="C863" s="230"/>
      <c r="D863" s="231" t="s">
        <v>79</v>
      </c>
      <c r="E863" s="232" t="s">
        <v>1241</v>
      </c>
      <c r="F863" s="232" t="s">
        <v>1242</v>
      </c>
      <c r="G863" s="230"/>
      <c r="H863" s="230"/>
      <c r="I863" s="233"/>
      <c r="J863" s="234">
        <f>BK863</f>
        <v>0</v>
      </c>
      <c r="K863" s="230"/>
      <c r="L863" s="235"/>
      <c r="M863" s="236"/>
      <c r="N863" s="237"/>
      <c r="O863" s="237"/>
      <c r="P863" s="238">
        <f>P864+P897+P918+P1018+P1029+P1040+P1186+P1234+P1260+P1380+P1494+P1509+P1518+P1579+P1589+P1682+P1712</f>
        <v>0</v>
      </c>
      <c r="Q863" s="237"/>
      <c r="R863" s="238">
        <f>R864+R897+R918+R1018+R1029+R1040+R1186+R1234+R1260+R1380+R1494+R1509+R1518+R1579+R1589+R1682+R1712</f>
        <v>43.73907094</v>
      </c>
      <c r="S863" s="237"/>
      <c r="T863" s="239">
        <f>T864+T897+T918+T1018+T1029+T1040+T1186+T1234+T1260+T1380+T1494+T1509+T1518+T1579+T1589+T1682+T1712</f>
        <v>2.0618656</v>
      </c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R863" s="240" t="s">
        <v>90</v>
      </c>
      <c r="AT863" s="241" t="s">
        <v>79</v>
      </c>
      <c r="AU863" s="241" t="s">
        <v>80</v>
      </c>
      <c r="AY863" s="240" t="s">
        <v>166</v>
      </c>
      <c r="BK863" s="242">
        <f>BK864+BK897+BK918+BK1018+BK1029+BK1040+BK1186+BK1234+BK1260+BK1380+BK1494+BK1509+BK1518+BK1579+BK1589+BK1682+BK1712</f>
        <v>0</v>
      </c>
    </row>
    <row r="864" spans="1:63" s="12" customFormat="1" ht="22.8" customHeight="1">
      <c r="A864" s="12"/>
      <c r="B864" s="229"/>
      <c r="C864" s="230"/>
      <c r="D864" s="231" t="s">
        <v>79</v>
      </c>
      <c r="E864" s="243" t="s">
        <v>1243</v>
      </c>
      <c r="F864" s="243" t="s">
        <v>1244</v>
      </c>
      <c r="G864" s="230"/>
      <c r="H864" s="230"/>
      <c r="I864" s="233"/>
      <c r="J864" s="244">
        <f>BK864</f>
        <v>0</v>
      </c>
      <c r="K864" s="230"/>
      <c r="L864" s="235"/>
      <c r="M864" s="236"/>
      <c r="N864" s="237"/>
      <c r="O864" s="237"/>
      <c r="P864" s="238">
        <f>SUM(P865:P896)</f>
        <v>0</v>
      </c>
      <c r="Q864" s="237"/>
      <c r="R864" s="238">
        <f>SUM(R865:R896)</f>
        <v>2.0043450000000003</v>
      </c>
      <c r="S864" s="237"/>
      <c r="T864" s="239">
        <f>SUM(T865:T896)</f>
        <v>0.12</v>
      </c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R864" s="240" t="s">
        <v>90</v>
      </c>
      <c r="AT864" s="241" t="s">
        <v>79</v>
      </c>
      <c r="AU864" s="241" t="s">
        <v>88</v>
      </c>
      <c r="AY864" s="240" t="s">
        <v>166</v>
      </c>
      <c r="BK864" s="242">
        <f>SUM(BK865:BK896)</f>
        <v>0</v>
      </c>
    </row>
    <row r="865" spans="1:65" s="2" customFormat="1" ht="21.75" customHeight="1">
      <c r="A865" s="38"/>
      <c r="B865" s="39"/>
      <c r="C865" s="245" t="s">
        <v>1245</v>
      </c>
      <c r="D865" s="245" t="s">
        <v>169</v>
      </c>
      <c r="E865" s="246" t="s">
        <v>1246</v>
      </c>
      <c r="F865" s="247" t="s">
        <v>1247</v>
      </c>
      <c r="G865" s="248" t="s">
        <v>339</v>
      </c>
      <c r="H865" s="249">
        <v>149.5</v>
      </c>
      <c r="I865" s="250"/>
      <c r="J865" s="251">
        <f>ROUND(I865*H865,2)</f>
        <v>0</v>
      </c>
      <c r="K865" s="252"/>
      <c r="L865" s="44"/>
      <c r="M865" s="253" t="s">
        <v>1</v>
      </c>
      <c r="N865" s="254" t="s">
        <v>45</v>
      </c>
      <c r="O865" s="91"/>
      <c r="P865" s="255">
        <f>O865*H865</f>
        <v>0</v>
      </c>
      <c r="Q865" s="255">
        <v>0</v>
      </c>
      <c r="R865" s="255">
        <f>Q865*H865</f>
        <v>0</v>
      </c>
      <c r="S865" s="255">
        <v>0</v>
      </c>
      <c r="T865" s="256">
        <f>S865*H865</f>
        <v>0</v>
      </c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R865" s="257" t="s">
        <v>348</v>
      </c>
      <c r="AT865" s="257" t="s">
        <v>169</v>
      </c>
      <c r="AU865" s="257" t="s">
        <v>90</v>
      </c>
      <c r="AY865" s="17" t="s">
        <v>166</v>
      </c>
      <c r="BE865" s="258">
        <f>IF(N865="základní",J865,0)</f>
        <v>0</v>
      </c>
      <c r="BF865" s="258">
        <f>IF(N865="snížená",J865,0)</f>
        <v>0</v>
      </c>
      <c r="BG865" s="258">
        <f>IF(N865="zákl. přenesená",J865,0)</f>
        <v>0</v>
      </c>
      <c r="BH865" s="258">
        <f>IF(N865="sníž. přenesená",J865,0)</f>
        <v>0</v>
      </c>
      <c r="BI865" s="258">
        <f>IF(N865="nulová",J865,0)</f>
        <v>0</v>
      </c>
      <c r="BJ865" s="17" t="s">
        <v>88</v>
      </c>
      <c r="BK865" s="258">
        <f>ROUND(I865*H865,2)</f>
        <v>0</v>
      </c>
      <c r="BL865" s="17" t="s">
        <v>348</v>
      </c>
      <c r="BM865" s="257" t="s">
        <v>1248</v>
      </c>
    </row>
    <row r="866" spans="1:47" s="2" customFormat="1" ht="12">
      <c r="A866" s="38"/>
      <c r="B866" s="39"/>
      <c r="C866" s="40"/>
      <c r="D866" s="259" t="s">
        <v>175</v>
      </c>
      <c r="E866" s="40"/>
      <c r="F866" s="260" t="s">
        <v>1249</v>
      </c>
      <c r="G866" s="40"/>
      <c r="H866" s="40"/>
      <c r="I866" s="155"/>
      <c r="J866" s="40"/>
      <c r="K866" s="40"/>
      <c r="L866" s="44"/>
      <c r="M866" s="261"/>
      <c r="N866" s="262"/>
      <c r="O866" s="91"/>
      <c r="P866" s="91"/>
      <c r="Q866" s="91"/>
      <c r="R866" s="91"/>
      <c r="S866" s="91"/>
      <c r="T866" s="92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T866" s="17" t="s">
        <v>175</v>
      </c>
      <c r="AU866" s="17" t="s">
        <v>90</v>
      </c>
    </row>
    <row r="867" spans="1:51" s="13" customFormat="1" ht="12">
      <c r="A867" s="13"/>
      <c r="B867" s="267"/>
      <c r="C867" s="268"/>
      <c r="D867" s="259" t="s">
        <v>267</v>
      </c>
      <c r="E867" s="269" t="s">
        <v>1</v>
      </c>
      <c r="F867" s="270" t="s">
        <v>1250</v>
      </c>
      <c r="G867" s="268"/>
      <c r="H867" s="271">
        <v>119.5</v>
      </c>
      <c r="I867" s="272"/>
      <c r="J867" s="268"/>
      <c r="K867" s="268"/>
      <c r="L867" s="273"/>
      <c r="M867" s="274"/>
      <c r="N867" s="275"/>
      <c r="O867" s="275"/>
      <c r="P867" s="275"/>
      <c r="Q867" s="275"/>
      <c r="R867" s="275"/>
      <c r="S867" s="275"/>
      <c r="T867" s="276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77" t="s">
        <v>267</v>
      </c>
      <c r="AU867" s="277" t="s">
        <v>90</v>
      </c>
      <c r="AV867" s="13" t="s">
        <v>90</v>
      </c>
      <c r="AW867" s="13" t="s">
        <v>35</v>
      </c>
      <c r="AX867" s="13" t="s">
        <v>80</v>
      </c>
      <c r="AY867" s="277" t="s">
        <v>166</v>
      </c>
    </row>
    <row r="868" spans="1:51" s="14" customFormat="1" ht="12">
      <c r="A868" s="14"/>
      <c r="B868" s="278"/>
      <c r="C868" s="279"/>
      <c r="D868" s="259" t="s">
        <v>267</v>
      </c>
      <c r="E868" s="280" t="s">
        <v>1</v>
      </c>
      <c r="F868" s="281" t="s">
        <v>1251</v>
      </c>
      <c r="G868" s="279"/>
      <c r="H868" s="282">
        <v>119.5</v>
      </c>
      <c r="I868" s="283"/>
      <c r="J868" s="279"/>
      <c r="K868" s="279"/>
      <c r="L868" s="284"/>
      <c r="M868" s="285"/>
      <c r="N868" s="286"/>
      <c r="O868" s="286"/>
      <c r="P868" s="286"/>
      <c r="Q868" s="286"/>
      <c r="R868" s="286"/>
      <c r="S868" s="286"/>
      <c r="T868" s="287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88" t="s">
        <v>267</v>
      </c>
      <c r="AU868" s="288" t="s">
        <v>90</v>
      </c>
      <c r="AV868" s="14" t="s">
        <v>103</v>
      </c>
      <c r="AW868" s="14" t="s">
        <v>35</v>
      </c>
      <c r="AX868" s="14" t="s">
        <v>80</v>
      </c>
      <c r="AY868" s="288" t="s">
        <v>166</v>
      </c>
    </row>
    <row r="869" spans="1:51" s="13" customFormat="1" ht="12">
      <c r="A869" s="13"/>
      <c r="B869" s="267"/>
      <c r="C869" s="268"/>
      <c r="D869" s="259" t="s">
        <v>267</v>
      </c>
      <c r="E869" s="269" t="s">
        <v>1</v>
      </c>
      <c r="F869" s="270" t="s">
        <v>490</v>
      </c>
      <c r="G869" s="268"/>
      <c r="H869" s="271">
        <v>30</v>
      </c>
      <c r="I869" s="272"/>
      <c r="J869" s="268"/>
      <c r="K869" s="268"/>
      <c r="L869" s="273"/>
      <c r="M869" s="274"/>
      <c r="N869" s="275"/>
      <c r="O869" s="275"/>
      <c r="P869" s="275"/>
      <c r="Q869" s="275"/>
      <c r="R869" s="275"/>
      <c r="S869" s="275"/>
      <c r="T869" s="276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77" t="s">
        <v>267</v>
      </c>
      <c r="AU869" s="277" t="s">
        <v>90</v>
      </c>
      <c r="AV869" s="13" t="s">
        <v>90</v>
      </c>
      <c r="AW869" s="13" t="s">
        <v>35</v>
      </c>
      <c r="AX869" s="13" t="s">
        <v>80</v>
      </c>
      <c r="AY869" s="277" t="s">
        <v>166</v>
      </c>
    </row>
    <row r="870" spans="1:51" s="14" customFormat="1" ht="12">
      <c r="A870" s="14"/>
      <c r="B870" s="278"/>
      <c r="C870" s="279"/>
      <c r="D870" s="259" t="s">
        <v>267</v>
      </c>
      <c r="E870" s="280" t="s">
        <v>1</v>
      </c>
      <c r="F870" s="281" t="s">
        <v>1252</v>
      </c>
      <c r="G870" s="279"/>
      <c r="H870" s="282">
        <v>30</v>
      </c>
      <c r="I870" s="283"/>
      <c r="J870" s="279"/>
      <c r="K870" s="279"/>
      <c r="L870" s="284"/>
      <c r="M870" s="285"/>
      <c r="N870" s="286"/>
      <c r="O870" s="286"/>
      <c r="P870" s="286"/>
      <c r="Q870" s="286"/>
      <c r="R870" s="286"/>
      <c r="S870" s="286"/>
      <c r="T870" s="287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88" t="s">
        <v>267</v>
      </c>
      <c r="AU870" s="288" t="s">
        <v>90</v>
      </c>
      <c r="AV870" s="14" t="s">
        <v>103</v>
      </c>
      <c r="AW870" s="14" t="s">
        <v>35</v>
      </c>
      <c r="AX870" s="14" t="s">
        <v>80</v>
      </c>
      <c r="AY870" s="288" t="s">
        <v>166</v>
      </c>
    </row>
    <row r="871" spans="1:51" s="15" customFormat="1" ht="12">
      <c r="A871" s="15"/>
      <c r="B871" s="289"/>
      <c r="C871" s="290"/>
      <c r="D871" s="259" t="s">
        <v>267</v>
      </c>
      <c r="E871" s="291" t="s">
        <v>1</v>
      </c>
      <c r="F871" s="292" t="s">
        <v>285</v>
      </c>
      <c r="G871" s="290"/>
      <c r="H871" s="293">
        <v>149.5</v>
      </c>
      <c r="I871" s="294"/>
      <c r="J871" s="290"/>
      <c r="K871" s="290"/>
      <c r="L871" s="295"/>
      <c r="M871" s="296"/>
      <c r="N871" s="297"/>
      <c r="O871" s="297"/>
      <c r="P871" s="297"/>
      <c r="Q871" s="297"/>
      <c r="R871" s="297"/>
      <c r="S871" s="297"/>
      <c r="T871" s="298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T871" s="299" t="s">
        <v>267</v>
      </c>
      <c r="AU871" s="299" t="s">
        <v>90</v>
      </c>
      <c r="AV871" s="15" t="s">
        <v>113</v>
      </c>
      <c r="AW871" s="15" t="s">
        <v>35</v>
      </c>
      <c r="AX871" s="15" t="s">
        <v>88</v>
      </c>
      <c r="AY871" s="299" t="s">
        <v>166</v>
      </c>
    </row>
    <row r="872" spans="1:65" s="2" customFormat="1" ht="16.5" customHeight="1">
      <c r="A872" s="38"/>
      <c r="B872" s="39"/>
      <c r="C872" s="300" t="s">
        <v>1253</v>
      </c>
      <c r="D872" s="300" t="s">
        <v>331</v>
      </c>
      <c r="E872" s="301" t="s">
        <v>1254</v>
      </c>
      <c r="F872" s="302" t="s">
        <v>1255</v>
      </c>
      <c r="G872" s="303" t="s">
        <v>307</v>
      </c>
      <c r="H872" s="304">
        <v>0.045</v>
      </c>
      <c r="I872" s="305"/>
      <c r="J872" s="306">
        <f>ROUND(I872*H872,2)</f>
        <v>0</v>
      </c>
      <c r="K872" s="307"/>
      <c r="L872" s="308"/>
      <c r="M872" s="309" t="s">
        <v>1</v>
      </c>
      <c r="N872" s="310" t="s">
        <v>45</v>
      </c>
      <c r="O872" s="91"/>
      <c r="P872" s="255">
        <f>O872*H872</f>
        <v>0</v>
      </c>
      <c r="Q872" s="255">
        <v>1</v>
      </c>
      <c r="R872" s="255">
        <f>Q872*H872</f>
        <v>0.045</v>
      </c>
      <c r="S872" s="255">
        <v>0</v>
      </c>
      <c r="T872" s="256">
        <f>S872*H872</f>
        <v>0</v>
      </c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R872" s="257" t="s">
        <v>508</v>
      </c>
      <c r="AT872" s="257" t="s">
        <v>331</v>
      </c>
      <c r="AU872" s="257" t="s">
        <v>90</v>
      </c>
      <c r="AY872" s="17" t="s">
        <v>166</v>
      </c>
      <c r="BE872" s="258">
        <f>IF(N872="základní",J872,0)</f>
        <v>0</v>
      </c>
      <c r="BF872" s="258">
        <f>IF(N872="snížená",J872,0)</f>
        <v>0</v>
      </c>
      <c r="BG872" s="258">
        <f>IF(N872="zákl. přenesená",J872,0)</f>
        <v>0</v>
      </c>
      <c r="BH872" s="258">
        <f>IF(N872="sníž. přenesená",J872,0)</f>
        <v>0</v>
      </c>
      <c r="BI872" s="258">
        <f>IF(N872="nulová",J872,0)</f>
        <v>0</v>
      </c>
      <c r="BJ872" s="17" t="s">
        <v>88</v>
      </c>
      <c r="BK872" s="258">
        <f>ROUND(I872*H872,2)</f>
        <v>0</v>
      </c>
      <c r="BL872" s="17" t="s">
        <v>348</v>
      </c>
      <c r="BM872" s="257" t="s">
        <v>1256</v>
      </c>
    </row>
    <row r="873" spans="1:47" s="2" customFormat="1" ht="12">
      <c r="A873" s="38"/>
      <c r="B873" s="39"/>
      <c r="C873" s="40"/>
      <c r="D873" s="259" t="s">
        <v>175</v>
      </c>
      <c r="E873" s="40"/>
      <c r="F873" s="260" t="s">
        <v>1255</v>
      </c>
      <c r="G873" s="40"/>
      <c r="H873" s="40"/>
      <c r="I873" s="155"/>
      <c r="J873" s="40"/>
      <c r="K873" s="40"/>
      <c r="L873" s="44"/>
      <c r="M873" s="261"/>
      <c r="N873" s="262"/>
      <c r="O873" s="91"/>
      <c r="P873" s="91"/>
      <c r="Q873" s="91"/>
      <c r="R873" s="91"/>
      <c r="S873" s="91"/>
      <c r="T873" s="92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T873" s="17" t="s">
        <v>175</v>
      </c>
      <c r="AU873" s="17" t="s">
        <v>90</v>
      </c>
    </row>
    <row r="874" spans="1:47" s="2" customFormat="1" ht="12">
      <c r="A874" s="38"/>
      <c r="B874" s="39"/>
      <c r="C874" s="40"/>
      <c r="D874" s="259" t="s">
        <v>612</v>
      </c>
      <c r="E874" s="40"/>
      <c r="F874" s="311" t="s">
        <v>1257</v>
      </c>
      <c r="G874" s="40"/>
      <c r="H874" s="40"/>
      <c r="I874" s="155"/>
      <c r="J874" s="40"/>
      <c r="K874" s="40"/>
      <c r="L874" s="44"/>
      <c r="M874" s="261"/>
      <c r="N874" s="262"/>
      <c r="O874" s="91"/>
      <c r="P874" s="91"/>
      <c r="Q874" s="91"/>
      <c r="R874" s="91"/>
      <c r="S874" s="91"/>
      <c r="T874" s="92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T874" s="17" t="s">
        <v>612</v>
      </c>
      <c r="AU874" s="17" t="s">
        <v>90</v>
      </c>
    </row>
    <row r="875" spans="1:51" s="13" customFormat="1" ht="12">
      <c r="A875" s="13"/>
      <c r="B875" s="267"/>
      <c r="C875" s="268"/>
      <c r="D875" s="259" t="s">
        <v>267</v>
      </c>
      <c r="E875" s="268"/>
      <c r="F875" s="270" t="s">
        <v>1258</v>
      </c>
      <c r="G875" s="268"/>
      <c r="H875" s="271">
        <v>0.045</v>
      </c>
      <c r="I875" s="272"/>
      <c r="J875" s="268"/>
      <c r="K875" s="268"/>
      <c r="L875" s="273"/>
      <c r="M875" s="274"/>
      <c r="N875" s="275"/>
      <c r="O875" s="275"/>
      <c r="P875" s="275"/>
      <c r="Q875" s="275"/>
      <c r="R875" s="275"/>
      <c r="S875" s="275"/>
      <c r="T875" s="276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77" t="s">
        <v>267</v>
      </c>
      <c r="AU875" s="277" t="s">
        <v>90</v>
      </c>
      <c r="AV875" s="13" t="s">
        <v>90</v>
      </c>
      <c r="AW875" s="13" t="s">
        <v>4</v>
      </c>
      <c r="AX875" s="13" t="s">
        <v>88</v>
      </c>
      <c r="AY875" s="277" t="s">
        <v>166</v>
      </c>
    </row>
    <row r="876" spans="1:65" s="2" customFormat="1" ht="21.75" customHeight="1">
      <c r="A876" s="38"/>
      <c r="B876" s="39"/>
      <c r="C876" s="245" t="s">
        <v>1259</v>
      </c>
      <c r="D876" s="245" t="s">
        <v>169</v>
      </c>
      <c r="E876" s="246" t="s">
        <v>1260</v>
      </c>
      <c r="F876" s="247" t="s">
        <v>1261</v>
      </c>
      <c r="G876" s="248" t="s">
        <v>339</v>
      </c>
      <c r="H876" s="249">
        <v>28.93</v>
      </c>
      <c r="I876" s="250"/>
      <c r="J876" s="251">
        <f>ROUND(I876*H876,2)</f>
        <v>0</v>
      </c>
      <c r="K876" s="252"/>
      <c r="L876" s="44"/>
      <c r="M876" s="253" t="s">
        <v>1</v>
      </c>
      <c r="N876" s="254" t="s">
        <v>45</v>
      </c>
      <c r="O876" s="91"/>
      <c r="P876" s="255">
        <f>O876*H876</f>
        <v>0</v>
      </c>
      <c r="Q876" s="255">
        <v>0.0035</v>
      </c>
      <c r="R876" s="255">
        <f>Q876*H876</f>
        <v>0.101255</v>
      </c>
      <c r="S876" s="255">
        <v>0</v>
      </c>
      <c r="T876" s="256">
        <f>S876*H876</f>
        <v>0</v>
      </c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R876" s="257" t="s">
        <v>348</v>
      </c>
      <c r="AT876" s="257" t="s">
        <v>169</v>
      </c>
      <c r="AU876" s="257" t="s">
        <v>90</v>
      </c>
      <c r="AY876" s="17" t="s">
        <v>166</v>
      </c>
      <c r="BE876" s="258">
        <f>IF(N876="základní",J876,0)</f>
        <v>0</v>
      </c>
      <c r="BF876" s="258">
        <f>IF(N876="snížená",J876,0)</f>
        <v>0</v>
      </c>
      <c r="BG876" s="258">
        <f>IF(N876="zákl. přenesená",J876,0)</f>
        <v>0</v>
      </c>
      <c r="BH876" s="258">
        <f>IF(N876="sníž. přenesená",J876,0)</f>
        <v>0</v>
      </c>
      <c r="BI876" s="258">
        <f>IF(N876="nulová",J876,0)</f>
        <v>0</v>
      </c>
      <c r="BJ876" s="17" t="s">
        <v>88</v>
      </c>
      <c r="BK876" s="258">
        <f>ROUND(I876*H876,2)</f>
        <v>0</v>
      </c>
      <c r="BL876" s="17" t="s">
        <v>348</v>
      </c>
      <c r="BM876" s="257" t="s">
        <v>1262</v>
      </c>
    </row>
    <row r="877" spans="1:47" s="2" customFormat="1" ht="12">
      <c r="A877" s="38"/>
      <c r="B877" s="39"/>
      <c r="C877" s="40"/>
      <c r="D877" s="259" t="s">
        <v>175</v>
      </c>
      <c r="E877" s="40"/>
      <c r="F877" s="260" t="s">
        <v>1263</v>
      </c>
      <c r="G877" s="40"/>
      <c r="H877" s="40"/>
      <c r="I877" s="155"/>
      <c r="J877" s="40"/>
      <c r="K877" s="40"/>
      <c r="L877" s="44"/>
      <c r="M877" s="261"/>
      <c r="N877" s="262"/>
      <c r="O877" s="91"/>
      <c r="P877" s="91"/>
      <c r="Q877" s="91"/>
      <c r="R877" s="91"/>
      <c r="S877" s="91"/>
      <c r="T877" s="92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T877" s="17" t="s">
        <v>175</v>
      </c>
      <c r="AU877" s="17" t="s">
        <v>90</v>
      </c>
    </row>
    <row r="878" spans="1:65" s="2" customFormat="1" ht="16.5" customHeight="1">
      <c r="A878" s="38"/>
      <c r="B878" s="39"/>
      <c r="C878" s="245" t="s">
        <v>1264</v>
      </c>
      <c r="D878" s="245" t="s">
        <v>169</v>
      </c>
      <c r="E878" s="246" t="s">
        <v>1265</v>
      </c>
      <c r="F878" s="247" t="s">
        <v>1266</v>
      </c>
      <c r="G878" s="248" t="s">
        <v>339</v>
      </c>
      <c r="H878" s="249">
        <v>30</v>
      </c>
      <c r="I878" s="250"/>
      <c r="J878" s="251">
        <f>ROUND(I878*H878,2)</f>
        <v>0</v>
      </c>
      <c r="K878" s="252"/>
      <c r="L878" s="44"/>
      <c r="M878" s="253" t="s">
        <v>1</v>
      </c>
      <c r="N878" s="254" t="s">
        <v>45</v>
      </c>
      <c r="O878" s="91"/>
      <c r="P878" s="255">
        <f>O878*H878</f>
        <v>0</v>
      </c>
      <c r="Q878" s="255">
        <v>0</v>
      </c>
      <c r="R878" s="255">
        <f>Q878*H878</f>
        <v>0</v>
      </c>
      <c r="S878" s="255">
        <v>0.004</v>
      </c>
      <c r="T878" s="256">
        <f>S878*H878</f>
        <v>0.12</v>
      </c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R878" s="257" t="s">
        <v>348</v>
      </c>
      <c r="AT878" s="257" t="s">
        <v>169</v>
      </c>
      <c r="AU878" s="257" t="s">
        <v>90</v>
      </c>
      <c r="AY878" s="17" t="s">
        <v>166</v>
      </c>
      <c r="BE878" s="258">
        <f>IF(N878="základní",J878,0)</f>
        <v>0</v>
      </c>
      <c r="BF878" s="258">
        <f>IF(N878="snížená",J878,0)</f>
        <v>0</v>
      </c>
      <c r="BG878" s="258">
        <f>IF(N878="zákl. přenesená",J878,0)</f>
        <v>0</v>
      </c>
      <c r="BH878" s="258">
        <f>IF(N878="sníž. přenesená",J878,0)</f>
        <v>0</v>
      </c>
      <c r="BI878" s="258">
        <f>IF(N878="nulová",J878,0)</f>
        <v>0</v>
      </c>
      <c r="BJ878" s="17" t="s">
        <v>88</v>
      </c>
      <c r="BK878" s="258">
        <f>ROUND(I878*H878,2)</f>
        <v>0</v>
      </c>
      <c r="BL878" s="17" t="s">
        <v>348</v>
      </c>
      <c r="BM878" s="257" t="s">
        <v>1267</v>
      </c>
    </row>
    <row r="879" spans="1:47" s="2" customFormat="1" ht="12">
      <c r="A879" s="38"/>
      <c r="B879" s="39"/>
      <c r="C879" s="40"/>
      <c r="D879" s="259" t="s">
        <v>175</v>
      </c>
      <c r="E879" s="40"/>
      <c r="F879" s="260" t="s">
        <v>1268</v>
      </c>
      <c r="G879" s="40"/>
      <c r="H879" s="40"/>
      <c r="I879" s="155"/>
      <c r="J879" s="40"/>
      <c r="K879" s="40"/>
      <c r="L879" s="44"/>
      <c r="M879" s="261"/>
      <c r="N879" s="262"/>
      <c r="O879" s="91"/>
      <c r="P879" s="91"/>
      <c r="Q879" s="91"/>
      <c r="R879" s="91"/>
      <c r="S879" s="91"/>
      <c r="T879" s="92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T879" s="17" t="s">
        <v>175</v>
      </c>
      <c r="AU879" s="17" t="s">
        <v>90</v>
      </c>
    </row>
    <row r="880" spans="1:65" s="2" customFormat="1" ht="21.75" customHeight="1">
      <c r="A880" s="38"/>
      <c r="B880" s="39"/>
      <c r="C880" s="245" t="s">
        <v>1269</v>
      </c>
      <c r="D880" s="245" t="s">
        <v>169</v>
      </c>
      <c r="E880" s="246" t="s">
        <v>1270</v>
      </c>
      <c r="F880" s="247" t="s">
        <v>1271</v>
      </c>
      <c r="G880" s="248" t="s">
        <v>339</v>
      </c>
      <c r="H880" s="249">
        <v>299</v>
      </c>
      <c r="I880" s="250"/>
      <c r="J880" s="251">
        <f>ROUND(I880*H880,2)</f>
        <v>0</v>
      </c>
      <c r="K880" s="252"/>
      <c r="L880" s="44"/>
      <c r="M880" s="253" t="s">
        <v>1</v>
      </c>
      <c r="N880" s="254" t="s">
        <v>45</v>
      </c>
      <c r="O880" s="91"/>
      <c r="P880" s="255">
        <f>O880*H880</f>
        <v>0</v>
      </c>
      <c r="Q880" s="255">
        <v>0.0004</v>
      </c>
      <c r="R880" s="255">
        <f>Q880*H880</f>
        <v>0.11960000000000001</v>
      </c>
      <c r="S880" s="255">
        <v>0</v>
      </c>
      <c r="T880" s="256">
        <f>S880*H880</f>
        <v>0</v>
      </c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R880" s="257" t="s">
        <v>348</v>
      </c>
      <c r="AT880" s="257" t="s">
        <v>169</v>
      </c>
      <c r="AU880" s="257" t="s">
        <v>90</v>
      </c>
      <c r="AY880" s="17" t="s">
        <v>166</v>
      </c>
      <c r="BE880" s="258">
        <f>IF(N880="základní",J880,0)</f>
        <v>0</v>
      </c>
      <c r="BF880" s="258">
        <f>IF(N880="snížená",J880,0)</f>
        <v>0</v>
      </c>
      <c r="BG880" s="258">
        <f>IF(N880="zákl. přenesená",J880,0)</f>
        <v>0</v>
      </c>
      <c r="BH880" s="258">
        <f>IF(N880="sníž. přenesená",J880,0)</f>
        <v>0</v>
      </c>
      <c r="BI880" s="258">
        <f>IF(N880="nulová",J880,0)</f>
        <v>0</v>
      </c>
      <c r="BJ880" s="17" t="s">
        <v>88</v>
      </c>
      <c r="BK880" s="258">
        <f>ROUND(I880*H880,2)</f>
        <v>0</v>
      </c>
      <c r="BL880" s="17" t="s">
        <v>348</v>
      </c>
      <c r="BM880" s="257" t="s">
        <v>1272</v>
      </c>
    </row>
    <row r="881" spans="1:47" s="2" customFormat="1" ht="12">
      <c r="A881" s="38"/>
      <c r="B881" s="39"/>
      <c r="C881" s="40"/>
      <c r="D881" s="259" t="s">
        <v>175</v>
      </c>
      <c r="E881" s="40"/>
      <c r="F881" s="260" t="s">
        <v>1273</v>
      </c>
      <c r="G881" s="40"/>
      <c r="H881" s="40"/>
      <c r="I881" s="155"/>
      <c r="J881" s="40"/>
      <c r="K881" s="40"/>
      <c r="L881" s="44"/>
      <c r="M881" s="261"/>
      <c r="N881" s="262"/>
      <c r="O881" s="91"/>
      <c r="P881" s="91"/>
      <c r="Q881" s="91"/>
      <c r="R881" s="91"/>
      <c r="S881" s="91"/>
      <c r="T881" s="92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T881" s="17" t="s">
        <v>175</v>
      </c>
      <c r="AU881" s="17" t="s">
        <v>90</v>
      </c>
    </row>
    <row r="882" spans="1:51" s="13" customFormat="1" ht="12">
      <c r="A882" s="13"/>
      <c r="B882" s="267"/>
      <c r="C882" s="268"/>
      <c r="D882" s="259" t="s">
        <v>267</v>
      </c>
      <c r="E882" s="269" t="s">
        <v>1</v>
      </c>
      <c r="F882" s="270" t="s">
        <v>1274</v>
      </c>
      <c r="G882" s="268"/>
      <c r="H882" s="271">
        <v>239</v>
      </c>
      <c r="I882" s="272"/>
      <c r="J882" s="268"/>
      <c r="K882" s="268"/>
      <c r="L882" s="273"/>
      <c r="M882" s="274"/>
      <c r="N882" s="275"/>
      <c r="O882" s="275"/>
      <c r="P882" s="275"/>
      <c r="Q882" s="275"/>
      <c r="R882" s="275"/>
      <c r="S882" s="275"/>
      <c r="T882" s="276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77" t="s">
        <v>267</v>
      </c>
      <c r="AU882" s="277" t="s">
        <v>90</v>
      </c>
      <c r="AV882" s="13" t="s">
        <v>90</v>
      </c>
      <c r="AW882" s="13" t="s">
        <v>35</v>
      </c>
      <c r="AX882" s="13" t="s">
        <v>80</v>
      </c>
      <c r="AY882" s="277" t="s">
        <v>166</v>
      </c>
    </row>
    <row r="883" spans="1:51" s="14" customFormat="1" ht="12">
      <c r="A883" s="14"/>
      <c r="B883" s="278"/>
      <c r="C883" s="279"/>
      <c r="D883" s="259" t="s">
        <v>267</v>
      </c>
      <c r="E883" s="280" t="s">
        <v>1</v>
      </c>
      <c r="F883" s="281" t="s">
        <v>269</v>
      </c>
      <c r="G883" s="279"/>
      <c r="H883" s="282">
        <v>239</v>
      </c>
      <c r="I883" s="283"/>
      <c r="J883" s="279"/>
      <c r="K883" s="279"/>
      <c r="L883" s="284"/>
      <c r="M883" s="285"/>
      <c r="N883" s="286"/>
      <c r="O883" s="286"/>
      <c r="P883" s="286"/>
      <c r="Q883" s="286"/>
      <c r="R883" s="286"/>
      <c r="S883" s="286"/>
      <c r="T883" s="287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88" t="s">
        <v>267</v>
      </c>
      <c r="AU883" s="288" t="s">
        <v>90</v>
      </c>
      <c r="AV883" s="14" t="s">
        <v>103</v>
      </c>
      <c r="AW883" s="14" t="s">
        <v>35</v>
      </c>
      <c r="AX883" s="14" t="s">
        <v>80</v>
      </c>
      <c r="AY883" s="288" t="s">
        <v>166</v>
      </c>
    </row>
    <row r="884" spans="1:51" s="13" customFormat="1" ht="12">
      <c r="A884" s="13"/>
      <c r="B884" s="267"/>
      <c r="C884" s="268"/>
      <c r="D884" s="259" t="s">
        <v>267</v>
      </c>
      <c r="E884" s="269" t="s">
        <v>1</v>
      </c>
      <c r="F884" s="270" t="s">
        <v>1275</v>
      </c>
      <c r="G884" s="268"/>
      <c r="H884" s="271">
        <v>60</v>
      </c>
      <c r="I884" s="272"/>
      <c r="J884" s="268"/>
      <c r="K884" s="268"/>
      <c r="L884" s="273"/>
      <c r="M884" s="274"/>
      <c r="N884" s="275"/>
      <c r="O884" s="275"/>
      <c r="P884" s="275"/>
      <c r="Q884" s="275"/>
      <c r="R884" s="275"/>
      <c r="S884" s="275"/>
      <c r="T884" s="276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77" t="s">
        <v>267</v>
      </c>
      <c r="AU884" s="277" t="s">
        <v>90</v>
      </c>
      <c r="AV884" s="13" t="s">
        <v>90</v>
      </c>
      <c r="AW884" s="13" t="s">
        <v>35</v>
      </c>
      <c r="AX884" s="13" t="s">
        <v>80</v>
      </c>
      <c r="AY884" s="277" t="s">
        <v>166</v>
      </c>
    </row>
    <row r="885" spans="1:51" s="14" customFormat="1" ht="12">
      <c r="A885" s="14"/>
      <c r="B885" s="278"/>
      <c r="C885" s="279"/>
      <c r="D885" s="259" t="s">
        <v>267</v>
      </c>
      <c r="E885" s="280" t="s">
        <v>1</v>
      </c>
      <c r="F885" s="281" t="s">
        <v>1276</v>
      </c>
      <c r="G885" s="279"/>
      <c r="H885" s="282">
        <v>60</v>
      </c>
      <c r="I885" s="283"/>
      <c r="J885" s="279"/>
      <c r="K885" s="279"/>
      <c r="L885" s="284"/>
      <c r="M885" s="285"/>
      <c r="N885" s="286"/>
      <c r="O885" s="286"/>
      <c r="P885" s="286"/>
      <c r="Q885" s="286"/>
      <c r="R885" s="286"/>
      <c r="S885" s="286"/>
      <c r="T885" s="287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88" t="s">
        <v>267</v>
      </c>
      <c r="AU885" s="288" t="s">
        <v>90</v>
      </c>
      <c r="AV885" s="14" t="s">
        <v>103</v>
      </c>
      <c r="AW885" s="14" t="s">
        <v>35</v>
      </c>
      <c r="AX885" s="14" t="s">
        <v>80</v>
      </c>
      <c r="AY885" s="288" t="s">
        <v>166</v>
      </c>
    </row>
    <row r="886" spans="1:51" s="15" customFormat="1" ht="12">
      <c r="A886" s="15"/>
      <c r="B886" s="289"/>
      <c r="C886" s="290"/>
      <c r="D886" s="259" t="s">
        <v>267</v>
      </c>
      <c r="E886" s="291" t="s">
        <v>1</v>
      </c>
      <c r="F886" s="292" t="s">
        <v>285</v>
      </c>
      <c r="G886" s="290"/>
      <c r="H886" s="293">
        <v>299</v>
      </c>
      <c r="I886" s="294"/>
      <c r="J886" s="290"/>
      <c r="K886" s="290"/>
      <c r="L886" s="295"/>
      <c r="M886" s="296"/>
      <c r="N886" s="297"/>
      <c r="O886" s="297"/>
      <c r="P886" s="297"/>
      <c r="Q886" s="297"/>
      <c r="R886" s="297"/>
      <c r="S886" s="297"/>
      <c r="T886" s="298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T886" s="299" t="s">
        <v>267</v>
      </c>
      <c r="AU886" s="299" t="s">
        <v>90</v>
      </c>
      <c r="AV886" s="15" t="s">
        <v>113</v>
      </c>
      <c r="AW886" s="15" t="s">
        <v>35</v>
      </c>
      <c r="AX886" s="15" t="s">
        <v>88</v>
      </c>
      <c r="AY886" s="299" t="s">
        <v>166</v>
      </c>
    </row>
    <row r="887" spans="1:65" s="2" customFormat="1" ht="33" customHeight="1">
      <c r="A887" s="38"/>
      <c r="B887" s="39"/>
      <c r="C887" s="300" t="s">
        <v>1277</v>
      </c>
      <c r="D887" s="300" t="s">
        <v>331</v>
      </c>
      <c r="E887" s="301" t="s">
        <v>1278</v>
      </c>
      <c r="F887" s="302" t="s">
        <v>1279</v>
      </c>
      <c r="G887" s="303" t="s">
        <v>339</v>
      </c>
      <c r="H887" s="304">
        <v>343.85</v>
      </c>
      <c r="I887" s="305"/>
      <c r="J887" s="306">
        <f>ROUND(I887*H887,2)</f>
        <v>0</v>
      </c>
      <c r="K887" s="307"/>
      <c r="L887" s="308"/>
      <c r="M887" s="309" t="s">
        <v>1</v>
      </c>
      <c r="N887" s="310" t="s">
        <v>45</v>
      </c>
      <c r="O887" s="91"/>
      <c r="P887" s="255">
        <f>O887*H887</f>
        <v>0</v>
      </c>
      <c r="Q887" s="255">
        <v>0.005</v>
      </c>
      <c r="R887" s="255">
        <f>Q887*H887</f>
        <v>1.7192500000000002</v>
      </c>
      <c r="S887" s="255">
        <v>0</v>
      </c>
      <c r="T887" s="256">
        <f>S887*H887</f>
        <v>0</v>
      </c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R887" s="257" t="s">
        <v>508</v>
      </c>
      <c r="AT887" s="257" t="s">
        <v>331</v>
      </c>
      <c r="AU887" s="257" t="s">
        <v>90</v>
      </c>
      <c r="AY887" s="17" t="s">
        <v>166</v>
      </c>
      <c r="BE887" s="258">
        <f>IF(N887="základní",J887,0)</f>
        <v>0</v>
      </c>
      <c r="BF887" s="258">
        <f>IF(N887="snížená",J887,0)</f>
        <v>0</v>
      </c>
      <c r="BG887" s="258">
        <f>IF(N887="zákl. přenesená",J887,0)</f>
        <v>0</v>
      </c>
      <c r="BH887" s="258">
        <f>IF(N887="sníž. přenesená",J887,0)</f>
        <v>0</v>
      </c>
      <c r="BI887" s="258">
        <f>IF(N887="nulová",J887,0)</f>
        <v>0</v>
      </c>
      <c r="BJ887" s="17" t="s">
        <v>88</v>
      </c>
      <c r="BK887" s="258">
        <f>ROUND(I887*H887,2)</f>
        <v>0</v>
      </c>
      <c r="BL887" s="17" t="s">
        <v>348</v>
      </c>
      <c r="BM887" s="257" t="s">
        <v>1280</v>
      </c>
    </row>
    <row r="888" spans="1:47" s="2" customFormat="1" ht="12">
      <c r="A888" s="38"/>
      <c r="B888" s="39"/>
      <c r="C888" s="40"/>
      <c r="D888" s="259" t="s">
        <v>175</v>
      </c>
      <c r="E888" s="40"/>
      <c r="F888" s="260" t="s">
        <v>1279</v>
      </c>
      <c r="G888" s="40"/>
      <c r="H888" s="40"/>
      <c r="I888" s="155"/>
      <c r="J888" s="40"/>
      <c r="K888" s="40"/>
      <c r="L888" s="44"/>
      <c r="M888" s="261"/>
      <c r="N888" s="262"/>
      <c r="O888" s="91"/>
      <c r="P888" s="91"/>
      <c r="Q888" s="91"/>
      <c r="R888" s="91"/>
      <c r="S888" s="91"/>
      <c r="T888" s="92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T888" s="17" t="s">
        <v>175</v>
      </c>
      <c r="AU888" s="17" t="s">
        <v>90</v>
      </c>
    </row>
    <row r="889" spans="1:51" s="13" customFormat="1" ht="12">
      <c r="A889" s="13"/>
      <c r="B889" s="267"/>
      <c r="C889" s="268"/>
      <c r="D889" s="259" t="s">
        <v>267</v>
      </c>
      <c r="E889" s="268"/>
      <c r="F889" s="270" t="s">
        <v>1281</v>
      </c>
      <c r="G889" s="268"/>
      <c r="H889" s="271">
        <v>343.85</v>
      </c>
      <c r="I889" s="272"/>
      <c r="J889" s="268"/>
      <c r="K889" s="268"/>
      <c r="L889" s="273"/>
      <c r="M889" s="274"/>
      <c r="N889" s="275"/>
      <c r="O889" s="275"/>
      <c r="P889" s="275"/>
      <c r="Q889" s="275"/>
      <c r="R889" s="275"/>
      <c r="S889" s="275"/>
      <c r="T889" s="276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77" t="s">
        <v>267</v>
      </c>
      <c r="AU889" s="277" t="s">
        <v>90</v>
      </c>
      <c r="AV889" s="13" t="s">
        <v>90</v>
      </c>
      <c r="AW889" s="13" t="s">
        <v>4</v>
      </c>
      <c r="AX889" s="13" t="s">
        <v>88</v>
      </c>
      <c r="AY889" s="277" t="s">
        <v>166</v>
      </c>
    </row>
    <row r="890" spans="1:65" s="2" customFormat="1" ht="21.75" customHeight="1">
      <c r="A890" s="38"/>
      <c r="B890" s="39"/>
      <c r="C890" s="245" t="s">
        <v>1282</v>
      </c>
      <c r="D890" s="245" t="s">
        <v>169</v>
      </c>
      <c r="E890" s="246" t="s">
        <v>1283</v>
      </c>
      <c r="F890" s="247" t="s">
        <v>1284</v>
      </c>
      <c r="G890" s="248" t="s">
        <v>339</v>
      </c>
      <c r="H890" s="249">
        <v>48.1</v>
      </c>
      <c r="I890" s="250"/>
      <c r="J890" s="251">
        <f>ROUND(I890*H890,2)</f>
        <v>0</v>
      </c>
      <c r="K890" s="252"/>
      <c r="L890" s="44"/>
      <c r="M890" s="253" t="s">
        <v>1</v>
      </c>
      <c r="N890" s="254" t="s">
        <v>45</v>
      </c>
      <c r="O890" s="91"/>
      <c r="P890" s="255">
        <f>O890*H890</f>
        <v>0</v>
      </c>
      <c r="Q890" s="255">
        <v>4E-05</v>
      </c>
      <c r="R890" s="255">
        <f>Q890*H890</f>
        <v>0.0019240000000000001</v>
      </c>
      <c r="S890" s="255">
        <v>0</v>
      </c>
      <c r="T890" s="256">
        <f>S890*H890</f>
        <v>0</v>
      </c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R890" s="257" t="s">
        <v>348</v>
      </c>
      <c r="AT890" s="257" t="s">
        <v>169</v>
      </c>
      <c r="AU890" s="257" t="s">
        <v>90</v>
      </c>
      <c r="AY890" s="17" t="s">
        <v>166</v>
      </c>
      <c r="BE890" s="258">
        <f>IF(N890="základní",J890,0)</f>
        <v>0</v>
      </c>
      <c r="BF890" s="258">
        <f>IF(N890="snížená",J890,0)</f>
        <v>0</v>
      </c>
      <c r="BG890" s="258">
        <f>IF(N890="zákl. přenesená",J890,0)</f>
        <v>0</v>
      </c>
      <c r="BH890" s="258">
        <f>IF(N890="sníž. přenesená",J890,0)</f>
        <v>0</v>
      </c>
      <c r="BI890" s="258">
        <f>IF(N890="nulová",J890,0)</f>
        <v>0</v>
      </c>
      <c r="BJ890" s="17" t="s">
        <v>88</v>
      </c>
      <c r="BK890" s="258">
        <f>ROUND(I890*H890,2)</f>
        <v>0</v>
      </c>
      <c r="BL890" s="17" t="s">
        <v>348</v>
      </c>
      <c r="BM890" s="257" t="s">
        <v>1285</v>
      </c>
    </row>
    <row r="891" spans="1:47" s="2" customFormat="1" ht="12">
      <c r="A891" s="38"/>
      <c r="B891" s="39"/>
      <c r="C891" s="40"/>
      <c r="D891" s="259" t="s">
        <v>175</v>
      </c>
      <c r="E891" s="40"/>
      <c r="F891" s="260" t="s">
        <v>1286</v>
      </c>
      <c r="G891" s="40"/>
      <c r="H891" s="40"/>
      <c r="I891" s="155"/>
      <c r="J891" s="40"/>
      <c r="K891" s="40"/>
      <c r="L891" s="44"/>
      <c r="M891" s="261"/>
      <c r="N891" s="262"/>
      <c r="O891" s="91"/>
      <c r="P891" s="91"/>
      <c r="Q891" s="91"/>
      <c r="R891" s="91"/>
      <c r="S891" s="91"/>
      <c r="T891" s="92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T891" s="17" t="s">
        <v>175</v>
      </c>
      <c r="AU891" s="17" t="s">
        <v>90</v>
      </c>
    </row>
    <row r="892" spans="1:65" s="2" customFormat="1" ht="21.75" customHeight="1">
      <c r="A892" s="38"/>
      <c r="B892" s="39"/>
      <c r="C892" s="300" t="s">
        <v>1287</v>
      </c>
      <c r="D892" s="300" t="s">
        <v>331</v>
      </c>
      <c r="E892" s="301" t="s">
        <v>1288</v>
      </c>
      <c r="F892" s="302" t="s">
        <v>1289</v>
      </c>
      <c r="G892" s="303" t="s">
        <v>339</v>
      </c>
      <c r="H892" s="304">
        <v>57.72</v>
      </c>
      <c r="I892" s="305"/>
      <c r="J892" s="306">
        <f>ROUND(I892*H892,2)</f>
        <v>0</v>
      </c>
      <c r="K892" s="307"/>
      <c r="L892" s="308"/>
      <c r="M892" s="309" t="s">
        <v>1</v>
      </c>
      <c r="N892" s="310" t="s">
        <v>45</v>
      </c>
      <c r="O892" s="91"/>
      <c r="P892" s="255">
        <f>O892*H892</f>
        <v>0</v>
      </c>
      <c r="Q892" s="255">
        <v>0.0003</v>
      </c>
      <c r="R892" s="255">
        <f>Q892*H892</f>
        <v>0.017315999999999998</v>
      </c>
      <c r="S892" s="255">
        <v>0</v>
      </c>
      <c r="T892" s="256">
        <f>S892*H892</f>
        <v>0</v>
      </c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R892" s="257" t="s">
        <v>508</v>
      </c>
      <c r="AT892" s="257" t="s">
        <v>331</v>
      </c>
      <c r="AU892" s="257" t="s">
        <v>90</v>
      </c>
      <c r="AY892" s="17" t="s">
        <v>166</v>
      </c>
      <c r="BE892" s="258">
        <f>IF(N892="základní",J892,0)</f>
        <v>0</v>
      </c>
      <c r="BF892" s="258">
        <f>IF(N892="snížená",J892,0)</f>
        <v>0</v>
      </c>
      <c r="BG892" s="258">
        <f>IF(N892="zákl. přenesená",J892,0)</f>
        <v>0</v>
      </c>
      <c r="BH892" s="258">
        <f>IF(N892="sníž. přenesená",J892,0)</f>
        <v>0</v>
      </c>
      <c r="BI892" s="258">
        <f>IF(N892="nulová",J892,0)</f>
        <v>0</v>
      </c>
      <c r="BJ892" s="17" t="s">
        <v>88</v>
      </c>
      <c r="BK892" s="258">
        <f>ROUND(I892*H892,2)</f>
        <v>0</v>
      </c>
      <c r="BL892" s="17" t="s">
        <v>348</v>
      </c>
      <c r="BM892" s="257" t="s">
        <v>1290</v>
      </c>
    </row>
    <row r="893" spans="1:47" s="2" customFormat="1" ht="12">
      <c r="A893" s="38"/>
      <c r="B893" s="39"/>
      <c r="C893" s="40"/>
      <c r="D893" s="259" t="s">
        <v>175</v>
      </c>
      <c r="E893" s="40"/>
      <c r="F893" s="260" t="s">
        <v>1289</v>
      </c>
      <c r="G893" s="40"/>
      <c r="H893" s="40"/>
      <c r="I893" s="155"/>
      <c r="J893" s="40"/>
      <c r="K893" s="40"/>
      <c r="L893" s="44"/>
      <c r="M893" s="261"/>
      <c r="N893" s="262"/>
      <c r="O893" s="91"/>
      <c r="P893" s="91"/>
      <c r="Q893" s="91"/>
      <c r="R893" s="91"/>
      <c r="S893" s="91"/>
      <c r="T893" s="92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T893" s="17" t="s">
        <v>175</v>
      </c>
      <c r="AU893" s="17" t="s">
        <v>90</v>
      </c>
    </row>
    <row r="894" spans="1:51" s="13" customFormat="1" ht="12">
      <c r="A894" s="13"/>
      <c r="B894" s="267"/>
      <c r="C894" s="268"/>
      <c r="D894" s="259" t="s">
        <v>267</v>
      </c>
      <c r="E894" s="268"/>
      <c r="F894" s="270" t="s">
        <v>1291</v>
      </c>
      <c r="G894" s="268"/>
      <c r="H894" s="271">
        <v>57.72</v>
      </c>
      <c r="I894" s="272"/>
      <c r="J894" s="268"/>
      <c r="K894" s="268"/>
      <c r="L894" s="273"/>
      <c r="M894" s="274"/>
      <c r="N894" s="275"/>
      <c r="O894" s="275"/>
      <c r="P894" s="275"/>
      <c r="Q894" s="275"/>
      <c r="R894" s="275"/>
      <c r="S894" s="275"/>
      <c r="T894" s="276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77" t="s">
        <v>267</v>
      </c>
      <c r="AU894" s="277" t="s">
        <v>90</v>
      </c>
      <c r="AV894" s="13" t="s">
        <v>90</v>
      </c>
      <c r="AW894" s="13" t="s">
        <v>4</v>
      </c>
      <c r="AX894" s="13" t="s">
        <v>88</v>
      </c>
      <c r="AY894" s="277" t="s">
        <v>166</v>
      </c>
    </row>
    <row r="895" spans="1:65" s="2" customFormat="1" ht="21.75" customHeight="1">
      <c r="A895" s="38"/>
      <c r="B895" s="39"/>
      <c r="C895" s="245" t="s">
        <v>1292</v>
      </c>
      <c r="D895" s="245" t="s">
        <v>169</v>
      </c>
      <c r="E895" s="246" t="s">
        <v>1293</v>
      </c>
      <c r="F895" s="247" t="s">
        <v>1294</v>
      </c>
      <c r="G895" s="248" t="s">
        <v>307</v>
      </c>
      <c r="H895" s="249">
        <v>2.004</v>
      </c>
      <c r="I895" s="250"/>
      <c r="J895" s="251">
        <f>ROUND(I895*H895,2)</f>
        <v>0</v>
      </c>
      <c r="K895" s="252"/>
      <c r="L895" s="44"/>
      <c r="M895" s="253" t="s">
        <v>1</v>
      </c>
      <c r="N895" s="254" t="s">
        <v>45</v>
      </c>
      <c r="O895" s="91"/>
      <c r="P895" s="255">
        <f>O895*H895</f>
        <v>0</v>
      </c>
      <c r="Q895" s="255">
        <v>0</v>
      </c>
      <c r="R895" s="255">
        <f>Q895*H895</f>
        <v>0</v>
      </c>
      <c r="S895" s="255">
        <v>0</v>
      </c>
      <c r="T895" s="256">
        <f>S895*H895</f>
        <v>0</v>
      </c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R895" s="257" t="s">
        <v>348</v>
      </c>
      <c r="AT895" s="257" t="s">
        <v>169</v>
      </c>
      <c r="AU895" s="257" t="s">
        <v>90</v>
      </c>
      <c r="AY895" s="17" t="s">
        <v>166</v>
      </c>
      <c r="BE895" s="258">
        <f>IF(N895="základní",J895,0)</f>
        <v>0</v>
      </c>
      <c r="BF895" s="258">
        <f>IF(N895="snížená",J895,0)</f>
        <v>0</v>
      </c>
      <c r="BG895" s="258">
        <f>IF(N895="zákl. přenesená",J895,0)</f>
        <v>0</v>
      </c>
      <c r="BH895" s="258">
        <f>IF(N895="sníž. přenesená",J895,0)</f>
        <v>0</v>
      </c>
      <c r="BI895" s="258">
        <f>IF(N895="nulová",J895,0)</f>
        <v>0</v>
      </c>
      <c r="BJ895" s="17" t="s">
        <v>88</v>
      </c>
      <c r="BK895" s="258">
        <f>ROUND(I895*H895,2)</f>
        <v>0</v>
      </c>
      <c r="BL895" s="17" t="s">
        <v>348</v>
      </c>
      <c r="BM895" s="257" t="s">
        <v>1295</v>
      </c>
    </row>
    <row r="896" spans="1:47" s="2" customFormat="1" ht="12">
      <c r="A896" s="38"/>
      <c r="B896" s="39"/>
      <c r="C896" s="40"/>
      <c r="D896" s="259" t="s">
        <v>175</v>
      </c>
      <c r="E896" s="40"/>
      <c r="F896" s="260" t="s">
        <v>1296</v>
      </c>
      <c r="G896" s="40"/>
      <c r="H896" s="40"/>
      <c r="I896" s="155"/>
      <c r="J896" s="40"/>
      <c r="K896" s="40"/>
      <c r="L896" s="44"/>
      <c r="M896" s="261"/>
      <c r="N896" s="262"/>
      <c r="O896" s="91"/>
      <c r="P896" s="91"/>
      <c r="Q896" s="91"/>
      <c r="R896" s="91"/>
      <c r="S896" s="91"/>
      <c r="T896" s="92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T896" s="17" t="s">
        <v>175</v>
      </c>
      <c r="AU896" s="17" t="s">
        <v>90</v>
      </c>
    </row>
    <row r="897" spans="1:63" s="12" customFormat="1" ht="22.8" customHeight="1">
      <c r="A897" s="12"/>
      <c r="B897" s="229"/>
      <c r="C897" s="230"/>
      <c r="D897" s="231" t="s">
        <v>79</v>
      </c>
      <c r="E897" s="243" t="s">
        <v>1297</v>
      </c>
      <c r="F897" s="243" t="s">
        <v>1298</v>
      </c>
      <c r="G897" s="230"/>
      <c r="H897" s="230"/>
      <c r="I897" s="233"/>
      <c r="J897" s="244">
        <f>BK897</f>
        <v>0</v>
      </c>
      <c r="K897" s="230"/>
      <c r="L897" s="235"/>
      <c r="M897" s="236"/>
      <c r="N897" s="237"/>
      <c r="O897" s="237"/>
      <c r="P897" s="238">
        <f>SUM(P898:P917)</f>
        <v>0</v>
      </c>
      <c r="Q897" s="237"/>
      <c r="R897" s="238">
        <f>SUM(R898:R917)</f>
        <v>1.2176461</v>
      </c>
      <c r="S897" s="237"/>
      <c r="T897" s="239">
        <f>SUM(T898:T917)</f>
        <v>0.3713</v>
      </c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R897" s="240" t="s">
        <v>90</v>
      </c>
      <c r="AT897" s="241" t="s">
        <v>79</v>
      </c>
      <c r="AU897" s="241" t="s">
        <v>88</v>
      </c>
      <c r="AY897" s="240" t="s">
        <v>166</v>
      </c>
      <c r="BK897" s="242">
        <f>SUM(BK898:BK917)</f>
        <v>0</v>
      </c>
    </row>
    <row r="898" spans="1:65" s="2" customFormat="1" ht="21.75" customHeight="1">
      <c r="A898" s="38"/>
      <c r="B898" s="39"/>
      <c r="C898" s="245" t="s">
        <v>1299</v>
      </c>
      <c r="D898" s="245" t="s">
        <v>169</v>
      </c>
      <c r="E898" s="246" t="s">
        <v>1300</v>
      </c>
      <c r="F898" s="247" t="s">
        <v>1301</v>
      </c>
      <c r="G898" s="248" t="s">
        <v>339</v>
      </c>
      <c r="H898" s="249">
        <v>37.13</v>
      </c>
      <c r="I898" s="250"/>
      <c r="J898" s="251">
        <f>ROUND(I898*H898,2)</f>
        <v>0</v>
      </c>
      <c r="K898" s="252"/>
      <c r="L898" s="44"/>
      <c r="M898" s="253" t="s">
        <v>1</v>
      </c>
      <c r="N898" s="254" t="s">
        <v>45</v>
      </c>
      <c r="O898" s="91"/>
      <c r="P898" s="255">
        <f>O898*H898</f>
        <v>0</v>
      </c>
      <c r="Q898" s="255">
        <v>0</v>
      </c>
      <c r="R898" s="255">
        <f>Q898*H898</f>
        <v>0</v>
      </c>
      <c r="S898" s="255">
        <v>0.01</v>
      </c>
      <c r="T898" s="256">
        <f>S898*H898</f>
        <v>0.3713</v>
      </c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R898" s="257" t="s">
        <v>348</v>
      </c>
      <c r="AT898" s="257" t="s">
        <v>169</v>
      </c>
      <c r="AU898" s="257" t="s">
        <v>90</v>
      </c>
      <c r="AY898" s="17" t="s">
        <v>166</v>
      </c>
      <c r="BE898" s="258">
        <f>IF(N898="základní",J898,0)</f>
        <v>0</v>
      </c>
      <c r="BF898" s="258">
        <f>IF(N898="snížená",J898,0)</f>
        <v>0</v>
      </c>
      <c r="BG898" s="258">
        <f>IF(N898="zákl. přenesená",J898,0)</f>
        <v>0</v>
      </c>
      <c r="BH898" s="258">
        <f>IF(N898="sníž. přenesená",J898,0)</f>
        <v>0</v>
      </c>
      <c r="BI898" s="258">
        <f>IF(N898="nulová",J898,0)</f>
        <v>0</v>
      </c>
      <c r="BJ898" s="17" t="s">
        <v>88</v>
      </c>
      <c r="BK898" s="258">
        <f>ROUND(I898*H898,2)</f>
        <v>0</v>
      </c>
      <c r="BL898" s="17" t="s">
        <v>348</v>
      </c>
      <c r="BM898" s="257" t="s">
        <v>1302</v>
      </c>
    </row>
    <row r="899" spans="1:47" s="2" customFormat="1" ht="12">
      <c r="A899" s="38"/>
      <c r="B899" s="39"/>
      <c r="C899" s="40"/>
      <c r="D899" s="259" t="s">
        <v>175</v>
      </c>
      <c r="E899" s="40"/>
      <c r="F899" s="260" t="s">
        <v>1303</v>
      </c>
      <c r="G899" s="40"/>
      <c r="H899" s="40"/>
      <c r="I899" s="155"/>
      <c r="J899" s="40"/>
      <c r="K899" s="40"/>
      <c r="L899" s="44"/>
      <c r="M899" s="261"/>
      <c r="N899" s="262"/>
      <c r="O899" s="91"/>
      <c r="P899" s="91"/>
      <c r="Q899" s="91"/>
      <c r="R899" s="91"/>
      <c r="S899" s="91"/>
      <c r="T899" s="92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T899" s="17" t="s">
        <v>175</v>
      </c>
      <c r="AU899" s="17" t="s">
        <v>90</v>
      </c>
    </row>
    <row r="900" spans="1:51" s="13" customFormat="1" ht="12">
      <c r="A900" s="13"/>
      <c r="B900" s="267"/>
      <c r="C900" s="268"/>
      <c r="D900" s="259" t="s">
        <v>267</v>
      </c>
      <c r="E900" s="269" t="s">
        <v>1</v>
      </c>
      <c r="F900" s="270" t="s">
        <v>1304</v>
      </c>
      <c r="G900" s="268"/>
      <c r="H900" s="271">
        <v>37.13</v>
      </c>
      <c r="I900" s="272"/>
      <c r="J900" s="268"/>
      <c r="K900" s="268"/>
      <c r="L900" s="273"/>
      <c r="M900" s="274"/>
      <c r="N900" s="275"/>
      <c r="O900" s="275"/>
      <c r="P900" s="275"/>
      <c r="Q900" s="275"/>
      <c r="R900" s="275"/>
      <c r="S900" s="275"/>
      <c r="T900" s="276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77" t="s">
        <v>267</v>
      </c>
      <c r="AU900" s="277" t="s">
        <v>90</v>
      </c>
      <c r="AV900" s="13" t="s">
        <v>90</v>
      </c>
      <c r="AW900" s="13" t="s">
        <v>35</v>
      </c>
      <c r="AX900" s="13" t="s">
        <v>80</v>
      </c>
      <c r="AY900" s="277" t="s">
        <v>166</v>
      </c>
    </row>
    <row r="901" spans="1:51" s="14" customFormat="1" ht="12">
      <c r="A901" s="14"/>
      <c r="B901" s="278"/>
      <c r="C901" s="279"/>
      <c r="D901" s="259" t="s">
        <v>267</v>
      </c>
      <c r="E901" s="280" t="s">
        <v>1</v>
      </c>
      <c r="F901" s="281" t="s">
        <v>1305</v>
      </c>
      <c r="G901" s="279"/>
      <c r="H901" s="282">
        <v>37.13</v>
      </c>
      <c r="I901" s="283"/>
      <c r="J901" s="279"/>
      <c r="K901" s="279"/>
      <c r="L901" s="284"/>
      <c r="M901" s="285"/>
      <c r="N901" s="286"/>
      <c r="O901" s="286"/>
      <c r="P901" s="286"/>
      <c r="Q901" s="286"/>
      <c r="R901" s="286"/>
      <c r="S901" s="286"/>
      <c r="T901" s="287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88" t="s">
        <v>267</v>
      </c>
      <c r="AU901" s="288" t="s">
        <v>90</v>
      </c>
      <c r="AV901" s="14" t="s">
        <v>103</v>
      </c>
      <c r="AW901" s="14" t="s">
        <v>35</v>
      </c>
      <c r="AX901" s="14" t="s">
        <v>88</v>
      </c>
      <c r="AY901" s="288" t="s">
        <v>166</v>
      </c>
    </row>
    <row r="902" spans="1:65" s="2" customFormat="1" ht="33" customHeight="1">
      <c r="A902" s="38"/>
      <c r="B902" s="39"/>
      <c r="C902" s="245" t="s">
        <v>1306</v>
      </c>
      <c r="D902" s="245" t="s">
        <v>169</v>
      </c>
      <c r="E902" s="246" t="s">
        <v>1307</v>
      </c>
      <c r="F902" s="247" t="s">
        <v>1308</v>
      </c>
      <c r="G902" s="248" t="s">
        <v>339</v>
      </c>
      <c r="H902" s="249">
        <v>500.06</v>
      </c>
      <c r="I902" s="250"/>
      <c r="J902" s="251">
        <f>ROUND(I902*H902,2)</f>
        <v>0</v>
      </c>
      <c r="K902" s="252"/>
      <c r="L902" s="44"/>
      <c r="M902" s="253" t="s">
        <v>1</v>
      </c>
      <c r="N902" s="254" t="s">
        <v>45</v>
      </c>
      <c r="O902" s="91"/>
      <c r="P902" s="255">
        <f>O902*H902</f>
        <v>0</v>
      </c>
      <c r="Q902" s="255">
        <v>0.00025</v>
      </c>
      <c r="R902" s="255">
        <f>Q902*H902</f>
        <v>0.12501500000000002</v>
      </c>
      <c r="S902" s="255">
        <v>0</v>
      </c>
      <c r="T902" s="256">
        <f>S902*H902</f>
        <v>0</v>
      </c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R902" s="257" t="s">
        <v>348</v>
      </c>
      <c r="AT902" s="257" t="s">
        <v>169</v>
      </c>
      <c r="AU902" s="257" t="s">
        <v>90</v>
      </c>
      <c r="AY902" s="17" t="s">
        <v>166</v>
      </c>
      <c r="BE902" s="258">
        <f>IF(N902="základní",J902,0)</f>
        <v>0</v>
      </c>
      <c r="BF902" s="258">
        <f>IF(N902="snížená",J902,0)</f>
        <v>0</v>
      </c>
      <c r="BG902" s="258">
        <f>IF(N902="zákl. přenesená",J902,0)</f>
        <v>0</v>
      </c>
      <c r="BH902" s="258">
        <f>IF(N902="sníž. přenesená",J902,0)</f>
        <v>0</v>
      </c>
      <c r="BI902" s="258">
        <f>IF(N902="nulová",J902,0)</f>
        <v>0</v>
      </c>
      <c r="BJ902" s="17" t="s">
        <v>88</v>
      </c>
      <c r="BK902" s="258">
        <f>ROUND(I902*H902,2)</f>
        <v>0</v>
      </c>
      <c r="BL902" s="17" t="s">
        <v>348</v>
      </c>
      <c r="BM902" s="257" t="s">
        <v>1309</v>
      </c>
    </row>
    <row r="903" spans="1:47" s="2" customFormat="1" ht="12">
      <c r="A903" s="38"/>
      <c r="B903" s="39"/>
      <c r="C903" s="40"/>
      <c r="D903" s="259" t="s">
        <v>175</v>
      </c>
      <c r="E903" s="40"/>
      <c r="F903" s="260" t="s">
        <v>1308</v>
      </c>
      <c r="G903" s="40"/>
      <c r="H903" s="40"/>
      <c r="I903" s="155"/>
      <c r="J903" s="40"/>
      <c r="K903" s="40"/>
      <c r="L903" s="44"/>
      <c r="M903" s="261"/>
      <c r="N903" s="262"/>
      <c r="O903" s="91"/>
      <c r="P903" s="91"/>
      <c r="Q903" s="91"/>
      <c r="R903" s="91"/>
      <c r="S903" s="91"/>
      <c r="T903" s="92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T903" s="17" t="s">
        <v>175</v>
      </c>
      <c r="AU903" s="17" t="s">
        <v>90</v>
      </c>
    </row>
    <row r="904" spans="1:51" s="13" customFormat="1" ht="12">
      <c r="A904" s="13"/>
      <c r="B904" s="267"/>
      <c r="C904" s="268"/>
      <c r="D904" s="259" t="s">
        <v>267</v>
      </c>
      <c r="E904" s="269" t="s">
        <v>1</v>
      </c>
      <c r="F904" s="270" t="s">
        <v>1310</v>
      </c>
      <c r="G904" s="268"/>
      <c r="H904" s="271">
        <v>328.79</v>
      </c>
      <c r="I904" s="272"/>
      <c r="J904" s="268"/>
      <c r="K904" s="268"/>
      <c r="L904" s="273"/>
      <c r="M904" s="274"/>
      <c r="N904" s="275"/>
      <c r="O904" s="275"/>
      <c r="P904" s="275"/>
      <c r="Q904" s="275"/>
      <c r="R904" s="275"/>
      <c r="S904" s="275"/>
      <c r="T904" s="276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77" t="s">
        <v>267</v>
      </c>
      <c r="AU904" s="277" t="s">
        <v>90</v>
      </c>
      <c r="AV904" s="13" t="s">
        <v>90</v>
      </c>
      <c r="AW904" s="13" t="s">
        <v>35</v>
      </c>
      <c r="AX904" s="13" t="s">
        <v>80</v>
      </c>
      <c r="AY904" s="277" t="s">
        <v>166</v>
      </c>
    </row>
    <row r="905" spans="1:51" s="14" customFormat="1" ht="12">
      <c r="A905" s="14"/>
      <c r="B905" s="278"/>
      <c r="C905" s="279"/>
      <c r="D905" s="259" t="s">
        <v>267</v>
      </c>
      <c r="E905" s="280" t="s">
        <v>1</v>
      </c>
      <c r="F905" s="281" t="s">
        <v>962</v>
      </c>
      <c r="G905" s="279"/>
      <c r="H905" s="282">
        <v>328.79</v>
      </c>
      <c r="I905" s="283"/>
      <c r="J905" s="279"/>
      <c r="K905" s="279"/>
      <c r="L905" s="284"/>
      <c r="M905" s="285"/>
      <c r="N905" s="286"/>
      <c r="O905" s="286"/>
      <c r="P905" s="286"/>
      <c r="Q905" s="286"/>
      <c r="R905" s="286"/>
      <c r="S905" s="286"/>
      <c r="T905" s="287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88" t="s">
        <v>267</v>
      </c>
      <c r="AU905" s="288" t="s">
        <v>90</v>
      </c>
      <c r="AV905" s="14" t="s">
        <v>103</v>
      </c>
      <c r="AW905" s="14" t="s">
        <v>35</v>
      </c>
      <c r="AX905" s="14" t="s">
        <v>80</v>
      </c>
      <c r="AY905" s="288" t="s">
        <v>166</v>
      </c>
    </row>
    <row r="906" spans="1:51" s="13" customFormat="1" ht="12">
      <c r="A906" s="13"/>
      <c r="B906" s="267"/>
      <c r="C906" s="268"/>
      <c r="D906" s="259" t="s">
        <v>267</v>
      </c>
      <c r="E906" s="269" t="s">
        <v>1</v>
      </c>
      <c r="F906" s="270" t="s">
        <v>1311</v>
      </c>
      <c r="G906" s="268"/>
      <c r="H906" s="271">
        <v>60.5</v>
      </c>
      <c r="I906" s="272"/>
      <c r="J906" s="268"/>
      <c r="K906" s="268"/>
      <c r="L906" s="273"/>
      <c r="M906" s="274"/>
      <c r="N906" s="275"/>
      <c r="O906" s="275"/>
      <c r="P906" s="275"/>
      <c r="Q906" s="275"/>
      <c r="R906" s="275"/>
      <c r="S906" s="275"/>
      <c r="T906" s="276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77" t="s">
        <v>267</v>
      </c>
      <c r="AU906" s="277" t="s">
        <v>90</v>
      </c>
      <c r="AV906" s="13" t="s">
        <v>90</v>
      </c>
      <c r="AW906" s="13" t="s">
        <v>35</v>
      </c>
      <c r="AX906" s="13" t="s">
        <v>80</v>
      </c>
      <c r="AY906" s="277" t="s">
        <v>166</v>
      </c>
    </row>
    <row r="907" spans="1:51" s="14" customFormat="1" ht="12">
      <c r="A907" s="14"/>
      <c r="B907" s="278"/>
      <c r="C907" s="279"/>
      <c r="D907" s="259" t="s">
        <v>267</v>
      </c>
      <c r="E907" s="280" t="s">
        <v>1</v>
      </c>
      <c r="F907" s="281" t="s">
        <v>1312</v>
      </c>
      <c r="G907" s="279"/>
      <c r="H907" s="282">
        <v>60.5</v>
      </c>
      <c r="I907" s="283"/>
      <c r="J907" s="279"/>
      <c r="K907" s="279"/>
      <c r="L907" s="284"/>
      <c r="M907" s="285"/>
      <c r="N907" s="286"/>
      <c r="O907" s="286"/>
      <c r="P907" s="286"/>
      <c r="Q907" s="286"/>
      <c r="R907" s="286"/>
      <c r="S907" s="286"/>
      <c r="T907" s="287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88" t="s">
        <v>267</v>
      </c>
      <c r="AU907" s="288" t="s">
        <v>90</v>
      </c>
      <c r="AV907" s="14" t="s">
        <v>103</v>
      </c>
      <c r="AW907" s="14" t="s">
        <v>35</v>
      </c>
      <c r="AX907" s="14" t="s">
        <v>80</v>
      </c>
      <c r="AY907" s="288" t="s">
        <v>166</v>
      </c>
    </row>
    <row r="908" spans="1:51" s="13" customFormat="1" ht="12">
      <c r="A908" s="13"/>
      <c r="B908" s="267"/>
      <c r="C908" s="268"/>
      <c r="D908" s="259" t="s">
        <v>267</v>
      </c>
      <c r="E908" s="269" t="s">
        <v>1</v>
      </c>
      <c r="F908" s="270" t="s">
        <v>1313</v>
      </c>
      <c r="G908" s="268"/>
      <c r="H908" s="271">
        <v>28.6</v>
      </c>
      <c r="I908" s="272"/>
      <c r="J908" s="268"/>
      <c r="K908" s="268"/>
      <c r="L908" s="273"/>
      <c r="M908" s="274"/>
      <c r="N908" s="275"/>
      <c r="O908" s="275"/>
      <c r="P908" s="275"/>
      <c r="Q908" s="275"/>
      <c r="R908" s="275"/>
      <c r="S908" s="275"/>
      <c r="T908" s="276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77" t="s">
        <v>267</v>
      </c>
      <c r="AU908" s="277" t="s">
        <v>90</v>
      </c>
      <c r="AV908" s="13" t="s">
        <v>90</v>
      </c>
      <c r="AW908" s="13" t="s">
        <v>35</v>
      </c>
      <c r="AX908" s="13" t="s">
        <v>80</v>
      </c>
      <c r="AY908" s="277" t="s">
        <v>166</v>
      </c>
    </row>
    <row r="909" spans="1:51" s="14" customFormat="1" ht="12">
      <c r="A909" s="14"/>
      <c r="B909" s="278"/>
      <c r="C909" s="279"/>
      <c r="D909" s="259" t="s">
        <v>267</v>
      </c>
      <c r="E909" s="280" t="s">
        <v>1</v>
      </c>
      <c r="F909" s="281" t="s">
        <v>1314</v>
      </c>
      <c r="G909" s="279"/>
      <c r="H909" s="282">
        <v>28.6</v>
      </c>
      <c r="I909" s="283"/>
      <c r="J909" s="279"/>
      <c r="K909" s="279"/>
      <c r="L909" s="284"/>
      <c r="M909" s="285"/>
      <c r="N909" s="286"/>
      <c r="O909" s="286"/>
      <c r="P909" s="286"/>
      <c r="Q909" s="286"/>
      <c r="R909" s="286"/>
      <c r="S909" s="286"/>
      <c r="T909" s="287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88" t="s">
        <v>267</v>
      </c>
      <c r="AU909" s="288" t="s">
        <v>90</v>
      </c>
      <c r="AV909" s="14" t="s">
        <v>103</v>
      </c>
      <c r="AW909" s="14" t="s">
        <v>35</v>
      </c>
      <c r="AX909" s="14" t="s">
        <v>80</v>
      </c>
      <c r="AY909" s="288" t="s">
        <v>166</v>
      </c>
    </row>
    <row r="910" spans="1:51" s="13" customFormat="1" ht="12">
      <c r="A910" s="13"/>
      <c r="B910" s="267"/>
      <c r="C910" s="268"/>
      <c r="D910" s="259" t="s">
        <v>267</v>
      </c>
      <c r="E910" s="269" t="s">
        <v>1</v>
      </c>
      <c r="F910" s="270" t="s">
        <v>1315</v>
      </c>
      <c r="G910" s="268"/>
      <c r="H910" s="271">
        <v>82.17</v>
      </c>
      <c r="I910" s="272"/>
      <c r="J910" s="268"/>
      <c r="K910" s="268"/>
      <c r="L910" s="273"/>
      <c r="M910" s="274"/>
      <c r="N910" s="275"/>
      <c r="O910" s="275"/>
      <c r="P910" s="275"/>
      <c r="Q910" s="275"/>
      <c r="R910" s="275"/>
      <c r="S910" s="275"/>
      <c r="T910" s="276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77" t="s">
        <v>267</v>
      </c>
      <c r="AU910" s="277" t="s">
        <v>90</v>
      </c>
      <c r="AV910" s="13" t="s">
        <v>90</v>
      </c>
      <c r="AW910" s="13" t="s">
        <v>35</v>
      </c>
      <c r="AX910" s="13" t="s">
        <v>80</v>
      </c>
      <c r="AY910" s="277" t="s">
        <v>166</v>
      </c>
    </row>
    <row r="911" spans="1:51" s="14" customFormat="1" ht="12">
      <c r="A911" s="14"/>
      <c r="B911" s="278"/>
      <c r="C911" s="279"/>
      <c r="D911" s="259" t="s">
        <v>267</v>
      </c>
      <c r="E911" s="280" t="s">
        <v>1</v>
      </c>
      <c r="F911" s="281" t="s">
        <v>1316</v>
      </c>
      <c r="G911" s="279"/>
      <c r="H911" s="282">
        <v>82.17</v>
      </c>
      <c r="I911" s="283"/>
      <c r="J911" s="279"/>
      <c r="K911" s="279"/>
      <c r="L911" s="284"/>
      <c r="M911" s="285"/>
      <c r="N911" s="286"/>
      <c r="O911" s="286"/>
      <c r="P911" s="286"/>
      <c r="Q911" s="286"/>
      <c r="R911" s="286"/>
      <c r="S911" s="286"/>
      <c r="T911" s="287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88" t="s">
        <v>267</v>
      </c>
      <c r="AU911" s="288" t="s">
        <v>90</v>
      </c>
      <c r="AV911" s="14" t="s">
        <v>103</v>
      </c>
      <c r="AW911" s="14" t="s">
        <v>35</v>
      </c>
      <c r="AX911" s="14" t="s">
        <v>80</v>
      </c>
      <c r="AY911" s="288" t="s">
        <v>166</v>
      </c>
    </row>
    <row r="912" spans="1:51" s="15" customFormat="1" ht="12">
      <c r="A912" s="15"/>
      <c r="B912" s="289"/>
      <c r="C912" s="290"/>
      <c r="D912" s="259" t="s">
        <v>267</v>
      </c>
      <c r="E912" s="291" t="s">
        <v>1</v>
      </c>
      <c r="F912" s="292" t="s">
        <v>285</v>
      </c>
      <c r="G912" s="290"/>
      <c r="H912" s="293">
        <v>500.06000000000006</v>
      </c>
      <c r="I912" s="294"/>
      <c r="J912" s="290"/>
      <c r="K912" s="290"/>
      <c r="L912" s="295"/>
      <c r="M912" s="296"/>
      <c r="N912" s="297"/>
      <c r="O912" s="297"/>
      <c r="P912" s="297"/>
      <c r="Q912" s="297"/>
      <c r="R912" s="297"/>
      <c r="S912" s="297"/>
      <c r="T912" s="298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T912" s="299" t="s">
        <v>267</v>
      </c>
      <c r="AU912" s="299" t="s">
        <v>90</v>
      </c>
      <c r="AV912" s="15" t="s">
        <v>113</v>
      </c>
      <c r="AW912" s="15" t="s">
        <v>35</v>
      </c>
      <c r="AX912" s="15" t="s">
        <v>88</v>
      </c>
      <c r="AY912" s="299" t="s">
        <v>166</v>
      </c>
    </row>
    <row r="913" spans="1:65" s="2" customFormat="1" ht="33" customHeight="1">
      <c r="A913" s="38"/>
      <c r="B913" s="39"/>
      <c r="C913" s="300" t="s">
        <v>1317</v>
      </c>
      <c r="D913" s="300" t="s">
        <v>331</v>
      </c>
      <c r="E913" s="301" t="s">
        <v>1318</v>
      </c>
      <c r="F913" s="302" t="s">
        <v>1319</v>
      </c>
      <c r="G913" s="303" t="s">
        <v>339</v>
      </c>
      <c r="H913" s="304">
        <v>575.069</v>
      </c>
      <c r="I913" s="305"/>
      <c r="J913" s="306">
        <f>ROUND(I913*H913,2)</f>
        <v>0</v>
      </c>
      <c r="K913" s="307"/>
      <c r="L913" s="308"/>
      <c r="M913" s="309" t="s">
        <v>1</v>
      </c>
      <c r="N913" s="310" t="s">
        <v>45</v>
      </c>
      <c r="O913" s="91"/>
      <c r="P913" s="255">
        <f>O913*H913</f>
        <v>0</v>
      </c>
      <c r="Q913" s="255">
        <v>0.0019</v>
      </c>
      <c r="R913" s="255">
        <f>Q913*H913</f>
        <v>1.0926311</v>
      </c>
      <c r="S913" s="255">
        <v>0</v>
      </c>
      <c r="T913" s="256">
        <f>S913*H913</f>
        <v>0</v>
      </c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R913" s="257" t="s">
        <v>508</v>
      </c>
      <c r="AT913" s="257" t="s">
        <v>331</v>
      </c>
      <c r="AU913" s="257" t="s">
        <v>90</v>
      </c>
      <c r="AY913" s="17" t="s">
        <v>166</v>
      </c>
      <c r="BE913" s="258">
        <f>IF(N913="základní",J913,0)</f>
        <v>0</v>
      </c>
      <c r="BF913" s="258">
        <f>IF(N913="snížená",J913,0)</f>
        <v>0</v>
      </c>
      <c r="BG913" s="258">
        <f>IF(N913="zákl. přenesená",J913,0)</f>
        <v>0</v>
      </c>
      <c r="BH913" s="258">
        <f>IF(N913="sníž. přenesená",J913,0)</f>
        <v>0</v>
      </c>
      <c r="BI913" s="258">
        <f>IF(N913="nulová",J913,0)</f>
        <v>0</v>
      </c>
      <c r="BJ913" s="17" t="s">
        <v>88</v>
      </c>
      <c r="BK913" s="258">
        <f>ROUND(I913*H913,2)</f>
        <v>0</v>
      </c>
      <c r="BL913" s="17" t="s">
        <v>348</v>
      </c>
      <c r="BM913" s="257" t="s">
        <v>1320</v>
      </c>
    </row>
    <row r="914" spans="1:47" s="2" customFormat="1" ht="12">
      <c r="A914" s="38"/>
      <c r="B914" s="39"/>
      <c r="C914" s="40"/>
      <c r="D914" s="259" t="s">
        <v>175</v>
      </c>
      <c r="E914" s="40"/>
      <c r="F914" s="260" t="s">
        <v>1321</v>
      </c>
      <c r="G914" s="40"/>
      <c r="H914" s="40"/>
      <c r="I914" s="155"/>
      <c r="J914" s="40"/>
      <c r="K914" s="40"/>
      <c r="L914" s="44"/>
      <c r="M914" s="261"/>
      <c r="N914" s="262"/>
      <c r="O914" s="91"/>
      <c r="P914" s="91"/>
      <c r="Q914" s="91"/>
      <c r="R914" s="91"/>
      <c r="S914" s="91"/>
      <c r="T914" s="92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T914" s="17" t="s">
        <v>175</v>
      </c>
      <c r="AU914" s="17" t="s">
        <v>90</v>
      </c>
    </row>
    <row r="915" spans="1:51" s="13" customFormat="1" ht="12">
      <c r="A915" s="13"/>
      <c r="B915" s="267"/>
      <c r="C915" s="268"/>
      <c r="D915" s="259" t="s">
        <v>267</v>
      </c>
      <c r="E915" s="268"/>
      <c r="F915" s="270" t="s">
        <v>1322</v>
      </c>
      <c r="G915" s="268"/>
      <c r="H915" s="271">
        <v>575.069</v>
      </c>
      <c r="I915" s="272"/>
      <c r="J915" s="268"/>
      <c r="K915" s="268"/>
      <c r="L915" s="273"/>
      <c r="M915" s="274"/>
      <c r="N915" s="275"/>
      <c r="O915" s="275"/>
      <c r="P915" s="275"/>
      <c r="Q915" s="275"/>
      <c r="R915" s="275"/>
      <c r="S915" s="275"/>
      <c r="T915" s="276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77" t="s">
        <v>267</v>
      </c>
      <c r="AU915" s="277" t="s">
        <v>90</v>
      </c>
      <c r="AV915" s="13" t="s">
        <v>90</v>
      </c>
      <c r="AW915" s="13" t="s">
        <v>4</v>
      </c>
      <c r="AX915" s="13" t="s">
        <v>88</v>
      </c>
      <c r="AY915" s="277" t="s">
        <v>166</v>
      </c>
    </row>
    <row r="916" spans="1:65" s="2" customFormat="1" ht="21.75" customHeight="1">
      <c r="A916" s="38"/>
      <c r="B916" s="39"/>
      <c r="C916" s="245" t="s">
        <v>1323</v>
      </c>
      <c r="D916" s="245" t="s">
        <v>169</v>
      </c>
      <c r="E916" s="246" t="s">
        <v>1324</v>
      </c>
      <c r="F916" s="247" t="s">
        <v>1325</v>
      </c>
      <c r="G916" s="248" t="s">
        <v>307</v>
      </c>
      <c r="H916" s="249">
        <v>1.218</v>
      </c>
      <c r="I916" s="250"/>
      <c r="J916" s="251">
        <f>ROUND(I916*H916,2)</f>
        <v>0</v>
      </c>
      <c r="K916" s="252"/>
      <c r="L916" s="44"/>
      <c r="M916" s="253" t="s">
        <v>1</v>
      </c>
      <c r="N916" s="254" t="s">
        <v>45</v>
      </c>
      <c r="O916" s="91"/>
      <c r="P916" s="255">
        <f>O916*H916</f>
        <v>0</v>
      </c>
      <c r="Q916" s="255">
        <v>0</v>
      </c>
      <c r="R916" s="255">
        <f>Q916*H916</f>
        <v>0</v>
      </c>
      <c r="S916" s="255">
        <v>0</v>
      </c>
      <c r="T916" s="256">
        <f>S916*H916</f>
        <v>0</v>
      </c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R916" s="257" t="s">
        <v>348</v>
      </c>
      <c r="AT916" s="257" t="s">
        <v>169</v>
      </c>
      <c r="AU916" s="257" t="s">
        <v>90</v>
      </c>
      <c r="AY916" s="17" t="s">
        <v>166</v>
      </c>
      <c r="BE916" s="258">
        <f>IF(N916="základní",J916,0)</f>
        <v>0</v>
      </c>
      <c r="BF916" s="258">
        <f>IF(N916="snížená",J916,0)</f>
        <v>0</v>
      </c>
      <c r="BG916" s="258">
        <f>IF(N916="zákl. přenesená",J916,0)</f>
        <v>0</v>
      </c>
      <c r="BH916" s="258">
        <f>IF(N916="sníž. přenesená",J916,0)</f>
        <v>0</v>
      </c>
      <c r="BI916" s="258">
        <f>IF(N916="nulová",J916,0)</f>
        <v>0</v>
      </c>
      <c r="BJ916" s="17" t="s">
        <v>88</v>
      </c>
      <c r="BK916" s="258">
        <f>ROUND(I916*H916,2)</f>
        <v>0</v>
      </c>
      <c r="BL916" s="17" t="s">
        <v>348</v>
      </c>
      <c r="BM916" s="257" t="s">
        <v>1326</v>
      </c>
    </row>
    <row r="917" spans="1:47" s="2" customFormat="1" ht="12">
      <c r="A917" s="38"/>
      <c r="B917" s="39"/>
      <c r="C917" s="40"/>
      <c r="D917" s="259" t="s">
        <v>175</v>
      </c>
      <c r="E917" s="40"/>
      <c r="F917" s="260" t="s">
        <v>1327</v>
      </c>
      <c r="G917" s="40"/>
      <c r="H917" s="40"/>
      <c r="I917" s="155"/>
      <c r="J917" s="40"/>
      <c r="K917" s="40"/>
      <c r="L917" s="44"/>
      <c r="M917" s="261"/>
      <c r="N917" s="262"/>
      <c r="O917" s="91"/>
      <c r="P917" s="91"/>
      <c r="Q917" s="91"/>
      <c r="R917" s="91"/>
      <c r="S917" s="91"/>
      <c r="T917" s="92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T917" s="17" t="s">
        <v>175</v>
      </c>
      <c r="AU917" s="17" t="s">
        <v>90</v>
      </c>
    </row>
    <row r="918" spans="1:63" s="12" customFormat="1" ht="22.8" customHeight="1">
      <c r="A918" s="12"/>
      <c r="B918" s="229"/>
      <c r="C918" s="230"/>
      <c r="D918" s="231" t="s">
        <v>79</v>
      </c>
      <c r="E918" s="243" t="s">
        <v>1328</v>
      </c>
      <c r="F918" s="243" t="s">
        <v>1329</v>
      </c>
      <c r="G918" s="230"/>
      <c r="H918" s="230"/>
      <c r="I918" s="233"/>
      <c r="J918" s="244">
        <f>BK918</f>
        <v>0</v>
      </c>
      <c r="K918" s="230"/>
      <c r="L918" s="235"/>
      <c r="M918" s="236"/>
      <c r="N918" s="237"/>
      <c r="O918" s="237"/>
      <c r="P918" s="238">
        <f>SUM(P919:P1017)</f>
        <v>0</v>
      </c>
      <c r="Q918" s="237"/>
      <c r="R918" s="238">
        <f>SUM(R919:R1017)</f>
        <v>5.5683565</v>
      </c>
      <c r="S918" s="237"/>
      <c r="T918" s="239">
        <f>SUM(T919:T1017)</f>
        <v>0</v>
      </c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R918" s="240" t="s">
        <v>90</v>
      </c>
      <c r="AT918" s="241" t="s">
        <v>79</v>
      </c>
      <c r="AU918" s="241" t="s">
        <v>88</v>
      </c>
      <c r="AY918" s="240" t="s">
        <v>166</v>
      </c>
      <c r="BK918" s="242">
        <f>SUM(BK919:BK1017)</f>
        <v>0</v>
      </c>
    </row>
    <row r="919" spans="1:65" s="2" customFormat="1" ht="21.75" customHeight="1">
      <c r="A919" s="38"/>
      <c r="B919" s="39"/>
      <c r="C919" s="245" t="s">
        <v>1330</v>
      </c>
      <c r="D919" s="245" t="s">
        <v>169</v>
      </c>
      <c r="E919" s="246" t="s">
        <v>1331</v>
      </c>
      <c r="F919" s="247" t="s">
        <v>1332</v>
      </c>
      <c r="G919" s="248" t="s">
        <v>339</v>
      </c>
      <c r="H919" s="249">
        <v>92.2</v>
      </c>
      <c r="I919" s="250"/>
      <c r="J919" s="251">
        <f>ROUND(I919*H919,2)</f>
        <v>0</v>
      </c>
      <c r="K919" s="252"/>
      <c r="L919" s="44"/>
      <c r="M919" s="253" t="s">
        <v>1</v>
      </c>
      <c r="N919" s="254" t="s">
        <v>45</v>
      </c>
      <c r="O919" s="91"/>
      <c r="P919" s="255">
        <f>O919*H919</f>
        <v>0</v>
      </c>
      <c r="Q919" s="255">
        <v>0</v>
      </c>
      <c r="R919" s="255">
        <f>Q919*H919</f>
        <v>0</v>
      </c>
      <c r="S919" s="255">
        <v>0</v>
      </c>
      <c r="T919" s="256">
        <f>S919*H919</f>
        <v>0</v>
      </c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R919" s="257" t="s">
        <v>348</v>
      </c>
      <c r="AT919" s="257" t="s">
        <v>169</v>
      </c>
      <c r="AU919" s="257" t="s">
        <v>90</v>
      </c>
      <c r="AY919" s="17" t="s">
        <v>166</v>
      </c>
      <c r="BE919" s="258">
        <f>IF(N919="základní",J919,0)</f>
        <v>0</v>
      </c>
      <c r="BF919" s="258">
        <f>IF(N919="snížená",J919,0)</f>
        <v>0</v>
      </c>
      <c r="BG919" s="258">
        <f>IF(N919="zákl. přenesená",J919,0)</f>
        <v>0</v>
      </c>
      <c r="BH919" s="258">
        <f>IF(N919="sníž. přenesená",J919,0)</f>
        <v>0</v>
      </c>
      <c r="BI919" s="258">
        <f>IF(N919="nulová",J919,0)</f>
        <v>0</v>
      </c>
      <c r="BJ919" s="17" t="s">
        <v>88</v>
      </c>
      <c r="BK919" s="258">
        <f>ROUND(I919*H919,2)</f>
        <v>0</v>
      </c>
      <c r="BL919" s="17" t="s">
        <v>348</v>
      </c>
      <c r="BM919" s="257" t="s">
        <v>1333</v>
      </c>
    </row>
    <row r="920" spans="1:47" s="2" customFormat="1" ht="12">
      <c r="A920" s="38"/>
      <c r="B920" s="39"/>
      <c r="C920" s="40"/>
      <c r="D920" s="259" t="s">
        <v>175</v>
      </c>
      <c r="E920" s="40"/>
      <c r="F920" s="260" t="s">
        <v>1334</v>
      </c>
      <c r="G920" s="40"/>
      <c r="H920" s="40"/>
      <c r="I920" s="155"/>
      <c r="J920" s="40"/>
      <c r="K920" s="40"/>
      <c r="L920" s="44"/>
      <c r="M920" s="261"/>
      <c r="N920" s="262"/>
      <c r="O920" s="91"/>
      <c r="P920" s="91"/>
      <c r="Q920" s="91"/>
      <c r="R920" s="91"/>
      <c r="S920" s="91"/>
      <c r="T920" s="92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T920" s="17" t="s">
        <v>175</v>
      </c>
      <c r="AU920" s="17" t="s">
        <v>90</v>
      </c>
    </row>
    <row r="921" spans="1:51" s="13" customFormat="1" ht="12">
      <c r="A921" s="13"/>
      <c r="B921" s="267"/>
      <c r="C921" s="268"/>
      <c r="D921" s="259" t="s">
        <v>267</v>
      </c>
      <c r="E921" s="269" t="s">
        <v>1</v>
      </c>
      <c r="F921" s="270" t="s">
        <v>1335</v>
      </c>
      <c r="G921" s="268"/>
      <c r="H921" s="271">
        <v>36.2</v>
      </c>
      <c r="I921" s="272"/>
      <c r="J921" s="268"/>
      <c r="K921" s="268"/>
      <c r="L921" s="273"/>
      <c r="M921" s="274"/>
      <c r="N921" s="275"/>
      <c r="O921" s="275"/>
      <c r="P921" s="275"/>
      <c r="Q921" s="275"/>
      <c r="R921" s="275"/>
      <c r="S921" s="275"/>
      <c r="T921" s="276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77" t="s">
        <v>267</v>
      </c>
      <c r="AU921" s="277" t="s">
        <v>90</v>
      </c>
      <c r="AV921" s="13" t="s">
        <v>90</v>
      </c>
      <c r="AW921" s="13" t="s">
        <v>35</v>
      </c>
      <c r="AX921" s="13" t="s">
        <v>80</v>
      </c>
      <c r="AY921" s="277" t="s">
        <v>166</v>
      </c>
    </row>
    <row r="922" spans="1:51" s="14" customFormat="1" ht="12">
      <c r="A922" s="14"/>
      <c r="B922" s="278"/>
      <c r="C922" s="279"/>
      <c r="D922" s="259" t="s">
        <v>267</v>
      </c>
      <c r="E922" s="280" t="s">
        <v>1</v>
      </c>
      <c r="F922" s="281" t="s">
        <v>886</v>
      </c>
      <c r="G922" s="279"/>
      <c r="H922" s="282">
        <v>36.2</v>
      </c>
      <c r="I922" s="283"/>
      <c r="J922" s="279"/>
      <c r="K922" s="279"/>
      <c r="L922" s="284"/>
      <c r="M922" s="285"/>
      <c r="N922" s="286"/>
      <c r="O922" s="286"/>
      <c r="P922" s="286"/>
      <c r="Q922" s="286"/>
      <c r="R922" s="286"/>
      <c r="S922" s="286"/>
      <c r="T922" s="287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88" t="s">
        <v>267</v>
      </c>
      <c r="AU922" s="288" t="s">
        <v>90</v>
      </c>
      <c r="AV922" s="14" t="s">
        <v>103</v>
      </c>
      <c r="AW922" s="14" t="s">
        <v>35</v>
      </c>
      <c r="AX922" s="14" t="s">
        <v>80</v>
      </c>
      <c r="AY922" s="288" t="s">
        <v>166</v>
      </c>
    </row>
    <row r="923" spans="1:51" s="13" customFormat="1" ht="12">
      <c r="A923" s="13"/>
      <c r="B923" s="267"/>
      <c r="C923" s="268"/>
      <c r="D923" s="259" t="s">
        <v>267</v>
      </c>
      <c r="E923" s="269" t="s">
        <v>1</v>
      </c>
      <c r="F923" s="270" t="s">
        <v>442</v>
      </c>
      <c r="G923" s="268"/>
      <c r="H923" s="271">
        <v>23</v>
      </c>
      <c r="I923" s="272"/>
      <c r="J923" s="268"/>
      <c r="K923" s="268"/>
      <c r="L923" s="273"/>
      <c r="M923" s="274"/>
      <c r="N923" s="275"/>
      <c r="O923" s="275"/>
      <c r="P923" s="275"/>
      <c r="Q923" s="275"/>
      <c r="R923" s="275"/>
      <c r="S923" s="275"/>
      <c r="T923" s="276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77" t="s">
        <v>267</v>
      </c>
      <c r="AU923" s="277" t="s">
        <v>90</v>
      </c>
      <c r="AV923" s="13" t="s">
        <v>90</v>
      </c>
      <c r="AW923" s="13" t="s">
        <v>35</v>
      </c>
      <c r="AX923" s="13" t="s">
        <v>80</v>
      </c>
      <c r="AY923" s="277" t="s">
        <v>166</v>
      </c>
    </row>
    <row r="924" spans="1:51" s="14" customFormat="1" ht="12">
      <c r="A924" s="14"/>
      <c r="B924" s="278"/>
      <c r="C924" s="279"/>
      <c r="D924" s="259" t="s">
        <v>267</v>
      </c>
      <c r="E924" s="280" t="s">
        <v>1</v>
      </c>
      <c r="F924" s="281" t="s">
        <v>696</v>
      </c>
      <c r="G924" s="279"/>
      <c r="H924" s="282">
        <v>23</v>
      </c>
      <c r="I924" s="283"/>
      <c r="J924" s="279"/>
      <c r="K924" s="279"/>
      <c r="L924" s="284"/>
      <c r="M924" s="285"/>
      <c r="N924" s="286"/>
      <c r="O924" s="286"/>
      <c r="P924" s="286"/>
      <c r="Q924" s="286"/>
      <c r="R924" s="286"/>
      <c r="S924" s="286"/>
      <c r="T924" s="287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88" t="s">
        <v>267</v>
      </c>
      <c r="AU924" s="288" t="s">
        <v>90</v>
      </c>
      <c r="AV924" s="14" t="s">
        <v>103</v>
      </c>
      <c r="AW924" s="14" t="s">
        <v>35</v>
      </c>
      <c r="AX924" s="14" t="s">
        <v>80</v>
      </c>
      <c r="AY924" s="288" t="s">
        <v>166</v>
      </c>
    </row>
    <row r="925" spans="1:51" s="13" customFormat="1" ht="12">
      <c r="A925" s="13"/>
      <c r="B925" s="267"/>
      <c r="C925" s="268"/>
      <c r="D925" s="259" t="s">
        <v>267</v>
      </c>
      <c r="E925" s="269" t="s">
        <v>1</v>
      </c>
      <c r="F925" s="270" t="s">
        <v>512</v>
      </c>
      <c r="G925" s="268"/>
      <c r="H925" s="271">
        <v>33</v>
      </c>
      <c r="I925" s="272"/>
      <c r="J925" s="268"/>
      <c r="K925" s="268"/>
      <c r="L925" s="273"/>
      <c r="M925" s="274"/>
      <c r="N925" s="275"/>
      <c r="O925" s="275"/>
      <c r="P925" s="275"/>
      <c r="Q925" s="275"/>
      <c r="R925" s="275"/>
      <c r="S925" s="275"/>
      <c r="T925" s="276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77" t="s">
        <v>267</v>
      </c>
      <c r="AU925" s="277" t="s">
        <v>90</v>
      </c>
      <c r="AV925" s="13" t="s">
        <v>90</v>
      </c>
      <c r="AW925" s="13" t="s">
        <v>35</v>
      </c>
      <c r="AX925" s="13" t="s">
        <v>80</v>
      </c>
      <c r="AY925" s="277" t="s">
        <v>166</v>
      </c>
    </row>
    <row r="926" spans="1:51" s="14" customFormat="1" ht="12">
      <c r="A926" s="14"/>
      <c r="B926" s="278"/>
      <c r="C926" s="279"/>
      <c r="D926" s="259" t="s">
        <v>267</v>
      </c>
      <c r="E926" s="280" t="s">
        <v>1</v>
      </c>
      <c r="F926" s="281" t="s">
        <v>698</v>
      </c>
      <c r="G926" s="279"/>
      <c r="H926" s="282">
        <v>33</v>
      </c>
      <c r="I926" s="283"/>
      <c r="J926" s="279"/>
      <c r="K926" s="279"/>
      <c r="L926" s="284"/>
      <c r="M926" s="285"/>
      <c r="N926" s="286"/>
      <c r="O926" s="286"/>
      <c r="P926" s="286"/>
      <c r="Q926" s="286"/>
      <c r="R926" s="286"/>
      <c r="S926" s="286"/>
      <c r="T926" s="287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88" t="s">
        <v>267</v>
      </c>
      <c r="AU926" s="288" t="s">
        <v>90</v>
      </c>
      <c r="AV926" s="14" t="s">
        <v>103</v>
      </c>
      <c r="AW926" s="14" t="s">
        <v>35</v>
      </c>
      <c r="AX926" s="14" t="s">
        <v>80</v>
      </c>
      <c r="AY926" s="288" t="s">
        <v>166</v>
      </c>
    </row>
    <row r="927" spans="1:51" s="15" customFormat="1" ht="12">
      <c r="A927" s="15"/>
      <c r="B927" s="289"/>
      <c r="C927" s="290"/>
      <c r="D927" s="259" t="s">
        <v>267</v>
      </c>
      <c r="E927" s="291" t="s">
        <v>1</v>
      </c>
      <c r="F927" s="292" t="s">
        <v>1336</v>
      </c>
      <c r="G927" s="290"/>
      <c r="H927" s="293">
        <v>92.2</v>
      </c>
      <c r="I927" s="294"/>
      <c r="J927" s="290"/>
      <c r="K927" s="290"/>
      <c r="L927" s="295"/>
      <c r="M927" s="296"/>
      <c r="N927" s="297"/>
      <c r="O927" s="297"/>
      <c r="P927" s="297"/>
      <c r="Q927" s="297"/>
      <c r="R927" s="297"/>
      <c r="S927" s="297"/>
      <c r="T927" s="298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T927" s="299" t="s">
        <v>267</v>
      </c>
      <c r="AU927" s="299" t="s">
        <v>90</v>
      </c>
      <c r="AV927" s="15" t="s">
        <v>113</v>
      </c>
      <c r="AW927" s="15" t="s">
        <v>35</v>
      </c>
      <c r="AX927" s="15" t="s">
        <v>88</v>
      </c>
      <c r="AY927" s="299" t="s">
        <v>166</v>
      </c>
    </row>
    <row r="928" spans="1:65" s="2" customFormat="1" ht="33" customHeight="1">
      <c r="A928" s="38"/>
      <c r="B928" s="39"/>
      <c r="C928" s="300" t="s">
        <v>1337</v>
      </c>
      <c r="D928" s="300" t="s">
        <v>331</v>
      </c>
      <c r="E928" s="301" t="s">
        <v>1338</v>
      </c>
      <c r="F928" s="302" t="s">
        <v>1339</v>
      </c>
      <c r="G928" s="303" t="s">
        <v>339</v>
      </c>
      <c r="H928" s="304">
        <v>94.966</v>
      </c>
      <c r="I928" s="305"/>
      <c r="J928" s="306">
        <f>ROUND(I928*H928,2)</f>
        <v>0</v>
      </c>
      <c r="K928" s="307"/>
      <c r="L928" s="308"/>
      <c r="M928" s="309" t="s">
        <v>1</v>
      </c>
      <c r="N928" s="310" t="s">
        <v>45</v>
      </c>
      <c r="O928" s="91"/>
      <c r="P928" s="255">
        <f>O928*H928</f>
        <v>0</v>
      </c>
      <c r="Q928" s="255">
        <v>0.0004</v>
      </c>
      <c r="R928" s="255">
        <f>Q928*H928</f>
        <v>0.0379864</v>
      </c>
      <c r="S928" s="255">
        <v>0</v>
      </c>
      <c r="T928" s="256">
        <f>S928*H928</f>
        <v>0</v>
      </c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R928" s="257" t="s">
        <v>508</v>
      </c>
      <c r="AT928" s="257" t="s">
        <v>331</v>
      </c>
      <c r="AU928" s="257" t="s">
        <v>90</v>
      </c>
      <c r="AY928" s="17" t="s">
        <v>166</v>
      </c>
      <c r="BE928" s="258">
        <f>IF(N928="základní",J928,0)</f>
        <v>0</v>
      </c>
      <c r="BF928" s="258">
        <f>IF(N928="snížená",J928,0)</f>
        <v>0</v>
      </c>
      <c r="BG928" s="258">
        <f>IF(N928="zákl. přenesená",J928,0)</f>
        <v>0</v>
      </c>
      <c r="BH928" s="258">
        <f>IF(N928="sníž. přenesená",J928,0)</f>
        <v>0</v>
      </c>
      <c r="BI928" s="258">
        <f>IF(N928="nulová",J928,0)</f>
        <v>0</v>
      </c>
      <c r="BJ928" s="17" t="s">
        <v>88</v>
      </c>
      <c r="BK928" s="258">
        <f>ROUND(I928*H928,2)</f>
        <v>0</v>
      </c>
      <c r="BL928" s="17" t="s">
        <v>348</v>
      </c>
      <c r="BM928" s="257" t="s">
        <v>1340</v>
      </c>
    </row>
    <row r="929" spans="1:47" s="2" customFormat="1" ht="12">
      <c r="A929" s="38"/>
      <c r="B929" s="39"/>
      <c r="C929" s="40"/>
      <c r="D929" s="259" t="s">
        <v>175</v>
      </c>
      <c r="E929" s="40"/>
      <c r="F929" s="260" t="s">
        <v>1339</v>
      </c>
      <c r="G929" s="40"/>
      <c r="H929" s="40"/>
      <c r="I929" s="155"/>
      <c r="J929" s="40"/>
      <c r="K929" s="40"/>
      <c r="L929" s="44"/>
      <c r="M929" s="261"/>
      <c r="N929" s="262"/>
      <c r="O929" s="91"/>
      <c r="P929" s="91"/>
      <c r="Q929" s="91"/>
      <c r="R929" s="91"/>
      <c r="S929" s="91"/>
      <c r="T929" s="92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T929" s="17" t="s">
        <v>175</v>
      </c>
      <c r="AU929" s="17" t="s">
        <v>90</v>
      </c>
    </row>
    <row r="930" spans="1:51" s="13" customFormat="1" ht="12">
      <c r="A930" s="13"/>
      <c r="B930" s="267"/>
      <c r="C930" s="268"/>
      <c r="D930" s="259" t="s">
        <v>267</v>
      </c>
      <c r="E930" s="269" t="s">
        <v>1</v>
      </c>
      <c r="F930" s="270" t="s">
        <v>1341</v>
      </c>
      <c r="G930" s="268"/>
      <c r="H930" s="271">
        <v>94.966</v>
      </c>
      <c r="I930" s="272"/>
      <c r="J930" s="268"/>
      <c r="K930" s="268"/>
      <c r="L930" s="273"/>
      <c r="M930" s="274"/>
      <c r="N930" s="275"/>
      <c r="O930" s="275"/>
      <c r="P930" s="275"/>
      <c r="Q930" s="275"/>
      <c r="R930" s="275"/>
      <c r="S930" s="275"/>
      <c r="T930" s="276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77" t="s">
        <v>267</v>
      </c>
      <c r="AU930" s="277" t="s">
        <v>90</v>
      </c>
      <c r="AV930" s="13" t="s">
        <v>90</v>
      </c>
      <c r="AW930" s="13" t="s">
        <v>35</v>
      </c>
      <c r="AX930" s="13" t="s">
        <v>80</v>
      </c>
      <c r="AY930" s="277" t="s">
        <v>166</v>
      </c>
    </row>
    <row r="931" spans="1:51" s="14" customFormat="1" ht="12">
      <c r="A931" s="14"/>
      <c r="B931" s="278"/>
      <c r="C931" s="279"/>
      <c r="D931" s="259" t="s">
        <v>267</v>
      </c>
      <c r="E931" s="280" t="s">
        <v>1</v>
      </c>
      <c r="F931" s="281" t="s">
        <v>269</v>
      </c>
      <c r="G931" s="279"/>
      <c r="H931" s="282">
        <v>94.966</v>
      </c>
      <c r="I931" s="283"/>
      <c r="J931" s="279"/>
      <c r="K931" s="279"/>
      <c r="L931" s="284"/>
      <c r="M931" s="285"/>
      <c r="N931" s="286"/>
      <c r="O931" s="286"/>
      <c r="P931" s="286"/>
      <c r="Q931" s="286"/>
      <c r="R931" s="286"/>
      <c r="S931" s="286"/>
      <c r="T931" s="287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88" t="s">
        <v>267</v>
      </c>
      <c r="AU931" s="288" t="s">
        <v>90</v>
      </c>
      <c r="AV931" s="14" t="s">
        <v>103</v>
      </c>
      <c r="AW931" s="14" t="s">
        <v>35</v>
      </c>
      <c r="AX931" s="14" t="s">
        <v>88</v>
      </c>
      <c r="AY931" s="288" t="s">
        <v>166</v>
      </c>
    </row>
    <row r="932" spans="1:65" s="2" customFormat="1" ht="21.75" customHeight="1">
      <c r="A932" s="38"/>
      <c r="B932" s="39"/>
      <c r="C932" s="245" t="s">
        <v>1342</v>
      </c>
      <c r="D932" s="245" t="s">
        <v>169</v>
      </c>
      <c r="E932" s="246" t="s">
        <v>1343</v>
      </c>
      <c r="F932" s="247" t="s">
        <v>1332</v>
      </c>
      <c r="G932" s="248" t="s">
        <v>339</v>
      </c>
      <c r="H932" s="249">
        <v>121</v>
      </c>
      <c r="I932" s="250"/>
      <c r="J932" s="251">
        <f>ROUND(I932*H932,2)</f>
        <v>0</v>
      </c>
      <c r="K932" s="252"/>
      <c r="L932" s="44"/>
      <c r="M932" s="253" t="s">
        <v>1</v>
      </c>
      <c r="N932" s="254" t="s">
        <v>45</v>
      </c>
      <c r="O932" s="91"/>
      <c r="P932" s="255">
        <f>O932*H932</f>
        <v>0</v>
      </c>
      <c r="Q932" s="255">
        <v>0</v>
      </c>
      <c r="R932" s="255">
        <f>Q932*H932</f>
        <v>0</v>
      </c>
      <c r="S932" s="255">
        <v>0</v>
      </c>
      <c r="T932" s="256">
        <f>S932*H932</f>
        <v>0</v>
      </c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R932" s="257" t="s">
        <v>348</v>
      </c>
      <c r="AT932" s="257" t="s">
        <v>169</v>
      </c>
      <c r="AU932" s="257" t="s">
        <v>90</v>
      </c>
      <c r="AY932" s="17" t="s">
        <v>166</v>
      </c>
      <c r="BE932" s="258">
        <f>IF(N932="základní",J932,0)</f>
        <v>0</v>
      </c>
      <c r="BF932" s="258">
        <f>IF(N932="snížená",J932,0)</f>
        <v>0</v>
      </c>
      <c r="BG932" s="258">
        <f>IF(N932="zákl. přenesená",J932,0)</f>
        <v>0</v>
      </c>
      <c r="BH932" s="258">
        <f>IF(N932="sníž. přenesená",J932,0)</f>
        <v>0</v>
      </c>
      <c r="BI932" s="258">
        <f>IF(N932="nulová",J932,0)</f>
        <v>0</v>
      </c>
      <c r="BJ932" s="17" t="s">
        <v>88</v>
      </c>
      <c r="BK932" s="258">
        <f>ROUND(I932*H932,2)</f>
        <v>0</v>
      </c>
      <c r="BL932" s="17" t="s">
        <v>348</v>
      </c>
      <c r="BM932" s="257" t="s">
        <v>1344</v>
      </c>
    </row>
    <row r="933" spans="1:47" s="2" customFormat="1" ht="12">
      <c r="A933" s="38"/>
      <c r="B933" s="39"/>
      <c r="C933" s="40"/>
      <c r="D933" s="259" t="s">
        <v>175</v>
      </c>
      <c r="E933" s="40"/>
      <c r="F933" s="260" t="s">
        <v>1334</v>
      </c>
      <c r="G933" s="40"/>
      <c r="H933" s="40"/>
      <c r="I933" s="155"/>
      <c r="J933" s="40"/>
      <c r="K933" s="40"/>
      <c r="L933" s="44"/>
      <c r="M933" s="261"/>
      <c r="N933" s="262"/>
      <c r="O933" s="91"/>
      <c r="P933" s="91"/>
      <c r="Q933" s="91"/>
      <c r="R933" s="91"/>
      <c r="S933" s="91"/>
      <c r="T933" s="92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T933" s="17" t="s">
        <v>175</v>
      </c>
      <c r="AU933" s="17" t="s">
        <v>90</v>
      </c>
    </row>
    <row r="934" spans="1:51" s="13" customFormat="1" ht="12">
      <c r="A934" s="13"/>
      <c r="B934" s="267"/>
      <c r="C934" s="268"/>
      <c r="D934" s="259" t="s">
        <v>267</v>
      </c>
      <c r="E934" s="269" t="s">
        <v>1</v>
      </c>
      <c r="F934" s="270" t="s">
        <v>1345</v>
      </c>
      <c r="G934" s="268"/>
      <c r="H934" s="271">
        <v>60.5</v>
      </c>
      <c r="I934" s="272"/>
      <c r="J934" s="268"/>
      <c r="K934" s="268"/>
      <c r="L934" s="273"/>
      <c r="M934" s="274"/>
      <c r="N934" s="275"/>
      <c r="O934" s="275"/>
      <c r="P934" s="275"/>
      <c r="Q934" s="275"/>
      <c r="R934" s="275"/>
      <c r="S934" s="275"/>
      <c r="T934" s="276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77" t="s">
        <v>267</v>
      </c>
      <c r="AU934" s="277" t="s">
        <v>90</v>
      </c>
      <c r="AV934" s="13" t="s">
        <v>90</v>
      </c>
      <c r="AW934" s="13" t="s">
        <v>35</v>
      </c>
      <c r="AX934" s="13" t="s">
        <v>80</v>
      </c>
      <c r="AY934" s="277" t="s">
        <v>166</v>
      </c>
    </row>
    <row r="935" spans="1:51" s="14" customFormat="1" ht="12">
      <c r="A935" s="14"/>
      <c r="B935" s="278"/>
      <c r="C935" s="279"/>
      <c r="D935" s="259" t="s">
        <v>267</v>
      </c>
      <c r="E935" s="280" t="s">
        <v>1</v>
      </c>
      <c r="F935" s="281" t="s">
        <v>1346</v>
      </c>
      <c r="G935" s="279"/>
      <c r="H935" s="282">
        <v>60.5</v>
      </c>
      <c r="I935" s="283"/>
      <c r="J935" s="279"/>
      <c r="K935" s="279"/>
      <c r="L935" s="284"/>
      <c r="M935" s="285"/>
      <c r="N935" s="286"/>
      <c r="O935" s="286"/>
      <c r="P935" s="286"/>
      <c r="Q935" s="286"/>
      <c r="R935" s="286"/>
      <c r="S935" s="286"/>
      <c r="T935" s="287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88" t="s">
        <v>267</v>
      </c>
      <c r="AU935" s="288" t="s">
        <v>90</v>
      </c>
      <c r="AV935" s="14" t="s">
        <v>103</v>
      </c>
      <c r="AW935" s="14" t="s">
        <v>35</v>
      </c>
      <c r="AX935" s="14" t="s">
        <v>80</v>
      </c>
      <c r="AY935" s="288" t="s">
        <v>166</v>
      </c>
    </row>
    <row r="936" spans="1:51" s="13" customFormat="1" ht="12">
      <c r="A936" s="13"/>
      <c r="B936" s="267"/>
      <c r="C936" s="268"/>
      <c r="D936" s="259" t="s">
        <v>267</v>
      </c>
      <c r="E936" s="269" t="s">
        <v>1</v>
      </c>
      <c r="F936" s="270" t="s">
        <v>1347</v>
      </c>
      <c r="G936" s="268"/>
      <c r="H936" s="271">
        <v>23.2</v>
      </c>
      <c r="I936" s="272"/>
      <c r="J936" s="268"/>
      <c r="K936" s="268"/>
      <c r="L936" s="273"/>
      <c r="M936" s="274"/>
      <c r="N936" s="275"/>
      <c r="O936" s="275"/>
      <c r="P936" s="275"/>
      <c r="Q936" s="275"/>
      <c r="R936" s="275"/>
      <c r="S936" s="275"/>
      <c r="T936" s="276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77" t="s">
        <v>267</v>
      </c>
      <c r="AU936" s="277" t="s">
        <v>90</v>
      </c>
      <c r="AV936" s="13" t="s">
        <v>90</v>
      </c>
      <c r="AW936" s="13" t="s">
        <v>35</v>
      </c>
      <c r="AX936" s="13" t="s">
        <v>80</v>
      </c>
      <c r="AY936" s="277" t="s">
        <v>166</v>
      </c>
    </row>
    <row r="937" spans="1:51" s="14" customFormat="1" ht="12">
      <c r="A937" s="14"/>
      <c r="B937" s="278"/>
      <c r="C937" s="279"/>
      <c r="D937" s="259" t="s">
        <v>267</v>
      </c>
      <c r="E937" s="280" t="s">
        <v>1</v>
      </c>
      <c r="F937" s="281" t="s">
        <v>1348</v>
      </c>
      <c r="G937" s="279"/>
      <c r="H937" s="282">
        <v>23.2</v>
      </c>
      <c r="I937" s="283"/>
      <c r="J937" s="279"/>
      <c r="K937" s="279"/>
      <c r="L937" s="284"/>
      <c r="M937" s="285"/>
      <c r="N937" s="286"/>
      <c r="O937" s="286"/>
      <c r="P937" s="286"/>
      <c r="Q937" s="286"/>
      <c r="R937" s="286"/>
      <c r="S937" s="286"/>
      <c r="T937" s="287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88" t="s">
        <v>267</v>
      </c>
      <c r="AU937" s="288" t="s">
        <v>90</v>
      </c>
      <c r="AV937" s="14" t="s">
        <v>103</v>
      </c>
      <c r="AW937" s="14" t="s">
        <v>35</v>
      </c>
      <c r="AX937" s="14" t="s">
        <v>80</v>
      </c>
      <c r="AY937" s="288" t="s">
        <v>166</v>
      </c>
    </row>
    <row r="938" spans="1:51" s="13" customFormat="1" ht="12">
      <c r="A938" s="13"/>
      <c r="B938" s="267"/>
      <c r="C938" s="268"/>
      <c r="D938" s="259" t="s">
        <v>267</v>
      </c>
      <c r="E938" s="269" t="s">
        <v>1</v>
      </c>
      <c r="F938" s="270" t="s">
        <v>1349</v>
      </c>
      <c r="G938" s="268"/>
      <c r="H938" s="271">
        <v>37.3</v>
      </c>
      <c r="I938" s="272"/>
      <c r="J938" s="268"/>
      <c r="K938" s="268"/>
      <c r="L938" s="273"/>
      <c r="M938" s="274"/>
      <c r="N938" s="275"/>
      <c r="O938" s="275"/>
      <c r="P938" s="275"/>
      <c r="Q938" s="275"/>
      <c r="R938" s="275"/>
      <c r="S938" s="275"/>
      <c r="T938" s="276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77" t="s">
        <v>267</v>
      </c>
      <c r="AU938" s="277" t="s">
        <v>90</v>
      </c>
      <c r="AV938" s="13" t="s">
        <v>90</v>
      </c>
      <c r="AW938" s="13" t="s">
        <v>35</v>
      </c>
      <c r="AX938" s="13" t="s">
        <v>80</v>
      </c>
      <c r="AY938" s="277" t="s">
        <v>166</v>
      </c>
    </row>
    <row r="939" spans="1:51" s="14" customFormat="1" ht="12">
      <c r="A939" s="14"/>
      <c r="B939" s="278"/>
      <c r="C939" s="279"/>
      <c r="D939" s="259" t="s">
        <v>267</v>
      </c>
      <c r="E939" s="280" t="s">
        <v>1</v>
      </c>
      <c r="F939" s="281" t="s">
        <v>1350</v>
      </c>
      <c r="G939" s="279"/>
      <c r="H939" s="282">
        <v>37.3</v>
      </c>
      <c r="I939" s="283"/>
      <c r="J939" s="279"/>
      <c r="K939" s="279"/>
      <c r="L939" s="284"/>
      <c r="M939" s="285"/>
      <c r="N939" s="286"/>
      <c r="O939" s="286"/>
      <c r="P939" s="286"/>
      <c r="Q939" s="286"/>
      <c r="R939" s="286"/>
      <c r="S939" s="286"/>
      <c r="T939" s="287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88" t="s">
        <v>267</v>
      </c>
      <c r="AU939" s="288" t="s">
        <v>90</v>
      </c>
      <c r="AV939" s="14" t="s">
        <v>103</v>
      </c>
      <c r="AW939" s="14" t="s">
        <v>35</v>
      </c>
      <c r="AX939" s="14" t="s">
        <v>80</v>
      </c>
      <c r="AY939" s="288" t="s">
        <v>166</v>
      </c>
    </row>
    <row r="940" spans="1:51" s="15" customFormat="1" ht="12">
      <c r="A940" s="15"/>
      <c r="B940" s="289"/>
      <c r="C940" s="290"/>
      <c r="D940" s="259" t="s">
        <v>267</v>
      </c>
      <c r="E940" s="291" t="s">
        <v>1</v>
      </c>
      <c r="F940" s="292" t="s">
        <v>285</v>
      </c>
      <c r="G940" s="290"/>
      <c r="H940" s="293">
        <v>121</v>
      </c>
      <c r="I940" s="294"/>
      <c r="J940" s="290"/>
      <c r="K940" s="290"/>
      <c r="L940" s="295"/>
      <c r="M940" s="296"/>
      <c r="N940" s="297"/>
      <c r="O940" s="297"/>
      <c r="P940" s="297"/>
      <c r="Q940" s="297"/>
      <c r="R940" s="297"/>
      <c r="S940" s="297"/>
      <c r="T940" s="298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T940" s="299" t="s">
        <v>267</v>
      </c>
      <c r="AU940" s="299" t="s">
        <v>90</v>
      </c>
      <c r="AV940" s="15" t="s">
        <v>113</v>
      </c>
      <c r="AW940" s="15" t="s">
        <v>35</v>
      </c>
      <c r="AX940" s="15" t="s">
        <v>88</v>
      </c>
      <c r="AY940" s="299" t="s">
        <v>166</v>
      </c>
    </row>
    <row r="941" spans="1:65" s="2" customFormat="1" ht="21.75" customHeight="1">
      <c r="A941" s="38"/>
      <c r="B941" s="39"/>
      <c r="C941" s="300" t="s">
        <v>1351</v>
      </c>
      <c r="D941" s="300" t="s">
        <v>331</v>
      </c>
      <c r="E941" s="301" t="s">
        <v>1352</v>
      </c>
      <c r="F941" s="302" t="s">
        <v>1353</v>
      </c>
      <c r="G941" s="303" t="s">
        <v>339</v>
      </c>
      <c r="H941" s="304">
        <v>60.5</v>
      </c>
      <c r="I941" s="305"/>
      <c r="J941" s="306">
        <f>ROUND(I941*H941,2)</f>
        <v>0</v>
      </c>
      <c r="K941" s="307"/>
      <c r="L941" s="308"/>
      <c r="M941" s="309" t="s">
        <v>1</v>
      </c>
      <c r="N941" s="310" t="s">
        <v>45</v>
      </c>
      <c r="O941" s="91"/>
      <c r="P941" s="255">
        <f>O941*H941</f>
        <v>0</v>
      </c>
      <c r="Q941" s="255">
        <v>0.0066</v>
      </c>
      <c r="R941" s="255">
        <f>Q941*H941</f>
        <v>0.3993</v>
      </c>
      <c r="S941" s="255">
        <v>0</v>
      </c>
      <c r="T941" s="256">
        <f>S941*H941</f>
        <v>0</v>
      </c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R941" s="257" t="s">
        <v>508</v>
      </c>
      <c r="AT941" s="257" t="s">
        <v>331</v>
      </c>
      <c r="AU941" s="257" t="s">
        <v>90</v>
      </c>
      <c r="AY941" s="17" t="s">
        <v>166</v>
      </c>
      <c r="BE941" s="258">
        <f>IF(N941="základní",J941,0)</f>
        <v>0</v>
      </c>
      <c r="BF941" s="258">
        <f>IF(N941="snížená",J941,0)</f>
        <v>0</v>
      </c>
      <c r="BG941" s="258">
        <f>IF(N941="zákl. přenesená",J941,0)</f>
        <v>0</v>
      </c>
      <c r="BH941" s="258">
        <f>IF(N941="sníž. přenesená",J941,0)</f>
        <v>0</v>
      </c>
      <c r="BI941" s="258">
        <f>IF(N941="nulová",J941,0)</f>
        <v>0</v>
      </c>
      <c r="BJ941" s="17" t="s">
        <v>88</v>
      </c>
      <c r="BK941" s="258">
        <f>ROUND(I941*H941,2)</f>
        <v>0</v>
      </c>
      <c r="BL941" s="17" t="s">
        <v>348</v>
      </c>
      <c r="BM941" s="257" t="s">
        <v>1354</v>
      </c>
    </row>
    <row r="942" spans="1:47" s="2" customFormat="1" ht="12">
      <c r="A942" s="38"/>
      <c r="B942" s="39"/>
      <c r="C942" s="40"/>
      <c r="D942" s="259" t="s">
        <v>175</v>
      </c>
      <c r="E942" s="40"/>
      <c r="F942" s="260" t="s">
        <v>1353</v>
      </c>
      <c r="G942" s="40"/>
      <c r="H942" s="40"/>
      <c r="I942" s="155"/>
      <c r="J942" s="40"/>
      <c r="K942" s="40"/>
      <c r="L942" s="44"/>
      <c r="M942" s="261"/>
      <c r="N942" s="262"/>
      <c r="O942" s="91"/>
      <c r="P942" s="91"/>
      <c r="Q942" s="91"/>
      <c r="R942" s="91"/>
      <c r="S942" s="91"/>
      <c r="T942" s="92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T942" s="17" t="s">
        <v>175</v>
      </c>
      <c r="AU942" s="17" t="s">
        <v>90</v>
      </c>
    </row>
    <row r="943" spans="1:51" s="13" customFormat="1" ht="12">
      <c r="A943" s="13"/>
      <c r="B943" s="267"/>
      <c r="C943" s="268"/>
      <c r="D943" s="259" t="s">
        <v>267</v>
      </c>
      <c r="E943" s="269" t="s">
        <v>1</v>
      </c>
      <c r="F943" s="270" t="s">
        <v>1345</v>
      </c>
      <c r="G943" s="268"/>
      <c r="H943" s="271">
        <v>60.5</v>
      </c>
      <c r="I943" s="272"/>
      <c r="J943" s="268"/>
      <c r="K943" s="268"/>
      <c r="L943" s="273"/>
      <c r="M943" s="274"/>
      <c r="N943" s="275"/>
      <c r="O943" s="275"/>
      <c r="P943" s="275"/>
      <c r="Q943" s="275"/>
      <c r="R943" s="275"/>
      <c r="S943" s="275"/>
      <c r="T943" s="276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77" t="s">
        <v>267</v>
      </c>
      <c r="AU943" s="277" t="s">
        <v>90</v>
      </c>
      <c r="AV943" s="13" t="s">
        <v>90</v>
      </c>
      <c r="AW943" s="13" t="s">
        <v>35</v>
      </c>
      <c r="AX943" s="13" t="s">
        <v>80</v>
      </c>
      <c r="AY943" s="277" t="s">
        <v>166</v>
      </c>
    </row>
    <row r="944" spans="1:51" s="14" customFormat="1" ht="12">
      <c r="A944" s="14"/>
      <c r="B944" s="278"/>
      <c r="C944" s="279"/>
      <c r="D944" s="259" t="s">
        <v>267</v>
      </c>
      <c r="E944" s="280" t="s">
        <v>1</v>
      </c>
      <c r="F944" s="281" t="s">
        <v>1355</v>
      </c>
      <c r="G944" s="279"/>
      <c r="H944" s="282">
        <v>60.5</v>
      </c>
      <c r="I944" s="283"/>
      <c r="J944" s="279"/>
      <c r="K944" s="279"/>
      <c r="L944" s="284"/>
      <c r="M944" s="285"/>
      <c r="N944" s="286"/>
      <c r="O944" s="286"/>
      <c r="P944" s="286"/>
      <c r="Q944" s="286"/>
      <c r="R944" s="286"/>
      <c r="S944" s="286"/>
      <c r="T944" s="287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88" t="s">
        <v>267</v>
      </c>
      <c r="AU944" s="288" t="s">
        <v>90</v>
      </c>
      <c r="AV944" s="14" t="s">
        <v>103</v>
      </c>
      <c r="AW944" s="14" t="s">
        <v>35</v>
      </c>
      <c r="AX944" s="14" t="s">
        <v>88</v>
      </c>
      <c r="AY944" s="288" t="s">
        <v>166</v>
      </c>
    </row>
    <row r="945" spans="1:65" s="2" customFormat="1" ht="16.5" customHeight="1">
      <c r="A945" s="38"/>
      <c r="B945" s="39"/>
      <c r="C945" s="300" t="s">
        <v>1356</v>
      </c>
      <c r="D945" s="300" t="s">
        <v>331</v>
      </c>
      <c r="E945" s="301" t="s">
        <v>1357</v>
      </c>
      <c r="F945" s="302" t="s">
        <v>1358</v>
      </c>
      <c r="G945" s="303" t="s">
        <v>339</v>
      </c>
      <c r="H945" s="304">
        <v>60.5</v>
      </c>
      <c r="I945" s="305"/>
      <c r="J945" s="306">
        <f>ROUND(I945*H945,2)</f>
        <v>0</v>
      </c>
      <c r="K945" s="307"/>
      <c r="L945" s="308"/>
      <c r="M945" s="309" t="s">
        <v>1</v>
      </c>
      <c r="N945" s="310" t="s">
        <v>45</v>
      </c>
      <c r="O945" s="91"/>
      <c r="P945" s="255">
        <f>O945*H945</f>
        <v>0</v>
      </c>
      <c r="Q945" s="255">
        <v>0.0036</v>
      </c>
      <c r="R945" s="255">
        <f>Q945*H945</f>
        <v>0.2178</v>
      </c>
      <c r="S945" s="255">
        <v>0</v>
      </c>
      <c r="T945" s="256">
        <f>S945*H945</f>
        <v>0</v>
      </c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R945" s="257" t="s">
        <v>508</v>
      </c>
      <c r="AT945" s="257" t="s">
        <v>331</v>
      </c>
      <c r="AU945" s="257" t="s">
        <v>90</v>
      </c>
      <c r="AY945" s="17" t="s">
        <v>166</v>
      </c>
      <c r="BE945" s="258">
        <f>IF(N945="základní",J945,0)</f>
        <v>0</v>
      </c>
      <c r="BF945" s="258">
        <f>IF(N945="snížená",J945,0)</f>
        <v>0</v>
      </c>
      <c r="BG945" s="258">
        <f>IF(N945="zákl. přenesená",J945,0)</f>
        <v>0</v>
      </c>
      <c r="BH945" s="258">
        <f>IF(N945="sníž. přenesená",J945,0)</f>
        <v>0</v>
      </c>
      <c r="BI945" s="258">
        <f>IF(N945="nulová",J945,0)</f>
        <v>0</v>
      </c>
      <c r="BJ945" s="17" t="s">
        <v>88</v>
      </c>
      <c r="BK945" s="258">
        <f>ROUND(I945*H945,2)</f>
        <v>0</v>
      </c>
      <c r="BL945" s="17" t="s">
        <v>348</v>
      </c>
      <c r="BM945" s="257" t="s">
        <v>1359</v>
      </c>
    </row>
    <row r="946" spans="1:47" s="2" customFormat="1" ht="12">
      <c r="A946" s="38"/>
      <c r="B946" s="39"/>
      <c r="C946" s="40"/>
      <c r="D946" s="259" t="s">
        <v>175</v>
      </c>
      <c r="E946" s="40"/>
      <c r="F946" s="260" t="s">
        <v>1358</v>
      </c>
      <c r="G946" s="40"/>
      <c r="H946" s="40"/>
      <c r="I946" s="155"/>
      <c r="J946" s="40"/>
      <c r="K946" s="40"/>
      <c r="L946" s="44"/>
      <c r="M946" s="261"/>
      <c r="N946" s="262"/>
      <c r="O946" s="91"/>
      <c r="P946" s="91"/>
      <c r="Q946" s="91"/>
      <c r="R946" s="91"/>
      <c r="S946" s="91"/>
      <c r="T946" s="92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T946" s="17" t="s">
        <v>175</v>
      </c>
      <c r="AU946" s="17" t="s">
        <v>90</v>
      </c>
    </row>
    <row r="947" spans="1:65" s="2" customFormat="1" ht="16.5" customHeight="1">
      <c r="A947" s="38"/>
      <c r="B947" s="39"/>
      <c r="C947" s="300" t="s">
        <v>1360</v>
      </c>
      <c r="D947" s="300" t="s">
        <v>331</v>
      </c>
      <c r="E947" s="301" t="s">
        <v>1361</v>
      </c>
      <c r="F947" s="302" t="s">
        <v>1362</v>
      </c>
      <c r="G947" s="303" t="s">
        <v>339</v>
      </c>
      <c r="H947" s="304">
        <v>37.3</v>
      </c>
      <c r="I947" s="305"/>
      <c r="J947" s="306">
        <f>ROUND(I947*H947,2)</f>
        <v>0</v>
      </c>
      <c r="K947" s="307"/>
      <c r="L947" s="308"/>
      <c r="M947" s="309" t="s">
        <v>1</v>
      </c>
      <c r="N947" s="310" t="s">
        <v>45</v>
      </c>
      <c r="O947" s="91"/>
      <c r="P947" s="255">
        <f>O947*H947</f>
        <v>0</v>
      </c>
      <c r="Q947" s="255">
        <v>0.0028</v>
      </c>
      <c r="R947" s="255">
        <f>Q947*H947</f>
        <v>0.10443999999999999</v>
      </c>
      <c r="S947" s="255">
        <v>0</v>
      </c>
      <c r="T947" s="256">
        <f>S947*H947</f>
        <v>0</v>
      </c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R947" s="257" t="s">
        <v>508</v>
      </c>
      <c r="AT947" s="257" t="s">
        <v>331</v>
      </c>
      <c r="AU947" s="257" t="s">
        <v>90</v>
      </c>
      <c r="AY947" s="17" t="s">
        <v>166</v>
      </c>
      <c r="BE947" s="258">
        <f>IF(N947="základní",J947,0)</f>
        <v>0</v>
      </c>
      <c r="BF947" s="258">
        <f>IF(N947="snížená",J947,0)</f>
        <v>0</v>
      </c>
      <c r="BG947" s="258">
        <f>IF(N947="zákl. přenesená",J947,0)</f>
        <v>0</v>
      </c>
      <c r="BH947" s="258">
        <f>IF(N947="sníž. přenesená",J947,0)</f>
        <v>0</v>
      </c>
      <c r="BI947" s="258">
        <f>IF(N947="nulová",J947,0)</f>
        <v>0</v>
      </c>
      <c r="BJ947" s="17" t="s">
        <v>88</v>
      </c>
      <c r="BK947" s="258">
        <f>ROUND(I947*H947,2)</f>
        <v>0</v>
      </c>
      <c r="BL947" s="17" t="s">
        <v>348</v>
      </c>
      <c r="BM947" s="257" t="s">
        <v>1363</v>
      </c>
    </row>
    <row r="948" spans="1:47" s="2" customFormat="1" ht="12">
      <c r="A948" s="38"/>
      <c r="B948" s="39"/>
      <c r="C948" s="40"/>
      <c r="D948" s="259" t="s">
        <v>175</v>
      </c>
      <c r="E948" s="40"/>
      <c r="F948" s="260" t="s">
        <v>1362</v>
      </c>
      <c r="G948" s="40"/>
      <c r="H948" s="40"/>
      <c r="I948" s="155"/>
      <c r="J948" s="40"/>
      <c r="K948" s="40"/>
      <c r="L948" s="44"/>
      <c r="M948" s="261"/>
      <c r="N948" s="262"/>
      <c r="O948" s="91"/>
      <c r="P948" s="91"/>
      <c r="Q948" s="91"/>
      <c r="R948" s="91"/>
      <c r="S948" s="91"/>
      <c r="T948" s="92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T948" s="17" t="s">
        <v>175</v>
      </c>
      <c r="AU948" s="17" t="s">
        <v>90</v>
      </c>
    </row>
    <row r="949" spans="1:65" s="2" customFormat="1" ht="16.5" customHeight="1">
      <c r="A949" s="38"/>
      <c r="B949" s="39"/>
      <c r="C949" s="300" t="s">
        <v>1364</v>
      </c>
      <c r="D949" s="300" t="s">
        <v>331</v>
      </c>
      <c r="E949" s="301" t="s">
        <v>1365</v>
      </c>
      <c r="F949" s="302" t="s">
        <v>1366</v>
      </c>
      <c r="G949" s="303" t="s">
        <v>339</v>
      </c>
      <c r="H949" s="304">
        <v>43</v>
      </c>
      <c r="I949" s="305"/>
      <c r="J949" s="306">
        <f>ROUND(I949*H949,2)</f>
        <v>0</v>
      </c>
      <c r="K949" s="307"/>
      <c r="L949" s="308"/>
      <c r="M949" s="309" t="s">
        <v>1</v>
      </c>
      <c r="N949" s="310" t="s">
        <v>45</v>
      </c>
      <c r="O949" s="91"/>
      <c r="P949" s="255">
        <f>O949*H949</f>
        <v>0</v>
      </c>
      <c r="Q949" s="255">
        <v>0.0042</v>
      </c>
      <c r="R949" s="255">
        <f>Q949*H949</f>
        <v>0.18059999999999998</v>
      </c>
      <c r="S949" s="255">
        <v>0</v>
      </c>
      <c r="T949" s="256">
        <f>S949*H949</f>
        <v>0</v>
      </c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R949" s="257" t="s">
        <v>508</v>
      </c>
      <c r="AT949" s="257" t="s">
        <v>331</v>
      </c>
      <c r="AU949" s="257" t="s">
        <v>90</v>
      </c>
      <c r="AY949" s="17" t="s">
        <v>166</v>
      </c>
      <c r="BE949" s="258">
        <f>IF(N949="základní",J949,0)</f>
        <v>0</v>
      </c>
      <c r="BF949" s="258">
        <f>IF(N949="snížená",J949,0)</f>
        <v>0</v>
      </c>
      <c r="BG949" s="258">
        <f>IF(N949="zákl. přenesená",J949,0)</f>
        <v>0</v>
      </c>
      <c r="BH949" s="258">
        <f>IF(N949="sníž. přenesená",J949,0)</f>
        <v>0</v>
      </c>
      <c r="BI949" s="258">
        <f>IF(N949="nulová",J949,0)</f>
        <v>0</v>
      </c>
      <c r="BJ949" s="17" t="s">
        <v>88</v>
      </c>
      <c r="BK949" s="258">
        <f>ROUND(I949*H949,2)</f>
        <v>0</v>
      </c>
      <c r="BL949" s="17" t="s">
        <v>348</v>
      </c>
      <c r="BM949" s="257" t="s">
        <v>1367</v>
      </c>
    </row>
    <row r="950" spans="1:47" s="2" customFormat="1" ht="12">
      <c r="A950" s="38"/>
      <c r="B950" s="39"/>
      <c r="C950" s="40"/>
      <c r="D950" s="259" t="s">
        <v>175</v>
      </c>
      <c r="E950" s="40"/>
      <c r="F950" s="260" t="s">
        <v>1366</v>
      </c>
      <c r="G950" s="40"/>
      <c r="H950" s="40"/>
      <c r="I950" s="155"/>
      <c r="J950" s="40"/>
      <c r="K950" s="40"/>
      <c r="L950" s="44"/>
      <c r="M950" s="261"/>
      <c r="N950" s="262"/>
      <c r="O950" s="91"/>
      <c r="P950" s="91"/>
      <c r="Q950" s="91"/>
      <c r="R950" s="91"/>
      <c r="S950" s="91"/>
      <c r="T950" s="92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T950" s="17" t="s">
        <v>175</v>
      </c>
      <c r="AU950" s="17" t="s">
        <v>90</v>
      </c>
    </row>
    <row r="951" spans="1:51" s="13" customFormat="1" ht="12">
      <c r="A951" s="13"/>
      <c r="B951" s="267"/>
      <c r="C951" s="268"/>
      <c r="D951" s="259" t="s">
        <v>267</v>
      </c>
      <c r="E951" s="269" t="s">
        <v>1</v>
      </c>
      <c r="F951" s="270" t="s">
        <v>1368</v>
      </c>
      <c r="G951" s="268"/>
      <c r="H951" s="271">
        <v>43</v>
      </c>
      <c r="I951" s="272"/>
      <c r="J951" s="268"/>
      <c r="K951" s="268"/>
      <c r="L951" s="273"/>
      <c r="M951" s="274"/>
      <c r="N951" s="275"/>
      <c r="O951" s="275"/>
      <c r="P951" s="275"/>
      <c r="Q951" s="275"/>
      <c r="R951" s="275"/>
      <c r="S951" s="275"/>
      <c r="T951" s="276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77" t="s">
        <v>267</v>
      </c>
      <c r="AU951" s="277" t="s">
        <v>90</v>
      </c>
      <c r="AV951" s="13" t="s">
        <v>90</v>
      </c>
      <c r="AW951" s="13" t="s">
        <v>35</v>
      </c>
      <c r="AX951" s="13" t="s">
        <v>80</v>
      </c>
      <c r="AY951" s="277" t="s">
        <v>166</v>
      </c>
    </row>
    <row r="952" spans="1:51" s="14" customFormat="1" ht="12">
      <c r="A952" s="14"/>
      <c r="B952" s="278"/>
      <c r="C952" s="279"/>
      <c r="D952" s="259" t="s">
        <v>267</v>
      </c>
      <c r="E952" s="280" t="s">
        <v>1</v>
      </c>
      <c r="F952" s="281" t="s">
        <v>1369</v>
      </c>
      <c r="G952" s="279"/>
      <c r="H952" s="282">
        <v>43</v>
      </c>
      <c r="I952" s="283"/>
      <c r="J952" s="279"/>
      <c r="K952" s="279"/>
      <c r="L952" s="284"/>
      <c r="M952" s="285"/>
      <c r="N952" s="286"/>
      <c r="O952" s="286"/>
      <c r="P952" s="286"/>
      <c r="Q952" s="286"/>
      <c r="R952" s="286"/>
      <c r="S952" s="286"/>
      <c r="T952" s="287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88" t="s">
        <v>267</v>
      </c>
      <c r="AU952" s="288" t="s">
        <v>90</v>
      </c>
      <c r="AV952" s="14" t="s">
        <v>103</v>
      </c>
      <c r="AW952" s="14" t="s">
        <v>35</v>
      </c>
      <c r="AX952" s="14" t="s">
        <v>88</v>
      </c>
      <c r="AY952" s="288" t="s">
        <v>166</v>
      </c>
    </row>
    <row r="953" spans="1:65" s="2" customFormat="1" ht="21.75" customHeight="1">
      <c r="A953" s="38"/>
      <c r="B953" s="39"/>
      <c r="C953" s="245" t="s">
        <v>1370</v>
      </c>
      <c r="D953" s="245" t="s">
        <v>169</v>
      </c>
      <c r="E953" s="246" t="s">
        <v>1371</v>
      </c>
      <c r="F953" s="247" t="s">
        <v>1372</v>
      </c>
      <c r="G953" s="248" t="s">
        <v>264</v>
      </c>
      <c r="H953" s="249">
        <v>460</v>
      </c>
      <c r="I953" s="250"/>
      <c r="J953" s="251">
        <f>ROUND(I953*H953,2)</f>
        <v>0</v>
      </c>
      <c r="K953" s="252"/>
      <c r="L953" s="44"/>
      <c r="M953" s="253" t="s">
        <v>1</v>
      </c>
      <c r="N953" s="254" t="s">
        <v>45</v>
      </c>
      <c r="O953" s="91"/>
      <c r="P953" s="255">
        <f>O953*H953</f>
        <v>0</v>
      </c>
      <c r="Q953" s="255">
        <v>0</v>
      </c>
      <c r="R953" s="255">
        <f>Q953*H953</f>
        <v>0</v>
      </c>
      <c r="S953" s="255">
        <v>0</v>
      </c>
      <c r="T953" s="256">
        <f>S953*H953</f>
        <v>0</v>
      </c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R953" s="257" t="s">
        <v>348</v>
      </c>
      <c r="AT953" s="257" t="s">
        <v>169</v>
      </c>
      <c r="AU953" s="257" t="s">
        <v>90</v>
      </c>
      <c r="AY953" s="17" t="s">
        <v>166</v>
      </c>
      <c r="BE953" s="258">
        <f>IF(N953="základní",J953,0)</f>
        <v>0</v>
      </c>
      <c r="BF953" s="258">
        <f>IF(N953="snížená",J953,0)</f>
        <v>0</v>
      </c>
      <c r="BG953" s="258">
        <f>IF(N953="zákl. přenesená",J953,0)</f>
        <v>0</v>
      </c>
      <c r="BH953" s="258">
        <f>IF(N953="sníž. přenesená",J953,0)</f>
        <v>0</v>
      </c>
      <c r="BI953" s="258">
        <f>IF(N953="nulová",J953,0)</f>
        <v>0</v>
      </c>
      <c r="BJ953" s="17" t="s">
        <v>88</v>
      </c>
      <c r="BK953" s="258">
        <f>ROUND(I953*H953,2)</f>
        <v>0</v>
      </c>
      <c r="BL953" s="17" t="s">
        <v>348</v>
      </c>
      <c r="BM953" s="257" t="s">
        <v>1373</v>
      </c>
    </row>
    <row r="954" spans="1:47" s="2" customFormat="1" ht="12">
      <c r="A954" s="38"/>
      <c r="B954" s="39"/>
      <c r="C954" s="40"/>
      <c r="D954" s="259" t="s">
        <v>175</v>
      </c>
      <c r="E954" s="40"/>
      <c r="F954" s="260" t="s">
        <v>1374</v>
      </c>
      <c r="G954" s="40"/>
      <c r="H954" s="40"/>
      <c r="I954" s="155"/>
      <c r="J954" s="40"/>
      <c r="K954" s="40"/>
      <c r="L954" s="44"/>
      <c r="M954" s="261"/>
      <c r="N954" s="262"/>
      <c r="O954" s="91"/>
      <c r="P954" s="91"/>
      <c r="Q954" s="91"/>
      <c r="R954" s="91"/>
      <c r="S954" s="91"/>
      <c r="T954" s="92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T954" s="17" t="s">
        <v>175</v>
      </c>
      <c r="AU954" s="17" t="s">
        <v>90</v>
      </c>
    </row>
    <row r="955" spans="1:51" s="13" customFormat="1" ht="12">
      <c r="A955" s="13"/>
      <c r="B955" s="267"/>
      <c r="C955" s="268"/>
      <c r="D955" s="259" t="s">
        <v>267</v>
      </c>
      <c r="E955" s="269" t="s">
        <v>1</v>
      </c>
      <c r="F955" s="270" t="s">
        <v>1375</v>
      </c>
      <c r="G955" s="268"/>
      <c r="H955" s="271">
        <v>460</v>
      </c>
      <c r="I955" s="272"/>
      <c r="J955" s="268"/>
      <c r="K955" s="268"/>
      <c r="L955" s="273"/>
      <c r="M955" s="274"/>
      <c r="N955" s="275"/>
      <c r="O955" s="275"/>
      <c r="P955" s="275"/>
      <c r="Q955" s="275"/>
      <c r="R955" s="275"/>
      <c r="S955" s="275"/>
      <c r="T955" s="276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77" t="s">
        <v>267</v>
      </c>
      <c r="AU955" s="277" t="s">
        <v>90</v>
      </c>
      <c r="AV955" s="13" t="s">
        <v>90</v>
      </c>
      <c r="AW955" s="13" t="s">
        <v>35</v>
      </c>
      <c r="AX955" s="13" t="s">
        <v>80</v>
      </c>
      <c r="AY955" s="277" t="s">
        <v>166</v>
      </c>
    </row>
    <row r="956" spans="1:51" s="14" customFormat="1" ht="12">
      <c r="A956" s="14"/>
      <c r="B956" s="278"/>
      <c r="C956" s="279"/>
      <c r="D956" s="259" t="s">
        <v>267</v>
      </c>
      <c r="E956" s="280" t="s">
        <v>1</v>
      </c>
      <c r="F956" s="281" t="s">
        <v>269</v>
      </c>
      <c r="G956" s="279"/>
      <c r="H956" s="282">
        <v>460</v>
      </c>
      <c r="I956" s="283"/>
      <c r="J956" s="279"/>
      <c r="K956" s="279"/>
      <c r="L956" s="284"/>
      <c r="M956" s="285"/>
      <c r="N956" s="286"/>
      <c r="O956" s="286"/>
      <c r="P956" s="286"/>
      <c r="Q956" s="286"/>
      <c r="R956" s="286"/>
      <c r="S956" s="286"/>
      <c r="T956" s="287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88" t="s">
        <v>267</v>
      </c>
      <c r="AU956" s="288" t="s">
        <v>90</v>
      </c>
      <c r="AV956" s="14" t="s">
        <v>103</v>
      </c>
      <c r="AW956" s="14" t="s">
        <v>35</v>
      </c>
      <c r="AX956" s="14" t="s">
        <v>88</v>
      </c>
      <c r="AY956" s="288" t="s">
        <v>166</v>
      </c>
    </row>
    <row r="957" spans="1:65" s="2" customFormat="1" ht="21.75" customHeight="1">
      <c r="A957" s="38"/>
      <c r="B957" s="39"/>
      <c r="C957" s="300" t="s">
        <v>1376</v>
      </c>
      <c r="D957" s="300" t="s">
        <v>331</v>
      </c>
      <c r="E957" s="301" t="s">
        <v>1377</v>
      </c>
      <c r="F957" s="302" t="s">
        <v>1378</v>
      </c>
      <c r="G957" s="303" t="s">
        <v>264</v>
      </c>
      <c r="H957" s="304">
        <v>460</v>
      </c>
      <c r="I957" s="305"/>
      <c r="J957" s="306">
        <f>ROUND(I957*H957,2)</f>
        <v>0</v>
      </c>
      <c r="K957" s="307"/>
      <c r="L957" s="308"/>
      <c r="M957" s="309" t="s">
        <v>1</v>
      </c>
      <c r="N957" s="310" t="s">
        <v>45</v>
      </c>
      <c r="O957" s="91"/>
      <c r="P957" s="255">
        <f>O957*H957</f>
        <v>0</v>
      </c>
      <c r="Q957" s="255">
        <v>0.0003</v>
      </c>
      <c r="R957" s="255">
        <f>Q957*H957</f>
        <v>0.13799999999999998</v>
      </c>
      <c r="S957" s="255">
        <v>0</v>
      </c>
      <c r="T957" s="256">
        <f>S957*H957</f>
        <v>0</v>
      </c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R957" s="257" t="s">
        <v>508</v>
      </c>
      <c r="AT957" s="257" t="s">
        <v>331</v>
      </c>
      <c r="AU957" s="257" t="s">
        <v>90</v>
      </c>
      <c r="AY957" s="17" t="s">
        <v>166</v>
      </c>
      <c r="BE957" s="258">
        <f>IF(N957="základní",J957,0)</f>
        <v>0</v>
      </c>
      <c r="BF957" s="258">
        <f>IF(N957="snížená",J957,0)</f>
        <v>0</v>
      </c>
      <c r="BG957" s="258">
        <f>IF(N957="zákl. přenesená",J957,0)</f>
        <v>0</v>
      </c>
      <c r="BH957" s="258">
        <f>IF(N957="sníž. přenesená",J957,0)</f>
        <v>0</v>
      </c>
      <c r="BI957" s="258">
        <f>IF(N957="nulová",J957,0)</f>
        <v>0</v>
      </c>
      <c r="BJ957" s="17" t="s">
        <v>88</v>
      </c>
      <c r="BK957" s="258">
        <f>ROUND(I957*H957,2)</f>
        <v>0</v>
      </c>
      <c r="BL957" s="17" t="s">
        <v>348</v>
      </c>
      <c r="BM957" s="257" t="s">
        <v>1379</v>
      </c>
    </row>
    <row r="958" spans="1:47" s="2" customFormat="1" ht="12">
      <c r="A958" s="38"/>
      <c r="B958" s="39"/>
      <c r="C958" s="40"/>
      <c r="D958" s="259" t="s">
        <v>175</v>
      </c>
      <c r="E958" s="40"/>
      <c r="F958" s="260" t="s">
        <v>1378</v>
      </c>
      <c r="G958" s="40"/>
      <c r="H958" s="40"/>
      <c r="I958" s="155"/>
      <c r="J958" s="40"/>
      <c r="K958" s="40"/>
      <c r="L958" s="44"/>
      <c r="M958" s="261"/>
      <c r="N958" s="262"/>
      <c r="O958" s="91"/>
      <c r="P958" s="91"/>
      <c r="Q958" s="91"/>
      <c r="R958" s="91"/>
      <c r="S958" s="91"/>
      <c r="T958" s="92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T958" s="17" t="s">
        <v>175</v>
      </c>
      <c r="AU958" s="17" t="s">
        <v>90</v>
      </c>
    </row>
    <row r="959" spans="1:65" s="2" customFormat="1" ht="16.5" customHeight="1">
      <c r="A959" s="38"/>
      <c r="B959" s="39"/>
      <c r="C959" s="245" t="s">
        <v>1380</v>
      </c>
      <c r="D959" s="245" t="s">
        <v>169</v>
      </c>
      <c r="E959" s="246" t="s">
        <v>1381</v>
      </c>
      <c r="F959" s="247" t="s">
        <v>1382</v>
      </c>
      <c r="G959" s="248" t="s">
        <v>339</v>
      </c>
      <c r="H959" s="249">
        <v>322.2</v>
      </c>
      <c r="I959" s="250"/>
      <c r="J959" s="251">
        <f>ROUND(I959*H959,2)</f>
        <v>0</v>
      </c>
      <c r="K959" s="252"/>
      <c r="L959" s="44"/>
      <c r="M959" s="253" t="s">
        <v>1</v>
      </c>
      <c r="N959" s="254" t="s">
        <v>45</v>
      </c>
      <c r="O959" s="91"/>
      <c r="P959" s="255">
        <f>O959*H959</f>
        <v>0</v>
      </c>
      <c r="Q959" s="255">
        <v>0.00081</v>
      </c>
      <c r="R959" s="255">
        <f>Q959*H959</f>
        <v>0.260982</v>
      </c>
      <c r="S959" s="255">
        <v>0</v>
      </c>
      <c r="T959" s="256">
        <f>S959*H959</f>
        <v>0</v>
      </c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R959" s="257" t="s">
        <v>348</v>
      </c>
      <c r="AT959" s="257" t="s">
        <v>169</v>
      </c>
      <c r="AU959" s="257" t="s">
        <v>90</v>
      </c>
      <c r="AY959" s="17" t="s">
        <v>166</v>
      </c>
      <c r="BE959" s="258">
        <f>IF(N959="základní",J959,0)</f>
        <v>0</v>
      </c>
      <c r="BF959" s="258">
        <f>IF(N959="snížená",J959,0)</f>
        <v>0</v>
      </c>
      <c r="BG959" s="258">
        <f>IF(N959="zákl. přenesená",J959,0)</f>
        <v>0</v>
      </c>
      <c r="BH959" s="258">
        <f>IF(N959="sníž. přenesená",J959,0)</f>
        <v>0</v>
      </c>
      <c r="BI959" s="258">
        <f>IF(N959="nulová",J959,0)</f>
        <v>0</v>
      </c>
      <c r="BJ959" s="17" t="s">
        <v>88</v>
      </c>
      <c r="BK959" s="258">
        <f>ROUND(I959*H959,2)</f>
        <v>0</v>
      </c>
      <c r="BL959" s="17" t="s">
        <v>348</v>
      </c>
      <c r="BM959" s="257" t="s">
        <v>1383</v>
      </c>
    </row>
    <row r="960" spans="1:47" s="2" customFormat="1" ht="12">
      <c r="A960" s="38"/>
      <c r="B960" s="39"/>
      <c r="C960" s="40"/>
      <c r="D960" s="259" t="s">
        <v>175</v>
      </c>
      <c r="E960" s="40"/>
      <c r="F960" s="260" t="s">
        <v>1384</v>
      </c>
      <c r="G960" s="40"/>
      <c r="H960" s="40"/>
      <c r="I960" s="155"/>
      <c r="J960" s="40"/>
      <c r="K960" s="40"/>
      <c r="L960" s="44"/>
      <c r="M960" s="261"/>
      <c r="N960" s="262"/>
      <c r="O960" s="91"/>
      <c r="P960" s="91"/>
      <c r="Q960" s="91"/>
      <c r="R960" s="91"/>
      <c r="S960" s="91"/>
      <c r="T960" s="92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T960" s="17" t="s">
        <v>175</v>
      </c>
      <c r="AU960" s="17" t="s">
        <v>90</v>
      </c>
    </row>
    <row r="961" spans="1:51" s="13" customFormat="1" ht="12">
      <c r="A961" s="13"/>
      <c r="B961" s="267"/>
      <c r="C961" s="268"/>
      <c r="D961" s="259" t="s">
        <v>267</v>
      </c>
      <c r="E961" s="269" t="s">
        <v>1</v>
      </c>
      <c r="F961" s="270" t="s">
        <v>961</v>
      </c>
      <c r="G961" s="268"/>
      <c r="H961" s="271">
        <v>211.4</v>
      </c>
      <c r="I961" s="272"/>
      <c r="J961" s="268"/>
      <c r="K961" s="268"/>
      <c r="L961" s="273"/>
      <c r="M961" s="274"/>
      <c r="N961" s="275"/>
      <c r="O961" s="275"/>
      <c r="P961" s="275"/>
      <c r="Q961" s="275"/>
      <c r="R961" s="275"/>
      <c r="S961" s="275"/>
      <c r="T961" s="276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77" t="s">
        <v>267</v>
      </c>
      <c r="AU961" s="277" t="s">
        <v>90</v>
      </c>
      <c r="AV961" s="13" t="s">
        <v>90</v>
      </c>
      <c r="AW961" s="13" t="s">
        <v>35</v>
      </c>
      <c r="AX961" s="13" t="s">
        <v>80</v>
      </c>
      <c r="AY961" s="277" t="s">
        <v>166</v>
      </c>
    </row>
    <row r="962" spans="1:51" s="14" customFormat="1" ht="12">
      <c r="A962" s="14"/>
      <c r="B962" s="278"/>
      <c r="C962" s="279"/>
      <c r="D962" s="259" t="s">
        <v>267</v>
      </c>
      <c r="E962" s="280" t="s">
        <v>1</v>
      </c>
      <c r="F962" s="281" t="s">
        <v>1385</v>
      </c>
      <c r="G962" s="279"/>
      <c r="H962" s="282">
        <v>211.4</v>
      </c>
      <c r="I962" s="283"/>
      <c r="J962" s="279"/>
      <c r="K962" s="279"/>
      <c r="L962" s="284"/>
      <c r="M962" s="285"/>
      <c r="N962" s="286"/>
      <c r="O962" s="286"/>
      <c r="P962" s="286"/>
      <c r="Q962" s="286"/>
      <c r="R962" s="286"/>
      <c r="S962" s="286"/>
      <c r="T962" s="287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88" t="s">
        <v>267</v>
      </c>
      <c r="AU962" s="288" t="s">
        <v>90</v>
      </c>
      <c r="AV962" s="14" t="s">
        <v>103</v>
      </c>
      <c r="AW962" s="14" t="s">
        <v>35</v>
      </c>
      <c r="AX962" s="14" t="s">
        <v>80</v>
      </c>
      <c r="AY962" s="288" t="s">
        <v>166</v>
      </c>
    </row>
    <row r="963" spans="1:51" s="13" customFormat="1" ht="12">
      <c r="A963" s="13"/>
      <c r="B963" s="267"/>
      <c r="C963" s="268"/>
      <c r="D963" s="259" t="s">
        <v>267</v>
      </c>
      <c r="E963" s="269" t="s">
        <v>1</v>
      </c>
      <c r="F963" s="270" t="s">
        <v>1386</v>
      </c>
      <c r="G963" s="268"/>
      <c r="H963" s="271">
        <v>110.8</v>
      </c>
      <c r="I963" s="272"/>
      <c r="J963" s="268"/>
      <c r="K963" s="268"/>
      <c r="L963" s="273"/>
      <c r="M963" s="274"/>
      <c r="N963" s="275"/>
      <c r="O963" s="275"/>
      <c r="P963" s="275"/>
      <c r="Q963" s="275"/>
      <c r="R963" s="275"/>
      <c r="S963" s="275"/>
      <c r="T963" s="276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77" t="s">
        <v>267</v>
      </c>
      <c r="AU963" s="277" t="s">
        <v>90</v>
      </c>
      <c r="AV963" s="13" t="s">
        <v>90</v>
      </c>
      <c r="AW963" s="13" t="s">
        <v>35</v>
      </c>
      <c r="AX963" s="13" t="s">
        <v>80</v>
      </c>
      <c r="AY963" s="277" t="s">
        <v>166</v>
      </c>
    </row>
    <row r="964" spans="1:51" s="14" customFormat="1" ht="12">
      <c r="A964" s="14"/>
      <c r="B964" s="278"/>
      <c r="C964" s="279"/>
      <c r="D964" s="259" t="s">
        <v>267</v>
      </c>
      <c r="E964" s="280" t="s">
        <v>1</v>
      </c>
      <c r="F964" s="281" t="s">
        <v>1387</v>
      </c>
      <c r="G964" s="279"/>
      <c r="H964" s="282">
        <v>110.8</v>
      </c>
      <c r="I964" s="283"/>
      <c r="J964" s="279"/>
      <c r="K964" s="279"/>
      <c r="L964" s="284"/>
      <c r="M964" s="285"/>
      <c r="N964" s="286"/>
      <c r="O964" s="286"/>
      <c r="P964" s="286"/>
      <c r="Q964" s="286"/>
      <c r="R964" s="286"/>
      <c r="S964" s="286"/>
      <c r="T964" s="287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88" t="s">
        <v>267</v>
      </c>
      <c r="AU964" s="288" t="s">
        <v>90</v>
      </c>
      <c r="AV964" s="14" t="s">
        <v>103</v>
      </c>
      <c r="AW964" s="14" t="s">
        <v>35</v>
      </c>
      <c r="AX964" s="14" t="s">
        <v>80</v>
      </c>
      <c r="AY964" s="288" t="s">
        <v>166</v>
      </c>
    </row>
    <row r="965" spans="1:51" s="15" customFormat="1" ht="12">
      <c r="A965" s="15"/>
      <c r="B965" s="289"/>
      <c r="C965" s="290"/>
      <c r="D965" s="259" t="s">
        <v>267</v>
      </c>
      <c r="E965" s="291" t="s">
        <v>1</v>
      </c>
      <c r="F965" s="292" t="s">
        <v>285</v>
      </c>
      <c r="G965" s="290"/>
      <c r="H965" s="293">
        <v>322.2</v>
      </c>
      <c r="I965" s="294"/>
      <c r="J965" s="290"/>
      <c r="K965" s="290"/>
      <c r="L965" s="295"/>
      <c r="M965" s="296"/>
      <c r="N965" s="297"/>
      <c r="O965" s="297"/>
      <c r="P965" s="297"/>
      <c r="Q965" s="297"/>
      <c r="R965" s="297"/>
      <c r="S965" s="297"/>
      <c r="T965" s="298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T965" s="299" t="s">
        <v>267</v>
      </c>
      <c r="AU965" s="299" t="s">
        <v>90</v>
      </c>
      <c r="AV965" s="15" t="s">
        <v>113</v>
      </c>
      <c r="AW965" s="15" t="s">
        <v>35</v>
      </c>
      <c r="AX965" s="15" t="s">
        <v>88</v>
      </c>
      <c r="AY965" s="299" t="s">
        <v>166</v>
      </c>
    </row>
    <row r="966" spans="1:65" s="2" customFormat="1" ht="21.75" customHeight="1">
      <c r="A966" s="38"/>
      <c r="B966" s="39"/>
      <c r="C966" s="245" t="s">
        <v>1388</v>
      </c>
      <c r="D966" s="245" t="s">
        <v>169</v>
      </c>
      <c r="E966" s="246" t="s">
        <v>1389</v>
      </c>
      <c r="F966" s="247" t="s">
        <v>1390</v>
      </c>
      <c r="G966" s="248" t="s">
        <v>339</v>
      </c>
      <c r="H966" s="249">
        <v>49.826</v>
      </c>
      <c r="I966" s="250"/>
      <c r="J966" s="251">
        <f>ROUND(I966*H966,2)</f>
        <v>0</v>
      </c>
      <c r="K966" s="252"/>
      <c r="L966" s="44"/>
      <c r="M966" s="253" t="s">
        <v>1</v>
      </c>
      <c r="N966" s="254" t="s">
        <v>45</v>
      </c>
      <c r="O966" s="91"/>
      <c r="P966" s="255">
        <f>O966*H966</f>
        <v>0</v>
      </c>
      <c r="Q966" s="255">
        <v>0.003</v>
      </c>
      <c r="R966" s="255">
        <f>Q966*H966</f>
        <v>0.149478</v>
      </c>
      <c r="S966" s="255">
        <v>0</v>
      </c>
      <c r="T966" s="256">
        <f>S966*H966</f>
        <v>0</v>
      </c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R966" s="257" t="s">
        <v>348</v>
      </c>
      <c r="AT966" s="257" t="s">
        <v>169</v>
      </c>
      <c r="AU966" s="257" t="s">
        <v>90</v>
      </c>
      <c r="AY966" s="17" t="s">
        <v>166</v>
      </c>
      <c r="BE966" s="258">
        <f>IF(N966="základní",J966,0)</f>
        <v>0</v>
      </c>
      <c r="BF966" s="258">
        <f>IF(N966="snížená",J966,0)</f>
        <v>0</v>
      </c>
      <c r="BG966" s="258">
        <f>IF(N966="zákl. přenesená",J966,0)</f>
        <v>0</v>
      </c>
      <c r="BH966" s="258">
        <f>IF(N966="sníž. přenesená",J966,0)</f>
        <v>0</v>
      </c>
      <c r="BI966" s="258">
        <f>IF(N966="nulová",J966,0)</f>
        <v>0</v>
      </c>
      <c r="BJ966" s="17" t="s">
        <v>88</v>
      </c>
      <c r="BK966" s="258">
        <f>ROUND(I966*H966,2)</f>
        <v>0</v>
      </c>
      <c r="BL966" s="17" t="s">
        <v>348</v>
      </c>
      <c r="BM966" s="257" t="s">
        <v>1391</v>
      </c>
    </row>
    <row r="967" spans="1:47" s="2" customFormat="1" ht="12">
      <c r="A967" s="38"/>
      <c r="B967" s="39"/>
      <c r="C967" s="40"/>
      <c r="D967" s="259" t="s">
        <v>175</v>
      </c>
      <c r="E967" s="40"/>
      <c r="F967" s="260" t="s">
        <v>1392</v>
      </c>
      <c r="G967" s="40"/>
      <c r="H967" s="40"/>
      <c r="I967" s="155"/>
      <c r="J967" s="40"/>
      <c r="K967" s="40"/>
      <c r="L967" s="44"/>
      <c r="M967" s="261"/>
      <c r="N967" s="262"/>
      <c r="O967" s="91"/>
      <c r="P967" s="91"/>
      <c r="Q967" s="91"/>
      <c r="R967" s="91"/>
      <c r="S967" s="91"/>
      <c r="T967" s="92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T967" s="17" t="s">
        <v>175</v>
      </c>
      <c r="AU967" s="17" t="s">
        <v>90</v>
      </c>
    </row>
    <row r="968" spans="1:51" s="13" customFormat="1" ht="12">
      <c r="A968" s="13"/>
      <c r="B968" s="267"/>
      <c r="C968" s="268"/>
      <c r="D968" s="259" t="s">
        <v>267</v>
      </c>
      <c r="E968" s="269" t="s">
        <v>1</v>
      </c>
      <c r="F968" s="270" t="s">
        <v>1393</v>
      </c>
      <c r="G968" s="268"/>
      <c r="H968" s="271">
        <v>48.1</v>
      </c>
      <c r="I968" s="272"/>
      <c r="J968" s="268"/>
      <c r="K968" s="268"/>
      <c r="L968" s="273"/>
      <c r="M968" s="274"/>
      <c r="N968" s="275"/>
      <c r="O968" s="275"/>
      <c r="P968" s="275"/>
      <c r="Q968" s="275"/>
      <c r="R968" s="275"/>
      <c r="S968" s="275"/>
      <c r="T968" s="276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77" t="s">
        <v>267</v>
      </c>
      <c r="AU968" s="277" t="s">
        <v>90</v>
      </c>
      <c r="AV968" s="13" t="s">
        <v>90</v>
      </c>
      <c r="AW968" s="13" t="s">
        <v>35</v>
      </c>
      <c r="AX968" s="13" t="s">
        <v>80</v>
      </c>
      <c r="AY968" s="277" t="s">
        <v>166</v>
      </c>
    </row>
    <row r="969" spans="1:51" s="14" customFormat="1" ht="12">
      <c r="A969" s="14"/>
      <c r="B969" s="278"/>
      <c r="C969" s="279"/>
      <c r="D969" s="259" t="s">
        <v>267</v>
      </c>
      <c r="E969" s="280" t="s">
        <v>1</v>
      </c>
      <c r="F969" s="281" t="s">
        <v>1394</v>
      </c>
      <c r="G969" s="279"/>
      <c r="H969" s="282">
        <v>48.1</v>
      </c>
      <c r="I969" s="283"/>
      <c r="J969" s="279"/>
      <c r="K969" s="279"/>
      <c r="L969" s="284"/>
      <c r="M969" s="285"/>
      <c r="N969" s="286"/>
      <c r="O969" s="286"/>
      <c r="P969" s="286"/>
      <c r="Q969" s="286"/>
      <c r="R969" s="286"/>
      <c r="S969" s="286"/>
      <c r="T969" s="287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88" t="s">
        <v>267</v>
      </c>
      <c r="AU969" s="288" t="s">
        <v>90</v>
      </c>
      <c r="AV969" s="14" t="s">
        <v>103</v>
      </c>
      <c r="AW969" s="14" t="s">
        <v>35</v>
      </c>
      <c r="AX969" s="14" t="s">
        <v>80</v>
      </c>
      <c r="AY969" s="288" t="s">
        <v>166</v>
      </c>
    </row>
    <row r="970" spans="1:51" s="13" customFormat="1" ht="12">
      <c r="A970" s="13"/>
      <c r="B970" s="267"/>
      <c r="C970" s="268"/>
      <c r="D970" s="259" t="s">
        <v>267</v>
      </c>
      <c r="E970" s="269" t="s">
        <v>1</v>
      </c>
      <c r="F970" s="270" t="s">
        <v>1395</v>
      </c>
      <c r="G970" s="268"/>
      <c r="H970" s="271">
        <v>1.726</v>
      </c>
      <c r="I970" s="272"/>
      <c r="J970" s="268"/>
      <c r="K970" s="268"/>
      <c r="L970" s="273"/>
      <c r="M970" s="274"/>
      <c r="N970" s="275"/>
      <c r="O970" s="275"/>
      <c r="P970" s="275"/>
      <c r="Q970" s="275"/>
      <c r="R970" s="275"/>
      <c r="S970" s="275"/>
      <c r="T970" s="276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77" t="s">
        <v>267</v>
      </c>
      <c r="AU970" s="277" t="s">
        <v>90</v>
      </c>
      <c r="AV970" s="13" t="s">
        <v>90</v>
      </c>
      <c r="AW970" s="13" t="s">
        <v>35</v>
      </c>
      <c r="AX970" s="13" t="s">
        <v>80</v>
      </c>
      <c r="AY970" s="277" t="s">
        <v>166</v>
      </c>
    </row>
    <row r="971" spans="1:51" s="14" customFormat="1" ht="12">
      <c r="A971" s="14"/>
      <c r="B971" s="278"/>
      <c r="C971" s="279"/>
      <c r="D971" s="259" t="s">
        <v>267</v>
      </c>
      <c r="E971" s="280" t="s">
        <v>1</v>
      </c>
      <c r="F971" s="281" t="s">
        <v>1396</v>
      </c>
      <c r="G971" s="279"/>
      <c r="H971" s="282">
        <v>1.726</v>
      </c>
      <c r="I971" s="283"/>
      <c r="J971" s="279"/>
      <c r="K971" s="279"/>
      <c r="L971" s="284"/>
      <c r="M971" s="285"/>
      <c r="N971" s="286"/>
      <c r="O971" s="286"/>
      <c r="P971" s="286"/>
      <c r="Q971" s="286"/>
      <c r="R971" s="286"/>
      <c r="S971" s="286"/>
      <c r="T971" s="287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88" t="s">
        <v>267</v>
      </c>
      <c r="AU971" s="288" t="s">
        <v>90</v>
      </c>
      <c r="AV971" s="14" t="s">
        <v>103</v>
      </c>
      <c r="AW971" s="14" t="s">
        <v>35</v>
      </c>
      <c r="AX971" s="14" t="s">
        <v>80</v>
      </c>
      <c r="AY971" s="288" t="s">
        <v>166</v>
      </c>
    </row>
    <row r="972" spans="1:51" s="15" customFormat="1" ht="12">
      <c r="A972" s="15"/>
      <c r="B972" s="289"/>
      <c r="C972" s="290"/>
      <c r="D972" s="259" t="s">
        <v>267</v>
      </c>
      <c r="E972" s="291" t="s">
        <v>1</v>
      </c>
      <c r="F972" s="292" t="s">
        <v>285</v>
      </c>
      <c r="G972" s="290"/>
      <c r="H972" s="293">
        <v>49.826</v>
      </c>
      <c r="I972" s="294"/>
      <c r="J972" s="290"/>
      <c r="K972" s="290"/>
      <c r="L972" s="295"/>
      <c r="M972" s="296"/>
      <c r="N972" s="297"/>
      <c r="O972" s="297"/>
      <c r="P972" s="297"/>
      <c r="Q972" s="297"/>
      <c r="R972" s="297"/>
      <c r="S972" s="297"/>
      <c r="T972" s="298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T972" s="299" t="s">
        <v>267</v>
      </c>
      <c r="AU972" s="299" t="s">
        <v>90</v>
      </c>
      <c r="AV972" s="15" t="s">
        <v>113</v>
      </c>
      <c r="AW972" s="15" t="s">
        <v>35</v>
      </c>
      <c r="AX972" s="15" t="s">
        <v>88</v>
      </c>
      <c r="AY972" s="299" t="s">
        <v>166</v>
      </c>
    </row>
    <row r="973" spans="1:65" s="2" customFormat="1" ht="21.75" customHeight="1">
      <c r="A973" s="38"/>
      <c r="B973" s="39"/>
      <c r="C973" s="300" t="s">
        <v>1397</v>
      </c>
      <c r="D973" s="300" t="s">
        <v>331</v>
      </c>
      <c r="E973" s="301" t="s">
        <v>1398</v>
      </c>
      <c r="F973" s="302" t="s">
        <v>1399</v>
      </c>
      <c r="G973" s="303" t="s">
        <v>339</v>
      </c>
      <c r="H973" s="304">
        <v>1.726</v>
      </c>
      <c r="I973" s="305"/>
      <c r="J973" s="306">
        <f>ROUND(I973*H973,2)</f>
        <v>0</v>
      </c>
      <c r="K973" s="307"/>
      <c r="L973" s="308"/>
      <c r="M973" s="309" t="s">
        <v>1</v>
      </c>
      <c r="N973" s="310" t="s">
        <v>45</v>
      </c>
      <c r="O973" s="91"/>
      <c r="P973" s="255">
        <f>O973*H973</f>
        <v>0</v>
      </c>
      <c r="Q973" s="255">
        <v>0.0024</v>
      </c>
      <c r="R973" s="255">
        <f>Q973*H973</f>
        <v>0.004142399999999999</v>
      </c>
      <c r="S973" s="255">
        <v>0</v>
      </c>
      <c r="T973" s="256">
        <f>S973*H973</f>
        <v>0</v>
      </c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R973" s="257" t="s">
        <v>508</v>
      </c>
      <c r="AT973" s="257" t="s">
        <v>331</v>
      </c>
      <c r="AU973" s="257" t="s">
        <v>90</v>
      </c>
      <c r="AY973" s="17" t="s">
        <v>166</v>
      </c>
      <c r="BE973" s="258">
        <f>IF(N973="základní",J973,0)</f>
        <v>0</v>
      </c>
      <c r="BF973" s="258">
        <f>IF(N973="snížená",J973,0)</f>
        <v>0</v>
      </c>
      <c r="BG973" s="258">
        <f>IF(N973="zákl. přenesená",J973,0)</f>
        <v>0</v>
      </c>
      <c r="BH973" s="258">
        <f>IF(N973="sníž. přenesená",J973,0)</f>
        <v>0</v>
      </c>
      <c r="BI973" s="258">
        <f>IF(N973="nulová",J973,0)</f>
        <v>0</v>
      </c>
      <c r="BJ973" s="17" t="s">
        <v>88</v>
      </c>
      <c r="BK973" s="258">
        <f>ROUND(I973*H973,2)</f>
        <v>0</v>
      </c>
      <c r="BL973" s="17" t="s">
        <v>348</v>
      </c>
      <c r="BM973" s="257" t="s">
        <v>1400</v>
      </c>
    </row>
    <row r="974" spans="1:47" s="2" customFormat="1" ht="12">
      <c r="A974" s="38"/>
      <c r="B974" s="39"/>
      <c r="C974" s="40"/>
      <c r="D974" s="259" t="s">
        <v>175</v>
      </c>
      <c r="E974" s="40"/>
      <c r="F974" s="260" t="s">
        <v>1399</v>
      </c>
      <c r="G974" s="40"/>
      <c r="H974" s="40"/>
      <c r="I974" s="155"/>
      <c r="J974" s="40"/>
      <c r="K974" s="40"/>
      <c r="L974" s="44"/>
      <c r="M974" s="261"/>
      <c r="N974" s="262"/>
      <c r="O974" s="91"/>
      <c r="P974" s="91"/>
      <c r="Q974" s="91"/>
      <c r="R974" s="91"/>
      <c r="S974" s="91"/>
      <c r="T974" s="92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T974" s="17" t="s">
        <v>175</v>
      </c>
      <c r="AU974" s="17" t="s">
        <v>90</v>
      </c>
    </row>
    <row r="975" spans="1:51" s="13" customFormat="1" ht="12">
      <c r="A975" s="13"/>
      <c r="B975" s="267"/>
      <c r="C975" s="268"/>
      <c r="D975" s="259" t="s">
        <v>267</v>
      </c>
      <c r="E975" s="269" t="s">
        <v>1</v>
      </c>
      <c r="F975" s="270" t="s">
        <v>1401</v>
      </c>
      <c r="G975" s="268"/>
      <c r="H975" s="271">
        <v>1.726</v>
      </c>
      <c r="I975" s="272"/>
      <c r="J975" s="268"/>
      <c r="K975" s="268"/>
      <c r="L975" s="273"/>
      <c r="M975" s="274"/>
      <c r="N975" s="275"/>
      <c r="O975" s="275"/>
      <c r="P975" s="275"/>
      <c r="Q975" s="275"/>
      <c r="R975" s="275"/>
      <c r="S975" s="275"/>
      <c r="T975" s="276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77" t="s">
        <v>267</v>
      </c>
      <c r="AU975" s="277" t="s">
        <v>90</v>
      </c>
      <c r="AV975" s="13" t="s">
        <v>90</v>
      </c>
      <c r="AW975" s="13" t="s">
        <v>35</v>
      </c>
      <c r="AX975" s="13" t="s">
        <v>80</v>
      </c>
      <c r="AY975" s="277" t="s">
        <v>166</v>
      </c>
    </row>
    <row r="976" spans="1:51" s="14" customFormat="1" ht="12">
      <c r="A976" s="14"/>
      <c r="B976" s="278"/>
      <c r="C976" s="279"/>
      <c r="D976" s="259" t="s">
        <v>267</v>
      </c>
      <c r="E976" s="280" t="s">
        <v>1</v>
      </c>
      <c r="F976" s="281" t="s">
        <v>1402</v>
      </c>
      <c r="G976" s="279"/>
      <c r="H976" s="282">
        <v>1.726</v>
      </c>
      <c r="I976" s="283"/>
      <c r="J976" s="279"/>
      <c r="K976" s="279"/>
      <c r="L976" s="284"/>
      <c r="M976" s="285"/>
      <c r="N976" s="286"/>
      <c r="O976" s="286"/>
      <c r="P976" s="286"/>
      <c r="Q976" s="286"/>
      <c r="R976" s="286"/>
      <c r="S976" s="286"/>
      <c r="T976" s="287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88" t="s">
        <v>267</v>
      </c>
      <c r="AU976" s="288" t="s">
        <v>90</v>
      </c>
      <c r="AV976" s="14" t="s">
        <v>103</v>
      </c>
      <c r="AW976" s="14" t="s">
        <v>35</v>
      </c>
      <c r="AX976" s="14" t="s">
        <v>88</v>
      </c>
      <c r="AY976" s="288" t="s">
        <v>166</v>
      </c>
    </row>
    <row r="977" spans="1:65" s="2" customFormat="1" ht="21.75" customHeight="1">
      <c r="A977" s="38"/>
      <c r="B977" s="39"/>
      <c r="C977" s="300" t="s">
        <v>1403</v>
      </c>
      <c r="D977" s="300" t="s">
        <v>331</v>
      </c>
      <c r="E977" s="301" t="s">
        <v>1404</v>
      </c>
      <c r="F977" s="302" t="s">
        <v>1405</v>
      </c>
      <c r="G977" s="303" t="s">
        <v>339</v>
      </c>
      <c r="H977" s="304">
        <v>50.505</v>
      </c>
      <c r="I977" s="305"/>
      <c r="J977" s="306">
        <f>ROUND(I977*H977,2)</f>
        <v>0</v>
      </c>
      <c r="K977" s="307"/>
      <c r="L977" s="308"/>
      <c r="M977" s="309" t="s">
        <v>1</v>
      </c>
      <c r="N977" s="310" t="s">
        <v>45</v>
      </c>
      <c r="O977" s="91"/>
      <c r="P977" s="255">
        <f>O977*H977</f>
        <v>0</v>
      </c>
      <c r="Q977" s="255">
        <v>0.00194</v>
      </c>
      <c r="R977" s="255">
        <f>Q977*H977</f>
        <v>0.09797970000000002</v>
      </c>
      <c r="S977" s="255">
        <v>0</v>
      </c>
      <c r="T977" s="256">
        <f>S977*H977</f>
        <v>0</v>
      </c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R977" s="257" t="s">
        <v>508</v>
      </c>
      <c r="AT977" s="257" t="s">
        <v>331</v>
      </c>
      <c r="AU977" s="257" t="s">
        <v>90</v>
      </c>
      <c r="AY977" s="17" t="s">
        <v>166</v>
      </c>
      <c r="BE977" s="258">
        <f>IF(N977="základní",J977,0)</f>
        <v>0</v>
      </c>
      <c r="BF977" s="258">
        <f>IF(N977="snížená",J977,0)</f>
        <v>0</v>
      </c>
      <c r="BG977" s="258">
        <f>IF(N977="zákl. přenesená",J977,0)</f>
        <v>0</v>
      </c>
      <c r="BH977" s="258">
        <f>IF(N977="sníž. přenesená",J977,0)</f>
        <v>0</v>
      </c>
      <c r="BI977" s="258">
        <f>IF(N977="nulová",J977,0)</f>
        <v>0</v>
      </c>
      <c r="BJ977" s="17" t="s">
        <v>88</v>
      </c>
      <c r="BK977" s="258">
        <f>ROUND(I977*H977,2)</f>
        <v>0</v>
      </c>
      <c r="BL977" s="17" t="s">
        <v>348</v>
      </c>
      <c r="BM977" s="257" t="s">
        <v>1406</v>
      </c>
    </row>
    <row r="978" spans="1:47" s="2" customFormat="1" ht="12">
      <c r="A978" s="38"/>
      <c r="B978" s="39"/>
      <c r="C978" s="40"/>
      <c r="D978" s="259" t="s">
        <v>175</v>
      </c>
      <c r="E978" s="40"/>
      <c r="F978" s="260" t="s">
        <v>1405</v>
      </c>
      <c r="G978" s="40"/>
      <c r="H978" s="40"/>
      <c r="I978" s="155"/>
      <c r="J978" s="40"/>
      <c r="K978" s="40"/>
      <c r="L978" s="44"/>
      <c r="M978" s="261"/>
      <c r="N978" s="262"/>
      <c r="O978" s="91"/>
      <c r="P978" s="91"/>
      <c r="Q978" s="91"/>
      <c r="R978" s="91"/>
      <c r="S978" s="91"/>
      <c r="T978" s="92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T978" s="17" t="s">
        <v>175</v>
      </c>
      <c r="AU978" s="17" t="s">
        <v>90</v>
      </c>
    </row>
    <row r="979" spans="1:51" s="13" customFormat="1" ht="12">
      <c r="A979" s="13"/>
      <c r="B979" s="267"/>
      <c r="C979" s="268"/>
      <c r="D979" s="259" t="s">
        <v>267</v>
      </c>
      <c r="E979" s="268"/>
      <c r="F979" s="270" t="s">
        <v>1407</v>
      </c>
      <c r="G979" s="268"/>
      <c r="H979" s="271">
        <v>50.505</v>
      </c>
      <c r="I979" s="272"/>
      <c r="J979" s="268"/>
      <c r="K979" s="268"/>
      <c r="L979" s="273"/>
      <c r="M979" s="274"/>
      <c r="N979" s="275"/>
      <c r="O979" s="275"/>
      <c r="P979" s="275"/>
      <c r="Q979" s="275"/>
      <c r="R979" s="275"/>
      <c r="S979" s="275"/>
      <c r="T979" s="276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77" t="s">
        <v>267</v>
      </c>
      <c r="AU979" s="277" t="s">
        <v>90</v>
      </c>
      <c r="AV979" s="13" t="s">
        <v>90</v>
      </c>
      <c r="AW979" s="13" t="s">
        <v>4</v>
      </c>
      <c r="AX979" s="13" t="s">
        <v>88</v>
      </c>
      <c r="AY979" s="277" t="s">
        <v>166</v>
      </c>
    </row>
    <row r="980" spans="1:65" s="2" customFormat="1" ht="21.75" customHeight="1">
      <c r="A980" s="38"/>
      <c r="B980" s="39"/>
      <c r="C980" s="245" t="s">
        <v>858</v>
      </c>
      <c r="D980" s="245" t="s">
        <v>169</v>
      </c>
      <c r="E980" s="246" t="s">
        <v>1408</v>
      </c>
      <c r="F980" s="247" t="s">
        <v>1409</v>
      </c>
      <c r="G980" s="248" t="s">
        <v>339</v>
      </c>
      <c r="H980" s="249">
        <v>16</v>
      </c>
      <c r="I980" s="250"/>
      <c r="J980" s="251">
        <f>ROUND(I980*H980,2)</f>
        <v>0</v>
      </c>
      <c r="K980" s="252"/>
      <c r="L980" s="44"/>
      <c r="M980" s="253" t="s">
        <v>1</v>
      </c>
      <c r="N980" s="254" t="s">
        <v>45</v>
      </c>
      <c r="O980" s="91"/>
      <c r="P980" s="255">
        <f>O980*H980</f>
        <v>0</v>
      </c>
      <c r="Q980" s="255">
        <v>0</v>
      </c>
      <c r="R980" s="255">
        <f>Q980*H980</f>
        <v>0</v>
      </c>
      <c r="S980" s="255">
        <v>0</v>
      </c>
      <c r="T980" s="256">
        <f>S980*H980</f>
        <v>0</v>
      </c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R980" s="257" t="s">
        <v>348</v>
      </c>
      <c r="AT980" s="257" t="s">
        <v>169</v>
      </c>
      <c r="AU980" s="257" t="s">
        <v>90</v>
      </c>
      <c r="AY980" s="17" t="s">
        <v>166</v>
      </c>
      <c r="BE980" s="258">
        <f>IF(N980="základní",J980,0)</f>
        <v>0</v>
      </c>
      <c r="BF980" s="258">
        <f>IF(N980="snížená",J980,0)</f>
        <v>0</v>
      </c>
      <c r="BG980" s="258">
        <f>IF(N980="zákl. přenesená",J980,0)</f>
        <v>0</v>
      </c>
      <c r="BH980" s="258">
        <f>IF(N980="sníž. přenesená",J980,0)</f>
        <v>0</v>
      </c>
      <c r="BI980" s="258">
        <f>IF(N980="nulová",J980,0)</f>
        <v>0</v>
      </c>
      <c r="BJ980" s="17" t="s">
        <v>88</v>
      </c>
      <c r="BK980" s="258">
        <f>ROUND(I980*H980,2)</f>
        <v>0</v>
      </c>
      <c r="BL980" s="17" t="s">
        <v>348</v>
      </c>
      <c r="BM980" s="257" t="s">
        <v>1410</v>
      </c>
    </row>
    <row r="981" spans="1:47" s="2" customFormat="1" ht="12">
      <c r="A981" s="38"/>
      <c r="B981" s="39"/>
      <c r="C981" s="40"/>
      <c r="D981" s="259" t="s">
        <v>175</v>
      </c>
      <c r="E981" s="40"/>
      <c r="F981" s="260" t="s">
        <v>1411</v>
      </c>
      <c r="G981" s="40"/>
      <c r="H981" s="40"/>
      <c r="I981" s="155"/>
      <c r="J981" s="40"/>
      <c r="K981" s="40"/>
      <c r="L981" s="44"/>
      <c r="M981" s="261"/>
      <c r="N981" s="262"/>
      <c r="O981" s="91"/>
      <c r="P981" s="91"/>
      <c r="Q981" s="91"/>
      <c r="R981" s="91"/>
      <c r="S981" s="91"/>
      <c r="T981" s="92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T981" s="17" t="s">
        <v>175</v>
      </c>
      <c r="AU981" s="17" t="s">
        <v>90</v>
      </c>
    </row>
    <row r="982" spans="1:51" s="13" customFormat="1" ht="12">
      <c r="A982" s="13"/>
      <c r="B982" s="267"/>
      <c r="C982" s="268"/>
      <c r="D982" s="259" t="s">
        <v>267</v>
      </c>
      <c r="E982" s="269" t="s">
        <v>1</v>
      </c>
      <c r="F982" s="270" t="s">
        <v>1412</v>
      </c>
      <c r="G982" s="268"/>
      <c r="H982" s="271">
        <v>16</v>
      </c>
      <c r="I982" s="272"/>
      <c r="J982" s="268"/>
      <c r="K982" s="268"/>
      <c r="L982" s="273"/>
      <c r="M982" s="274"/>
      <c r="N982" s="275"/>
      <c r="O982" s="275"/>
      <c r="P982" s="275"/>
      <c r="Q982" s="275"/>
      <c r="R982" s="275"/>
      <c r="S982" s="275"/>
      <c r="T982" s="276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77" t="s">
        <v>267</v>
      </c>
      <c r="AU982" s="277" t="s">
        <v>90</v>
      </c>
      <c r="AV982" s="13" t="s">
        <v>90</v>
      </c>
      <c r="AW982" s="13" t="s">
        <v>35</v>
      </c>
      <c r="AX982" s="13" t="s">
        <v>80</v>
      </c>
      <c r="AY982" s="277" t="s">
        <v>166</v>
      </c>
    </row>
    <row r="983" spans="1:51" s="14" customFormat="1" ht="12">
      <c r="A983" s="14"/>
      <c r="B983" s="278"/>
      <c r="C983" s="279"/>
      <c r="D983" s="259" t="s">
        <v>267</v>
      </c>
      <c r="E983" s="280" t="s">
        <v>1</v>
      </c>
      <c r="F983" s="281" t="s">
        <v>269</v>
      </c>
      <c r="G983" s="279"/>
      <c r="H983" s="282">
        <v>16</v>
      </c>
      <c r="I983" s="283"/>
      <c r="J983" s="279"/>
      <c r="K983" s="279"/>
      <c r="L983" s="284"/>
      <c r="M983" s="285"/>
      <c r="N983" s="286"/>
      <c r="O983" s="286"/>
      <c r="P983" s="286"/>
      <c r="Q983" s="286"/>
      <c r="R983" s="286"/>
      <c r="S983" s="286"/>
      <c r="T983" s="287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88" t="s">
        <v>267</v>
      </c>
      <c r="AU983" s="288" t="s">
        <v>90</v>
      </c>
      <c r="AV983" s="14" t="s">
        <v>103</v>
      </c>
      <c r="AW983" s="14" t="s">
        <v>35</v>
      </c>
      <c r="AX983" s="14" t="s">
        <v>88</v>
      </c>
      <c r="AY983" s="288" t="s">
        <v>166</v>
      </c>
    </row>
    <row r="984" spans="1:65" s="2" customFormat="1" ht="21.75" customHeight="1">
      <c r="A984" s="38"/>
      <c r="B984" s="39"/>
      <c r="C984" s="300" t="s">
        <v>1413</v>
      </c>
      <c r="D984" s="300" t="s">
        <v>331</v>
      </c>
      <c r="E984" s="301" t="s">
        <v>1414</v>
      </c>
      <c r="F984" s="302" t="s">
        <v>1415</v>
      </c>
      <c r="G984" s="303" t="s">
        <v>339</v>
      </c>
      <c r="H984" s="304">
        <v>16.8</v>
      </c>
      <c r="I984" s="305"/>
      <c r="J984" s="306">
        <f>ROUND(I984*H984,2)</f>
        <v>0</v>
      </c>
      <c r="K984" s="307"/>
      <c r="L984" s="308"/>
      <c r="M984" s="309" t="s">
        <v>1</v>
      </c>
      <c r="N984" s="310" t="s">
        <v>45</v>
      </c>
      <c r="O984" s="91"/>
      <c r="P984" s="255">
        <f>O984*H984</f>
        <v>0</v>
      </c>
      <c r="Q984" s="255">
        <v>0.006</v>
      </c>
      <c r="R984" s="255">
        <f>Q984*H984</f>
        <v>0.1008</v>
      </c>
      <c r="S984" s="255">
        <v>0</v>
      </c>
      <c r="T984" s="256">
        <f>S984*H984</f>
        <v>0</v>
      </c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R984" s="257" t="s">
        <v>508</v>
      </c>
      <c r="AT984" s="257" t="s">
        <v>331</v>
      </c>
      <c r="AU984" s="257" t="s">
        <v>90</v>
      </c>
      <c r="AY984" s="17" t="s">
        <v>166</v>
      </c>
      <c r="BE984" s="258">
        <f>IF(N984="základní",J984,0)</f>
        <v>0</v>
      </c>
      <c r="BF984" s="258">
        <f>IF(N984="snížená",J984,0)</f>
        <v>0</v>
      </c>
      <c r="BG984" s="258">
        <f>IF(N984="zákl. přenesená",J984,0)</f>
        <v>0</v>
      </c>
      <c r="BH984" s="258">
        <f>IF(N984="sníž. přenesená",J984,0)</f>
        <v>0</v>
      </c>
      <c r="BI984" s="258">
        <f>IF(N984="nulová",J984,0)</f>
        <v>0</v>
      </c>
      <c r="BJ984" s="17" t="s">
        <v>88</v>
      </c>
      <c r="BK984" s="258">
        <f>ROUND(I984*H984,2)</f>
        <v>0</v>
      </c>
      <c r="BL984" s="17" t="s">
        <v>348</v>
      </c>
      <c r="BM984" s="257" t="s">
        <v>1416</v>
      </c>
    </row>
    <row r="985" spans="1:47" s="2" customFormat="1" ht="12">
      <c r="A985" s="38"/>
      <c r="B985" s="39"/>
      <c r="C985" s="40"/>
      <c r="D985" s="259" t="s">
        <v>175</v>
      </c>
      <c r="E985" s="40"/>
      <c r="F985" s="260" t="s">
        <v>1415</v>
      </c>
      <c r="G985" s="40"/>
      <c r="H985" s="40"/>
      <c r="I985" s="155"/>
      <c r="J985" s="40"/>
      <c r="K985" s="40"/>
      <c r="L985" s="44"/>
      <c r="M985" s="261"/>
      <c r="N985" s="262"/>
      <c r="O985" s="91"/>
      <c r="P985" s="91"/>
      <c r="Q985" s="91"/>
      <c r="R985" s="91"/>
      <c r="S985" s="91"/>
      <c r="T985" s="92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T985" s="17" t="s">
        <v>175</v>
      </c>
      <c r="AU985" s="17" t="s">
        <v>90</v>
      </c>
    </row>
    <row r="986" spans="1:51" s="13" customFormat="1" ht="12">
      <c r="A986" s="13"/>
      <c r="B986" s="267"/>
      <c r="C986" s="268"/>
      <c r="D986" s="259" t="s">
        <v>267</v>
      </c>
      <c r="E986" s="268"/>
      <c r="F986" s="270" t="s">
        <v>1417</v>
      </c>
      <c r="G986" s="268"/>
      <c r="H986" s="271">
        <v>16.8</v>
      </c>
      <c r="I986" s="272"/>
      <c r="J986" s="268"/>
      <c r="K986" s="268"/>
      <c r="L986" s="273"/>
      <c r="M986" s="274"/>
      <c r="N986" s="275"/>
      <c r="O986" s="275"/>
      <c r="P986" s="275"/>
      <c r="Q986" s="275"/>
      <c r="R986" s="275"/>
      <c r="S986" s="275"/>
      <c r="T986" s="276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77" t="s">
        <v>267</v>
      </c>
      <c r="AU986" s="277" t="s">
        <v>90</v>
      </c>
      <c r="AV986" s="13" t="s">
        <v>90</v>
      </c>
      <c r="AW986" s="13" t="s">
        <v>4</v>
      </c>
      <c r="AX986" s="13" t="s">
        <v>88</v>
      </c>
      <c r="AY986" s="277" t="s">
        <v>166</v>
      </c>
    </row>
    <row r="987" spans="1:65" s="2" customFormat="1" ht="21.75" customHeight="1">
      <c r="A987" s="38"/>
      <c r="B987" s="39"/>
      <c r="C987" s="245" t="s">
        <v>1418</v>
      </c>
      <c r="D987" s="245" t="s">
        <v>169</v>
      </c>
      <c r="E987" s="246" t="s">
        <v>1419</v>
      </c>
      <c r="F987" s="247" t="s">
        <v>1420</v>
      </c>
      <c r="G987" s="248" t="s">
        <v>339</v>
      </c>
      <c r="H987" s="249">
        <v>323.1</v>
      </c>
      <c r="I987" s="250"/>
      <c r="J987" s="251">
        <f>ROUND(I987*H987,2)</f>
        <v>0</v>
      </c>
      <c r="K987" s="252"/>
      <c r="L987" s="44"/>
      <c r="M987" s="253" t="s">
        <v>1</v>
      </c>
      <c r="N987" s="254" t="s">
        <v>45</v>
      </c>
      <c r="O987" s="91"/>
      <c r="P987" s="255">
        <f>O987*H987</f>
        <v>0</v>
      </c>
      <c r="Q987" s="255">
        <v>0</v>
      </c>
      <c r="R987" s="255">
        <f>Q987*H987</f>
        <v>0</v>
      </c>
      <c r="S987" s="255">
        <v>0</v>
      </c>
      <c r="T987" s="256">
        <f>S987*H987</f>
        <v>0</v>
      </c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R987" s="257" t="s">
        <v>348</v>
      </c>
      <c r="AT987" s="257" t="s">
        <v>169</v>
      </c>
      <c r="AU987" s="257" t="s">
        <v>90</v>
      </c>
      <c r="AY987" s="17" t="s">
        <v>166</v>
      </c>
      <c r="BE987" s="258">
        <f>IF(N987="základní",J987,0)</f>
        <v>0</v>
      </c>
      <c r="BF987" s="258">
        <f>IF(N987="snížená",J987,0)</f>
        <v>0</v>
      </c>
      <c r="BG987" s="258">
        <f>IF(N987="zákl. přenesená",J987,0)</f>
        <v>0</v>
      </c>
      <c r="BH987" s="258">
        <f>IF(N987="sníž. přenesená",J987,0)</f>
        <v>0</v>
      </c>
      <c r="BI987" s="258">
        <f>IF(N987="nulová",J987,0)</f>
        <v>0</v>
      </c>
      <c r="BJ987" s="17" t="s">
        <v>88</v>
      </c>
      <c r="BK987" s="258">
        <f>ROUND(I987*H987,2)</f>
        <v>0</v>
      </c>
      <c r="BL987" s="17" t="s">
        <v>348</v>
      </c>
      <c r="BM987" s="257" t="s">
        <v>1421</v>
      </c>
    </row>
    <row r="988" spans="1:47" s="2" customFormat="1" ht="12">
      <c r="A988" s="38"/>
      <c r="B988" s="39"/>
      <c r="C988" s="40"/>
      <c r="D988" s="259" t="s">
        <v>175</v>
      </c>
      <c r="E988" s="40"/>
      <c r="F988" s="260" t="s">
        <v>1422</v>
      </c>
      <c r="G988" s="40"/>
      <c r="H988" s="40"/>
      <c r="I988" s="155"/>
      <c r="J988" s="40"/>
      <c r="K988" s="40"/>
      <c r="L988" s="44"/>
      <c r="M988" s="261"/>
      <c r="N988" s="262"/>
      <c r="O988" s="91"/>
      <c r="P988" s="91"/>
      <c r="Q988" s="91"/>
      <c r="R988" s="91"/>
      <c r="S988" s="91"/>
      <c r="T988" s="92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T988" s="17" t="s">
        <v>175</v>
      </c>
      <c r="AU988" s="17" t="s">
        <v>90</v>
      </c>
    </row>
    <row r="989" spans="1:51" s="13" customFormat="1" ht="12">
      <c r="A989" s="13"/>
      <c r="B989" s="267"/>
      <c r="C989" s="268"/>
      <c r="D989" s="259" t="s">
        <v>267</v>
      </c>
      <c r="E989" s="269" t="s">
        <v>1</v>
      </c>
      <c r="F989" s="270" t="s">
        <v>1423</v>
      </c>
      <c r="G989" s="268"/>
      <c r="H989" s="271">
        <v>323.1</v>
      </c>
      <c r="I989" s="272"/>
      <c r="J989" s="268"/>
      <c r="K989" s="268"/>
      <c r="L989" s="273"/>
      <c r="M989" s="274"/>
      <c r="N989" s="275"/>
      <c r="O989" s="275"/>
      <c r="P989" s="275"/>
      <c r="Q989" s="275"/>
      <c r="R989" s="275"/>
      <c r="S989" s="275"/>
      <c r="T989" s="276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77" t="s">
        <v>267</v>
      </c>
      <c r="AU989" s="277" t="s">
        <v>90</v>
      </c>
      <c r="AV989" s="13" t="s">
        <v>90</v>
      </c>
      <c r="AW989" s="13" t="s">
        <v>35</v>
      </c>
      <c r="AX989" s="13" t="s">
        <v>80</v>
      </c>
      <c r="AY989" s="277" t="s">
        <v>166</v>
      </c>
    </row>
    <row r="990" spans="1:51" s="14" customFormat="1" ht="12">
      <c r="A990" s="14"/>
      <c r="B990" s="278"/>
      <c r="C990" s="279"/>
      <c r="D990" s="259" t="s">
        <v>267</v>
      </c>
      <c r="E990" s="280" t="s">
        <v>1</v>
      </c>
      <c r="F990" s="281" t="s">
        <v>269</v>
      </c>
      <c r="G990" s="279"/>
      <c r="H990" s="282">
        <v>323.1</v>
      </c>
      <c r="I990" s="283"/>
      <c r="J990" s="279"/>
      <c r="K990" s="279"/>
      <c r="L990" s="284"/>
      <c r="M990" s="285"/>
      <c r="N990" s="286"/>
      <c r="O990" s="286"/>
      <c r="P990" s="286"/>
      <c r="Q990" s="286"/>
      <c r="R990" s="286"/>
      <c r="S990" s="286"/>
      <c r="T990" s="287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88" t="s">
        <v>267</v>
      </c>
      <c r="AU990" s="288" t="s">
        <v>90</v>
      </c>
      <c r="AV990" s="14" t="s">
        <v>103</v>
      </c>
      <c r="AW990" s="14" t="s">
        <v>35</v>
      </c>
      <c r="AX990" s="14" t="s">
        <v>88</v>
      </c>
      <c r="AY990" s="288" t="s">
        <v>166</v>
      </c>
    </row>
    <row r="991" spans="1:65" s="2" customFormat="1" ht="16.5" customHeight="1">
      <c r="A991" s="38"/>
      <c r="B991" s="39"/>
      <c r="C991" s="300" t="s">
        <v>1424</v>
      </c>
      <c r="D991" s="300" t="s">
        <v>331</v>
      </c>
      <c r="E991" s="301" t="s">
        <v>1425</v>
      </c>
      <c r="F991" s="302" t="s">
        <v>1426</v>
      </c>
      <c r="G991" s="303" t="s">
        <v>272</v>
      </c>
      <c r="H991" s="304">
        <v>82.036</v>
      </c>
      <c r="I991" s="305"/>
      <c r="J991" s="306">
        <f>ROUND(I991*H991,2)</f>
        <v>0</v>
      </c>
      <c r="K991" s="307"/>
      <c r="L991" s="308"/>
      <c r="M991" s="309" t="s">
        <v>1</v>
      </c>
      <c r="N991" s="310" t="s">
        <v>45</v>
      </c>
      <c r="O991" s="91"/>
      <c r="P991" s="255">
        <f>O991*H991</f>
        <v>0</v>
      </c>
      <c r="Q991" s="255">
        <v>0.035</v>
      </c>
      <c r="R991" s="255">
        <f>Q991*H991</f>
        <v>2.8712600000000004</v>
      </c>
      <c r="S991" s="255">
        <v>0</v>
      </c>
      <c r="T991" s="256">
        <f>S991*H991</f>
        <v>0</v>
      </c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R991" s="257" t="s">
        <v>508</v>
      </c>
      <c r="AT991" s="257" t="s">
        <v>331</v>
      </c>
      <c r="AU991" s="257" t="s">
        <v>90</v>
      </c>
      <c r="AY991" s="17" t="s">
        <v>166</v>
      </c>
      <c r="BE991" s="258">
        <f>IF(N991="základní",J991,0)</f>
        <v>0</v>
      </c>
      <c r="BF991" s="258">
        <f>IF(N991="snížená",J991,0)</f>
        <v>0</v>
      </c>
      <c r="BG991" s="258">
        <f>IF(N991="zákl. přenesená",J991,0)</f>
        <v>0</v>
      </c>
      <c r="BH991" s="258">
        <f>IF(N991="sníž. přenesená",J991,0)</f>
        <v>0</v>
      </c>
      <c r="BI991" s="258">
        <f>IF(N991="nulová",J991,0)</f>
        <v>0</v>
      </c>
      <c r="BJ991" s="17" t="s">
        <v>88</v>
      </c>
      <c r="BK991" s="258">
        <f>ROUND(I991*H991,2)</f>
        <v>0</v>
      </c>
      <c r="BL991" s="17" t="s">
        <v>348</v>
      </c>
      <c r="BM991" s="257" t="s">
        <v>1427</v>
      </c>
    </row>
    <row r="992" spans="1:47" s="2" customFormat="1" ht="12">
      <c r="A992" s="38"/>
      <c r="B992" s="39"/>
      <c r="C992" s="40"/>
      <c r="D992" s="259" t="s">
        <v>175</v>
      </c>
      <c r="E992" s="40"/>
      <c r="F992" s="260" t="s">
        <v>1426</v>
      </c>
      <c r="G992" s="40"/>
      <c r="H992" s="40"/>
      <c r="I992" s="155"/>
      <c r="J992" s="40"/>
      <c r="K992" s="40"/>
      <c r="L992" s="44"/>
      <c r="M992" s="261"/>
      <c r="N992" s="262"/>
      <c r="O992" s="91"/>
      <c r="P992" s="91"/>
      <c r="Q992" s="91"/>
      <c r="R992" s="91"/>
      <c r="S992" s="91"/>
      <c r="T992" s="92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T992" s="17" t="s">
        <v>175</v>
      </c>
      <c r="AU992" s="17" t="s">
        <v>90</v>
      </c>
    </row>
    <row r="993" spans="1:51" s="13" customFormat="1" ht="12">
      <c r="A993" s="13"/>
      <c r="B993" s="267"/>
      <c r="C993" s="268"/>
      <c r="D993" s="259" t="s">
        <v>267</v>
      </c>
      <c r="E993" s="269" t="s">
        <v>1</v>
      </c>
      <c r="F993" s="270" t="s">
        <v>1428</v>
      </c>
      <c r="G993" s="268"/>
      <c r="H993" s="271">
        <v>74.37</v>
      </c>
      <c r="I993" s="272"/>
      <c r="J993" s="268"/>
      <c r="K993" s="268"/>
      <c r="L993" s="273"/>
      <c r="M993" s="274"/>
      <c r="N993" s="275"/>
      <c r="O993" s="275"/>
      <c r="P993" s="275"/>
      <c r="Q993" s="275"/>
      <c r="R993" s="275"/>
      <c r="S993" s="275"/>
      <c r="T993" s="276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77" t="s">
        <v>267</v>
      </c>
      <c r="AU993" s="277" t="s">
        <v>90</v>
      </c>
      <c r="AV993" s="13" t="s">
        <v>90</v>
      </c>
      <c r="AW993" s="13" t="s">
        <v>35</v>
      </c>
      <c r="AX993" s="13" t="s">
        <v>80</v>
      </c>
      <c r="AY993" s="277" t="s">
        <v>166</v>
      </c>
    </row>
    <row r="994" spans="1:51" s="14" customFormat="1" ht="12">
      <c r="A994" s="14"/>
      <c r="B994" s="278"/>
      <c r="C994" s="279"/>
      <c r="D994" s="259" t="s">
        <v>267</v>
      </c>
      <c r="E994" s="280" t="s">
        <v>1</v>
      </c>
      <c r="F994" s="281" t="s">
        <v>1429</v>
      </c>
      <c r="G994" s="279"/>
      <c r="H994" s="282">
        <v>74.37</v>
      </c>
      <c r="I994" s="283"/>
      <c r="J994" s="279"/>
      <c r="K994" s="279"/>
      <c r="L994" s="284"/>
      <c r="M994" s="285"/>
      <c r="N994" s="286"/>
      <c r="O994" s="286"/>
      <c r="P994" s="286"/>
      <c r="Q994" s="286"/>
      <c r="R994" s="286"/>
      <c r="S994" s="286"/>
      <c r="T994" s="287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88" t="s">
        <v>267</v>
      </c>
      <c r="AU994" s="288" t="s">
        <v>90</v>
      </c>
      <c r="AV994" s="14" t="s">
        <v>103</v>
      </c>
      <c r="AW994" s="14" t="s">
        <v>35</v>
      </c>
      <c r="AX994" s="14" t="s">
        <v>80</v>
      </c>
      <c r="AY994" s="288" t="s">
        <v>166</v>
      </c>
    </row>
    <row r="995" spans="1:51" s="13" customFormat="1" ht="12">
      <c r="A995" s="13"/>
      <c r="B995" s="267"/>
      <c r="C995" s="268"/>
      <c r="D995" s="259" t="s">
        <v>267</v>
      </c>
      <c r="E995" s="269" t="s">
        <v>1</v>
      </c>
      <c r="F995" s="270" t="s">
        <v>1430</v>
      </c>
      <c r="G995" s="268"/>
      <c r="H995" s="271">
        <v>2.97</v>
      </c>
      <c r="I995" s="272"/>
      <c r="J995" s="268"/>
      <c r="K995" s="268"/>
      <c r="L995" s="273"/>
      <c r="M995" s="274"/>
      <c r="N995" s="275"/>
      <c r="O995" s="275"/>
      <c r="P995" s="275"/>
      <c r="Q995" s="275"/>
      <c r="R995" s="275"/>
      <c r="S995" s="275"/>
      <c r="T995" s="276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77" t="s">
        <v>267</v>
      </c>
      <c r="AU995" s="277" t="s">
        <v>90</v>
      </c>
      <c r="AV995" s="13" t="s">
        <v>90</v>
      </c>
      <c r="AW995" s="13" t="s">
        <v>35</v>
      </c>
      <c r="AX995" s="13" t="s">
        <v>80</v>
      </c>
      <c r="AY995" s="277" t="s">
        <v>166</v>
      </c>
    </row>
    <row r="996" spans="1:51" s="14" customFormat="1" ht="12">
      <c r="A996" s="14"/>
      <c r="B996" s="278"/>
      <c r="C996" s="279"/>
      <c r="D996" s="259" t="s">
        <v>267</v>
      </c>
      <c r="E996" s="280" t="s">
        <v>1</v>
      </c>
      <c r="F996" s="281" t="s">
        <v>1431</v>
      </c>
      <c r="G996" s="279"/>
      <c r="H996" s="282">
        <v>2.97</v>
      </c>
      <c r="I996" s="283"/>
      <c r="J996" s="279"/>
      <c r="K996" s="279"/>
      <c r="L996" s="284"/>
      <c r="M996" s="285"/>
      <c r="N996" s="286"/>
      <c r="O996" s="286"/>
      <c r="P996" s="286"/>
      <c r="Q996" s="286"/>
      <c r="R996" s="286"/>
      <c r="S996" s="286"/>
      <c r="T996" s="287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88" t="s">
        <v>267</v>
      </c>
      <c r="AU996" s="288" t="s">
        <v>90</v>
      </c>
      <c r="AV996" s="14" t="s">
        <v>103</v>
      </c>
      <c r="AW996" s="14" t="s">
        <v>35</v>
      </c>
      <c r="AX996" s="14" t="s">
        <v>80</v>
      </c>
      <c r="AY996" s="288" t="s">
        <v>166</v>
      </c>
    </row>
    <row r="997" spans="1:51" s="13" customFormat="1" ht="12">
      <c r="A997" s="13"/>
      <c r="B997" s="267"/>
      <c r="C997" s="268"/>
      <c r="D997" s="259" t="s">
        <v>267</v>
      </c>
      <c r="E997" s="269" t="s">
        <v>1</v>
      </c>
      <c r="F997" s="270" t="s">
        <v>1432</v>
      </c>
      <c r="G997" s="268"/>
      <c r="H997" s="271">
        <v>4.696</v>
      </c>
      <c r="I997" s="272"/>
      <c r="J997" s="268"/>
      <c r="K997" s="268"/>
      <c r="L997" s="273"/>
      <c r="M997" s="274"/>
      <c r="N997" s="275"/>
      <c r="O997" s="275"/>
      <c r="P997" s="275"/>
      <c r="Q997" s="275"/>
      <c r="R997" s="275"/>
      <c r="S997" s="275"/>
      <c r="T997" s="276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77" t="s">
        <v>267</v>
      </c>
      <c r="AU997" s="277" t="s">
        <v>90</v>
      </c>
      <c r="AV997" s="13" t="s">
        <v>90</v>
      </c>
      <c r="AW997" s="13" t="s">
        <v>35</v>
      </c>
      <c r="AX997" s="13" t="s">
        <v>80</v>
      </c>
      <c r="AY997" s="277" t="s">
        <v>166</v>
      </c>
    </row>
    <row r="998" spans="1:51" s="14" customFormat="1" ht="12">
      <c r="A998" s="14"/>
      <c r="B998" s="278"/>
      <c r="C998" s="279"/>
      <c r="D998" s="259" t="s">
        <v>267</v>
      </c>
      <c r="E998" s="280" t="s">
        <v>1</v>
      </c>
      <c r="F998" s="281" t="s">
        <v>1433</v>
      </c>
      <c r="G998" s="279"/>
      <c r="H998" s="282">
        <v>4.696</v>
      </c>
      <c r="I998" s="283"/>
      <c r="J998" s="279"/>
      <c r="K998" s="279"/>
      <c r="L998" s="284"/>
      <c r="M998" s="285"/>
      <c r="N998" s="286"/>
      <c r="O998" s="286"/>
      <c r="P998" s="286"/>
      <c r="Q998" s="286"/>
      <c r="R998" s="286"/>
      <c r="S998" s="286"/>
      <c r="T998" s="287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88" t="s">
        <v>267</v>
      </c>
      <c r="AU998" s="288" t="s">
        <v>90</v>
      </c>
      <c r="AV998" s="14" t="s">
        <v>103</v>
      </c>
      <c r="AW998" s="14" t="s">
        <v>35</v>
      </c>
      <c r="AX998" s="14" t="s">
        <v>80</v>
      </c>
      <c r="AY998" s="288" t="s">
        <v>166</v>
      </c>
    </row>
    <row r="999" spans="1:51" s="15" customFormat="1" ht="12">
      <c r="A999" s="15"/>
      <c r="B999" s="289"/>
      <c r="C999" s="290"/>
      <c r="D999" s="259" t="s">
        <v>267</v>
      </c>
      <c r="E999" s="291" t="s">
        <v>1</v>
      </c>
      <c r="F999" s="292" t="s">
        <v>285</v>
      </c>
      <c r="G999" s="290"/>
      <c r="H999" s="293">
        <v>82.036</v>
      </c>
      <c r="I999" s="294"/>
      <c r="J999" s="290"/>
      <c r="K999" s="290"/>
      <c r="L999" s="295"/>
      <c r="M999" s="296"/>
      <c r="N999" s="297"/>
      <c r="O999" s="297"/>
      <c r="P999" s="297"/>
      <c r="Q999" s="297"/>
      <c r="R999" s="297"/>
      <c r="S999" s="297"/>
      <c r="T999" s="298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T999" s="299" t="s">
        <v>267</v>
      </c>
      <c r="AU999" s="299" t="s">
        <v>90</v>
      </c>
      <c r="AV999" s="15" t="s">
        <v>113</v>
      </c>
      <c r="AW999" s="15" t="s">
        <v>35</v>
      </c>
      <c r="AX999" s="15" t="s">
        <v>88</v>
      </c>
      <c r="AY999" s="299" t="s">
        <v>166</v>
      </c>
    </row>
    <row r="1000" spans="1:65" s="2" customFormat="1" ht="21.75" customHeight="1">
      <c r="A1000" s="38"/>
      <c r="B1000" s="39"/>
      <c r="C1000" s="245" t="s">
        <v>1434</v>
      </c>
      <c r="D1000" s="245" t="s">
        <v>169</v>
      </c>
      <c r="E1000" s="246" t="s">
        <v>1435</v>
      </c>
      <c r="F1000" s="247" t="s">
        <v>1436</v>
      </c>
      <c r="G1000" s="248" t="s">
        <v>339</v>
      </c>
      <c r="H1000" s="249">
        <v>323.1</v>
      </c>
      <c r="I1000" s="250"/>
      <c r="J1000" s="251">
        <f>ROUND(I1000*H1000,2)</f>
        <v>0</v>
      </c>
      <c r="K1000" s="252"/>
      <c r="L1000" s="44"/>
      <c r="M1000" s="253" t="s">
        <v>1</v>
      </c>
      <c r="N1000" s="254" t="s">
        <v>45</v>
      </c>
      <c r="O1000" s="91"/>
      <c r="P1000" s="255">
        <f>O1000*H1000</f>
        <v>0</v>
      </c>
      <c r="Q1000" s="255">
        <v>8E-05</v>
      </c>
      <c r="R1000" s="255">
        <f>Q1000*H1000</f>
        <v>0.025848000000000003</v>
      </c>
      <c r="S1000" s="255">
        <v>0</v>
      </c>
      <c r="T1000" s="256">
        <f>S1000*H1000</f>
        <v>0</v>
      </c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R1000" s="257" t="s">
        <v>348</v>
      </c>
      <c r="AT1000" s="257" t="s">
        <v>169</v>
      </c>
      <c r="AU1000" s="257" t="s">
        <v>90</v>
      </c>
      <c r="AY1000" s="17" t="s">
        <v>166</v>
      </c>
      <c r="BE1000" s="258">
        <f>IF(N1000="základní",J1000,0)</f>
        <v>0</v>
      </c>
      <c r="BF1000" s="258">
        <f>IF(N1000="snížená",J1000,0)</f>
        <v>0</v>
      </c>
      <c r="BG1000" s="258">
        <f>IF(N1000="zákl. přenesená",J1000,0)</f>
        <v>0</v>
      </c>
      <c r="BH1000" s="258">
        <f>IF(N1000="sníž. přenesená",J1000,0)</f>
        <v>0</v>
      </c>
      <c r="BI1000" s="258">
        <f>IF(N1000="nulová",J1000,0)</f>
        <v>0</v>
      </c>
      <c r="BJ1000" s="17" t="s">
        <v>88</v>
      </c>
      <c r="BK1000" s="258">
        <f>ROUND(I1000*H1000,2)</f>
        <v>0</v>
      </c>
      <c r="BL1000" s="17" t="s">
        <v>348</v>
      </c>
      <c r="BM1000" s="257" t="s">
        <v>1437</v>
      </c>
    </row>
    <row r="1001" spans="1:47" s="2" customFormat="1" ht="12">
      <c r="A1001" s="38"/>
      <c r="B1001" s="39"/>
      <c r="C1001" s="40"/>
      <c r="D1001" s="259" t="s">
        <v>175</v>
      </c>
      <c r="E1001" s="40"/>
      <c r="F1001" s="260" t="s">
        <v>1438</v>
      </c>
      <c r="G1001" s="40"/>
      <c r="H1001" s="40"/>
      <c r="I1001" s="155"/>
      <c r="J1001" s="40"/>
      <c r="K1001" s="40"/>
      <c r="L1001" s="44"/>
      <c r="M1001" s="261"/>
      <c r="N1001" s="262"/>
      <c r="O1001" s="91"/>
      <c r="P1001" s="91"/>
      <c r="Q1001" s="91"/>
      <c r="R1001" s="91"/>
      <c r="S1001" s="91"/>
      <c r="T1001" s="92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T1001" s="17" t="s">
        <v>175</v>
      </c>
      <c r="AU1001" s="17" t="s">
        <v>90</v>
      </c>
    </row>
    <row r="1002" spans="1:51" s="13" customFormat="1" ht="12">
      <c r="A1002" s="13"/>
      <c r="B1002" s="267"/>
      <c r="C1002" s="268"/>
      <c r="D1002" s="259" t="s">
        <v>267</v>
      </c>
      <c r="E1002" s="269" t="s">
        <v>1</v>
      </c>
      <c r="F1002" s="270" t="s">
        <v>1423</v>
      </c>
      <c r="G1002" s="268"/>
      <c r="H1002" s="271">
        <v>323.1</v>
      </c>
      <c r="I1002" s="272"/>
      <c r="J1002" s="268"/>
      <c r="K1002" s="268"/>
      <c r="L1002" s="273"/>
      <c r="M1002" s="274"/>
      <c r="N1002" s="275"/>
      <c r="O1002" s="275"/>
      <c r="P1002" s="275"/>
      <c r="Q1002" s="275"/>
      <c r="R1002" s="275"/>
      <c r="S1002" s="275"/>
      <c r="T1002" s="276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77" t="s">
        <v>267</v>
      </c>
      <c r="AU1002" s="277" t="s">
        <v>90</v>
      </c>
      <c r="AV1002" s="13" t="s">
        <v>90</v>
      </c>
      <c r="AW1002" s="13" t="s">
        <v>35</v>
      </c>
      <c r="AX1002" s="13" t="s">
        <v>80</v>
      </c>
      <c r="AY1002" s="277" t="s">
        <v>166</v>
      </c>
    </row>
    <row r="1003" spans="1:51" s="14" customFormat="1" ht="12">
      <c r="A1003" s="14"/>
      <c r="B1003" s="278"/>
      <c r="C1003" s="279"/>
      <c r="D1003" s="259" t="s">
        <v>267</v>
      </c>
      <c r="E1003" s="280" t="s">
        <v>1</v>
      </c>
      <c r="F1003" s="281" t="s">
        <v>269</v>
      </c>
      <c r="G1003" s="279"/>
      <c r="H1003" s="282">
        <v>323.1</v>
      </c>
      <c r="I1003" s="283"/>
      <c r="J1003" s="279"/>
      <c r="K1003" s="279"/>
      <c r="L1003" s="284"/>
      <c r="M1003" s="285"/>
      <c r="N1003" s="286"/>
      <c r="O1003" s="286"/>
      <c r="P1003" s="286"/>
      <c r="Q1003" s="286"/>
      <c r="R1003" s="286"/>
      <c r="S1003" s="286"/>
      <c r="T1003" s="287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88" t="s">
        <v>267</v>
      </c>
      <c r="AU1003" s="288" t="s">
        <v>90</v>
      </c>
      <c r="AV1003" s="14" t="s">
        <v>103</v>
      </c>
      <c r="AW1003" s="14" t="s">
        <v>35</v>
      </c>
      <c r="AX1003" s="14" t="s">
        <v>88</v>
      </c>
      <c r="AY1003" s="288" t="s">
        <v>166</v>
      </c>
    </row>
    <row r="1004" spans="1:65" s="2" customFormat="1" ht="21.75" customHeight="1">
      <c r="A1004" s="38"/>
      <c r="B1004" s="39"/>
      <c r="C1004" s="245" t="s">
        <v>1439</v>
      </c>
      <c r="D1004" s="245" t="s">
        <v>169</v>
      </c>
      <c r="E1004" s="246" t="s">
        <v>1440</v>
      </c>
      <c r="F1004" s="247" t="s">
        <v>1441</v>
      </c>
      <c r="G1004" s="248" t="s">
        <v>339</v>
      </c>
      <c r="H1004" s="249">
        <v>323.1</v>
      </c>
      <c r="I1004" s="250"/>
      <c r="J1004" s="251">
        <f>ROUND(I1004*H1004,2)</f>
        <v>0</v>
      </c>
      <c r="K1004" s="252"/>
      <c r="L1004" s="44"/>
      <c r="M1004" s="253" t="s">
        <v>1</v>
      </c>
      <c r="N1004" s="254" t="s">
        <v>45</v>
      </c>
      <c r="O1004" s="91"/>
      <c r="P1004" s="255">
        <f>O1004*H1004</f>
        <v>0</v>
      </c>
      <c r="Q1004" s="255">
        <v>0</v>
      </c>
      <c r="R1004" s="255">
        <f>Q1004*H1004</f>
        <v>0</v>
      </c>
      <c r="S1004" s="255">
        <v>0</v>
      </c>
      <c r="T1004" s="256">
        <f>S1004*H1004</f>
        <v>0</v>
      </c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R1004" s="257" t="s">
        <v>348</v>
      </c>
      <c r="AT1004" s="257" t="s">
        <v>169</v>
      </c>
      <c r="AU1004" s="257" t="s">
        <v>90</v>
      </c>
      <c r="AY1004" s="17" t="s">
        <v>166</v>
      </c>
      <c r="BE1004" s="258">
        <f>IF(N1004="základní",J1004,0)</f>
        <v>0</v>
      </c>
      <c r="BF1004" s="258">
        <f>IF(N1004="snížená",J1004,0)</f>
        <v>0</v>
      </c>
      <c r="BG1004" s="258">
        <f>IF(N1004="zákl. přenesená",J1004,0)</f>
        <v>0</v>
      </c>
      <c r="BH1004" s="258">
        <f>IF(N1004="sníž. přenesená",J1004,0)</f>
        <v>0</v>
      </c>
      <c r="BI1004" s="258">
        <f>IF(N1004="nulová",J1004,0)</f>
        <v>0</v>
      </c>
      <c r="BJ1004" s="17" t="s">
        <v>88</v>
      </c>
      <c r="BK1004" s="258">
        <f>ROUND(I1004*H1004,2)</f>
        <v>0</v>
      </c>
      <c r="BL1004" s="17" t="s">
        <v>348</v>
      </c>
      <c r="BM1004" s="257" t="s">
        <v>1442</v>
      </c>
    </row>
    <row r="1005" spans="1:47" s="2" customFormat="1" ht="12">
      <c r="A1005" s="38"/>
      <c r="B1005" s="39"/>
      <c r="C1005" s="40"/>
      <c r="D1005" s="259" t="s">
        <v>175</v>
      </c>
      <c r="E1005" s="40"/>
      <c r="F1005" s="260" t="s">
        <v>1443</v>
      </c>
      <c r="G1005" s="40"/>
      <c r="H1005" s="40"/>
      <c r="I1005" s="155"/>
      <c r="J1005" s="40"/>
      <c r="K1005" s="40"/>
      <c r="L1005" s="44"/>
      <c r="M1005" s="261"/>
      <c r="N1005" s="262"/>
      <c r="O1005" s="91"/>
      <c r="P1005" s="91"/>
      <c r="Q1005" s="91"/>
      <c r="R1005" s="91"/>
      <c r="S1005" s="91"/>
      <c r="T1005" s="92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T1005" s="17" t="s">
        <v>175</v>
      </c>
      <c r="AU1005" s="17" t="s">
        <v>90</v>
      </c>
    </row>
    <row r="1006" spans="1:51" s="13" customFormat="1" ht="12">
      <c r="A1006" s="13"/>
      <c r="B1006" s="267"/>
      <c r="C1006" s="268"/>
      <c r="D1006" s="259" t="s">
        <v>267</v>
      </c>
      <c r="E1006" s="269" t="s">
        <v>1</v>
      </c>
      <c r="F1006" s="270" t="s">
        <v>1423</v>
      </c>
      <c r="G1006" s="268"/>
      <c r="H1006" s="271">
        <v>323.1</v>
      </c>
      <c r="I1006" s="272"/>
      <c r="J1006" s="268"/>
      <c r="K1006" s="268"/>
      <c r="L1006" s="273"/>
      <c r="M1006" s="274"/>
      <c r="N1006" s="275"/>
      <c r="O1006" s="275"/>
      <c r="P1006" s="275"/>
      <c r="Q1006" s="275"/>
      <c r="R1006" s="275"/>
      <c r="S1006" s="275"/>
      <c r="T1006" s="276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77" t="s">
        <v>267</v>
      </c>
      <c r="AU1006" s="277" t="s">
        <v>90</v>
      </c>
      <c r="AV1006" s="13" t="s">
        <v>90</v>
      </c>
      <c r="AW1006" s="13" t="s">
        <v>35</v>
      </c>
      <c r="AX1006" s="13" t="s">
        <v>80</v>
      </c>
      <c r="AY1006" s="277" t="s">
        <v>166</v>
      </c>
    </row>
    <row r="1007" spans="1:51" s="14" customFormat="1" ht="12">
      <c r="A1007" s="14"/>
      <c r="B1007" s="278"/>
      <c r="C1007" s="279"/>
      <c r="D1007" s="259" t="s">
        <v>267</v>
      </c>
      <c r="E1007" s="280" t="s">
        <v>1</v>
      </c>
      <c r="F1007" s="281" t="s">
        <v>269</v>
      </c>
      <c r="G1007" s="279"/>
      <c r="H1007" s="282">
        <v>323.1</v>
      </c>
      <c r="I1007" s="283"/>
      <c r="J1007" s="279"/>
      <c r="K1007" s="279"/>
      <c r="L1007" s="284"/>
      <c r="M1007" s="285"/>
      <c r="N1007" s="286"/>
      <c r="O1007" s="286"/>
      <c r="P1007" s="286"/>
      <c r="Q1007" s="286"/>
      <c r="R1007" s="286"/>
      <c r="S1007" s="286"/>
      <c r="T1007" s="287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88" t="s">
        <v>267</v>
      </c>
      <c r="AU1007" s="288" t="s">
        <v>90</v>
      </c>
      <c r="AV1007" s="14" t="s">
        <v>103</v>
      </c>
      <c r="AW1007" s="14" t="s">
        <v>35</v>
      </c>
      <c r="AX1007" s="14" t="s">
        <v>88</v>
      </c>
      <c r="AY1007" s="288" t="s">
        <v>166</v>
      </c>
    </row>
    <row r="1008" spans="1:65" s="2" customFormat="1" ht="16.5" customHeight="1">
      <c r="A1008" s="38"/>
      <c r="B1008" s="39"/>
      <c r="C1008" s="300" t="s">
        <v>1444</v>
      </c>
      <c r="D1008" s="300" t="s">
        <v>331</v>
      </c>
      <c r="E1008" s="301" t="s">
        <v>1445</v>
      </c>
      <c r="F1008" s="302" t="s">
        <v>1446</v>
      </c>
      <c r="G1008" s="303" t="s">
        <v>272</v>
      </c>
      <c r="H1008" s="304">
        <v>32.658</v>
      </c>
      <c r="I1008" s="305"/>
      <c r="J1008" s="306">
        <f>ROUND(I1008*H1008,2)</f>
        <v>0</v>
      </c>
      <c r="K1008" s="307"/>
      <c r="L1008" s="308"/>
      <c r="M1008" s="309" t="s">
        <v>1</v>
      </c>
      <c r="N1008" s="310" t="s">
        <v>45</v>
      </c>
      <c r="O1008" s="91"/>
      <c r="P1008" s="255">
        <f>O1008*H1008</f>
        <v>0</v>
      </c>
      <c r="Q1008" s="255">
        <v>0.03</v>
      </c>
      <c r="R1008" s="255">
        <f>Q1008*H1008</f>
        <v>0.97974</v>
      </c>
      <c r="S1008" s="255">
        <v>0</v>
      </c>
      <c r="T1008" s="256">
        <f>S1008*H1008</f>
        <v>0</v>
      </c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R1008" s="257" t="s">
        <v>508</v>
      </c>
      <c r="AT1008" s="257" t="s">
        <v>331</v>
      </c>
      <c r="AU1008" s="257" t="s">
        <v>90</v>
      </c>
      <c r="AY1008" s="17" t="s">
        <v>166</v>
      </c>
      <c r="BE1008" s="258">
        <f>IF(N1008="základní",J1008,0)</f>
        <v>0</v>
      </c>
      <c r="BF1008" s="258">
        <f>IF(N1008="snížená",J1008,0)</f>
        <v>0</v>
      </c>
      <c r="BG1008" s="258">
        <f>IF(N1008="zákl. přenesená",J1008,0)</f>
        <v>0</v>
      </c>
      <c r="BH1008" s="258">
        <f>IF(N1008="sníž. přenesená",J1008,0)</f>
        <v>0</v>
      </c>
      <c r="BI1008" s="258">
        <f>IF(N1008="nulová",J1008,0)</f>
        <v>0</v>
      </c>
      <c r="BJ1008" s="17" t="s">
        <v>88</v>
      </c>
      <c r="BK1008" s="258">
        <f>ROUND(I1008*H1008,2)</f>
        <v>0</v>
      </c>
      <c r="BL1008" s="17" t="s">
        <v>348</v>
      </c>
      <c r="BM1008" s="257" t="s">
        <v>1447</v>
      </c>
    </row>
    <row r="1009" spans="1:47" s="2" customFormat="1" ht="12">
      <c r="A1009" s="38"/>
      <c r="B1009" s="39"/>
      <c r="C1009" s="40"/>
      <c r="D1009" s="259" t="s">
        <v>175</v>
      </c>
      <c r="E1009" s="40"/>
      <c r="F1009" s="260" t="s">
        <v>1446</v>
      </c>
      <c r="G1009" s="40"/>
      <c r="H1009" s="40"/>
      <c r="I1009" s="155"/>
      <c r="J1009" s="40"/>
      <c r="K1009" s="40"/>
      <c r="L1009" s="44"/>
      <c r="M1009" s="261"/>
      <c r="N1009" s="262"/>
      <c r="O1009" s="91"/>
      <c r="P1009" s="91"/>
      <c r="Q1009" s="91"/>
      <c r="R1009" s="91"/>
      <c r="S1009" s="91"/>
      <c r="T1009" s="92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T1009" s="17" t="s">
        <v>175</v>
      </c>
      <c r="AU1009" s="17" t="s">
        <v>90</v>
      </c>
    </row>
    <row r="1010" spans="1:51" s="13" customFormat="1" ht="12">
      <c r="A1010" s="13"/>
      <c r="B1010" s="267"/>
      <c r="C1010" s="268"/>
      <c r="D1010" s="259" t="s">
        <v>267</v>
      </c>
      <c r="E1010" s="269" t="s">
        <v>1</v>
      </c>
      <c r="F1010" s="270" t="s">
        <v>1448</v>
      </c>
      <c r="G1010" s="268"/>
      <c r="H1010" s="271">
        <v>21.14</v>
      </c>
      <c r="I1010" s="272"/>
      <c r="J1010" s="268"/>
      <c r="K1010" s="268"/>
      <c r="L1010" s="273"/>
      <c r="M1010" s="274"/>
      <c r="N1010" s="275"/>
      <c r="O1010" s="275"/>
      <c r="P1010" s="275"/>
      <c r="Q1010" s="275"/>
      <c r="R1010" s="275"/>
      <c r="S1010" s="275"/>
      <c r="T1010" s="276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77" t="s">
        <v>267</v>
      </c>
      <c r="AU1010" s="277" t="s">
        <v>90</v>
      </c>
      <c r="AV1010" s="13" t="s">
        <v>90</v>
      </c>
      <c r="AW1010" s="13" t="s">
        <v>35</v>
      </c>
      <c r="AX1010" s="13" t="s">
        <v>80</v>
      </c>
      <c r="AY1010" s="277" t="s">
        <v>166</v>
      </c>
    </row>
    <row r="1011" spans="1:51" s="13" customFormat="1" ht="12">
      <c r="A1011" s="13"/>
      <c r="B1011" s="267"/>
      <c r="C1011" s="268"/>
      <c r="D1011" s="259" t="s">
        <v>267</v>
      </c>
      <c r="E1011" s="269" t="s">
        <v>1</v>
      </c>
      <c r="F1011" s="270" t="s">
        <v>1449</v>
      </c>
      <c r="G1011" s="268"/>
      <c r="H1011" s="271">
        <v>3.65</v>
      </c>
      <c r="I1011" s="272"/>
      <c r="J1011" s="268"/>
      <c r="K1011" s="268"/>
      <c r="L1011" s="273"/>
      <c r="M1011" s="274"/>
      <c r="N1011" s="275"/>
      <c r="O1011" s="275"/>
      <c r="P1011" s="275"/>
      <c r="Q1011" s="275"/>
      <c r="R1011" s="275"/>
      <c r="S1011" s="275"/>
      <c r="T1011" s="276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77" t="s">
        <v>267</v>
      </c>
      <c r="AU1011" s="277" t="s">
        <v>90</v>
      </c>
      <c r="AV1011" s="13" t="s">
        <v>90</v>
      </c>
      <c r="AW1011" s="13" t="s">
        <v>35</v>
      </c>
      <c r="AX1011" s="13" t="s">
        <v>80</v>
      </c>
      <c r="AY1011" s="277" t="s">
        <v>166</v>
      </c>
    </row>
    <row r="1012" spans="1:51" s="13" customFormat="1" ht="12">
      <c r="A1012" s="13"/>
      <c r="B1012" s="267"/>
      <c r="C1012" s="268"/>
      <c r="D1012" s="259" t="s">
        <v>267</v>
      </c>
      <c r="E1012" s="269" t="s">
        <v>1</v>
      </c>
      <c r="F1012" s="270" t="s">
        <v>1450</v>
      </c>
      <c r="G1012" s="268"/>
      <c r="H1012" s="271">
        <v>1.65</v>
      </c>
      <c r="I1012" s="272"/>
      <c r="J1012" s="268"/>
      <c r="K1012" s="268"/>
      <c r="L1012" s="273"/>
      <c r="M1012" s="274"/>
      <c r="N1012" s="275"/>
      <c r="O1012" s="275"/>
      <c r="P1012" s="275"/>
      <c r="Q1012" s="275"/>
      <c r="R1012" s="275"/>
      <c r="S1012" s="275"/>
      <c r="T1012" s="276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77" t="s">
        <v>267</v>
      </c>
      <c r="AU1012" s="277" t="s">
        <v>90</v>
      </c>
      <c r="AV1012" s="13" t="s">
        <v>90</v>
      </c>
      <c r="AW1012" s="13" t="s">
        <v>35</v>
      </c>
      <c r="AX1012" s="13" t="s">
        <v>80</v>
      </c>
      <c r="AY1012" s="277" t="s">
        <v>166</v>
      </c>
    </row>
    <row r="1013" spans="1:51" s="13" customFormat="1" ht="12">
      <c r="A1013" s="13"/>
      <c r="B1013" s="267"/>
      <c r="C1013" s="268"/>
      <c r="D1013" s="259" t="s">
        <v>267</v>
      </c>
      <c r="E1013" s="269" t="s">
        <v>1</v>
      </c>
      <c r="F1013" s="270" t="s">
        <v>1451</v>
      </c>
      <c r="G1013" s="268"/>
      <c r="H1013" s="271">
        <v>3.828</v>
      </c>
      <c r="I1013" s="272"/>
      <c r="J1013" s="268"/>
      <c r="K1013" s="268"/>
      <c r="L1013" s="273"/>
      <c r="M1013" s="274"/>
      <c r="N1013" s="275"/>
      <c r="O1013" s="275"/>
      <c r="P1013" s="275"/>
      <c r="Q1013" s="275"/>
      <c r="R1013" s="275"/>
      <c r="S1013" s="275"/>
      <c r="T1013" s="276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77" t="s">
        <v>267</v>
      </c>
      <c r="AU1013" s="277" t="s">
        <v>90</v>
      </c>
      <c r="AV1013" s="13" t="s">
        <v>90</v>
      </c>
      <c r="AW1013" s="13" t="s">
        <v>35</v>
      </c>
      <c r="AX1013" s="13" t="s">
        <v>80</v>
      </c>
      <c r="AY1013" s="277" t="s">
        <v>166</v>
      </c>
    </row>
    <row r="1014" spans="1:51" s="13" customFormat="1" ht="12">
      <c r="A1014" s="13"/>
      <c r="B1014" s="267"/>
      <c r="C1014" s="268"/>
      <c r="D1014" s="259" t="s">
        <v>267</v>
      </c>
      <c r="E1014" s="269" t="s">
        <v>1</v>
      </c>
      <c r="F1014" s="270" t="s">
        <v>1452</v>
      </c>
      <c r="G1014" s="268"/>
      <c r="H1014" s="271">
        <v>2.39</v>
      </c>
      <c r="I1014" s="272"/>
      <c r="J1014" s="268"/>
      <c r="K1014" s="268"/>
      <c r="L1014" s="273"/>
      <c r="M1014" s="274"/>
      <c r="N1014" s="275"/>
      <c r="O1014" s="275"/>
      <c r="P1014" s="275"/>
      <c r="Q1014" s="275"/>
      <c r="R1014" s="275"/>
      <c r="S1014" s="275"/>
      <c r="T1014" s="276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77" t="s">
        <v>267</v>
      </c>
      <c r="AU1014" s="277" t="s">
        <v>90</v>
      </c>
      <c r="AV1014" s="13" t="s">
        <v>90</v>
      </c>
      <c r="AW1014" s="13" t="s">
        <v>35</v>
      </c>
      <c r="AX1014" s="13" t="s">
        <v>80</v>
      </c>
      <c r="AY1014" s="277" t="s">
        <v>166</v>
      </c>
    </row>
    <row r="1015" spans="1:51" s="14" customFormat="1" ht="12">
      <c r="A1015" s="14"/>
      <c r="B1015" s="278"/>
      <c r="C1015" s="279"/>
      <c r="D1015" s="259" t="s">
        <v>267</v>
      </c>
      <c r="E1015" s="280" t="s">
        <v>1</v>
      </c>
      <c r="F1015" s="281" t="s">
        <v>269</v>
      </c>
      <c r="G1015" s="279"/>
      <c r="H1015" s="282">
        <v>32.657999999999994</v>
      </c>
      <c r="I1015" s="283"/>
      <c r="J1015" s="279"/>
      <c r="K1015" s="279"/>
      <c r="L1015" s="284"/>
      <c r="M1015" s="285"/>
      <c r="N1015" s="286"/>
      <c r="O1015" s="286"/>
      <c r="P1015" s="286"/>
      <c r="Q1015" s="286"/>
      <c r="R1015" s="286"/>
      <c r="S1015" s="286"/>
      <c r="T1015" s="287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88" t="s">
        <v>267</v>
      </c>
      <c r="AU1015" s="288" t="s">
        <v>90</v>
      </c>
      <c r="AV1015" s="14" t="s">
        <v>103</v>
      </c>
      <c r="AW1015" s="14" t="s">
        <v>35</v>
      </c>
      <c r="AX1015" s="14" t="s">
        <v>88</v>
      </c>
      <c r="AY1015" s="288" t="s">
        <v>166</v>
      </c>
    </row>
    <row r="1016" spans="1:65" s="2" customFormat="1" ht="21.75" customHeight="1">
      <c r="A1016" s="38"/>
      <c r="B1016" s="39"/>
      <c r="C1016" s="245" t="s">
        <v>1453</v>
      </c>
      <c r="D1016" s="245" t="s">
        <v>169</v>
      </c>
      <c r="E1016" s="246" t="s">
        <v>1454</v>
      </c>
      <c r="F1016" s="247" t="s">
        <v>1455</v>
      </c>
      <c r="G1016" s="248" t="s">
        <v>307</v>
      </c>
      <c r="H1016" s="249">
        <v>5.568</v>
      </c>
      <c r="I1016" s="250"/>
      <c r="J1016" s="251">
        <f>ROUND(I1016*H1016,2)</f>
        <v>0</v>
      </c>
      <c r="K1016" s="252"/>
      <c r="L1016" s="44"/>
      <c r="M1016" s="253" t="s">
        <v>1</v>
      </c>
      <c r="N1016" s="254" t="s">
        <v>45</v>
      </c>
      <c r="O1016" s="91"/>
      <c r="P1016" s="255">
        <f>O1016*H1016</f>
        <v>0</v>
      </c>
      <c r="Q1016" s="255">
        <v>0</v>
      </c>
      <c r="R1016" s="255">
        <f>Q1016*H1016</f>
        <v>0</v>
      </c>
      <c r="S1016" s="255">
        <v>0</v>
      </c>
      <c r="T1016" s="256">
        <f>S1016*H1016</f>
        <v>0</v>
      </c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R1016" s="257" t="s">
        <v>348</v>
      </c>
      <c r="AT1016" s="257" t="s">
        <v>169</v>
      </c>
      <c r="AU1016" s="257" t="s">
        <v>90</v>
      </c>
      <c r="AY1016" s="17" t="s">
        <v>166</v>
      </c>
      <c r="BE1016" s="258">
        <f>IF(N1016="základní",J1016,0)</f>
        <v>0</v>
      </c>
      <c r="BF1016" s="258">
        <f>IF(N1016="snížená",J1016,0)</f>
        <v>0</v>
      </c>
      <c r="BG1016" s="258">
        <f>IF(N1016="zákl. přenesená",J1016,0)</f>
        <v>0</v>
      </c>
      <c r="BH1016" s="258">
        <f>IF(N1016="sníž. přenesená",J1016,0)</f>
        <v>0</v>
      </c>
      <c r="BI1016" s="258">
        <f>IF(N1016="nulová",J1016,0)</f>
        <v>0</v>
      </c>
      <c r="BJ1016" s="17" t="s">
        <v>88</v>
      </c>
      <c r="BK1016" s="258">
        <f>ROUND(I1016*H1016,2)</f>
        <v>0</v>
      </c>
      <c r="BL1016" s="17" t="s">
        <v>348</v>
      </c>
      <c r="BM1016" s="257" t="s">
        <v>1456</v>
      </c>
    </row>
    <row r="1017" spans="1:47" s="2" customFormat="1" ht="12">
      <c r="A1017" s="38"/>
      <c r="B1017" s="39"/>
      <c r="C1017" s="40"/>
      <c r="D1017" s="259" t="s">
        <v>175</v>
      </c>
      <c r="E1017" s="40"/>
      <c r="F1017" s="260" t="s">
        <v>1457</v>
      </c>
      <c r="G1017" s="40"/>
      <c r="H1017" s="40"/>
      <c r="I1017" s="155"/>
      <c r="J1017" s="40"/>
      <c r="K1017" s="40"/>
      <c r="L1017" s="44"/>
      <c r="M1017" s="261"/>
      <c r="N1017" s="262"/>
      <c r="O1017" s="91"/>
      <c r="P1017" s="91"/>
      <c r="Q1017" s="91"/>
      <c r="R1017" s="91"/>
      <c r="S1017" s="91"/>
      <c r="T1017" s="92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T1017" s="17" t="s">
        <v>175</v>
      </c>
      <c r="AU1017" s="17" t="s">
        <v>90</v>
      </c>
    </row>
    <row r="1018" spans="1:63" s="12" customFormat="1" ht="22.8" customHeight="1">
      <c r="A1018" s="12"/>
      <c r="B1018" s="229"/>
      <c r="C1018" s="230"/>
      <c r="D1018" s="231" t="s">
        <v>79</v>
      </c>
      <c r="E1018" s="243" t="s">
        <v>1458</v>
      </c>
      <c r="F1018" s="243" t="s">
        <v>1459</v>
      </c>
      <c r="G1018" s="230"/>
      <c r="H1018" s="230"/>
      <c r="I1018" s="233"/>
      <c r="J1018" s="244">
        <f>BK1018</f>
        <v>0</v>
      </c>
      <c r="K1018" s="230"/>
      <c r="L1018" s="235"/>
      <c r="M1018" s="236"/>
      <c r="N1018" s="237"/>
      <c r="O1018" s="237"/>
      <c r="P1018" s="238">
        <f>SUM(P1019:P1028)</f>
        <v>0</v>
      </c>
      <c r="Q1018" s="237"/>
      <c r="R1018" s="238">
        <f>SUM(R1019:R1028)</f>
        <v>0.31612640000000003</v>
      </c>
      <c r="S1018" s="237"/>
      <c r="T1018" s="239">
        <f>SUM(T1019:T1028)</f>
        <v>0</v>
      </c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R1018" s="240" t="s">
        <v>90</v>
      </c>
      <c r="AT1018" s="241" t="s">
        <v>79</v>
      </c>
      <c r="AU1018" s="241" t="s">
        <v>88</v>
      </c>
      <c r="AY1018" s="240" t="s">
        <v>166</v>
      </c>
      <c r="BK1018" s="242">
        <f>SUM(BK1019:BK1028)</f>
        <v>0</v>
      </c>
    </row>
    <row r="1019" spans="1:65" s="2" customFormat="1" ht="21.75" customHeight="1">
      <c r="A1019" s="38"/>
      <c r="B1019" s="39"/>
      <c r="C1019" s="245" t="s">
        <v>1460</v>
      </c>
      <c r="D1019" s="245" t="s">
        <v>169</v>
      </c>
      <c r="E1019" s="246" t="s">
        <v>1461</v>
      </c>
      <c r="F1019" s="247" t="s">
        <v>1462</v>
      </c>
      <c r="G1019" s="248" t="s">
        <v>339</v>
      </c>
      <c r="H1019" s="249">
        <v>19.055</v>
      </c>
      <c r="I1019" s="250"/>
      <c r="J1019" s="251">
        <f>ROUND(I1019*H1019,2)</f>
        <v>0</v>
      </c>
      <c r="K1019" s="252"/>
      <c r="L1019" s="44"/>
      <c r="M1019" s="253" t="s">
        <v>1</v>
      </c>
      <c r="N1019" s="254" t="s">
        <v>45</v>
      </c>
      <c r="O1019" s="91"/>
      <c r="P1019" s="255">
        <f>O1019*H1019</f>
        <v>0</v>
      </c>
      <c r="Q1019" s="255">
        <v>0</v>
      </c>
      <c r="R1019" s="255">
        <f>Q1019*H1019</f>
        <v>0</v>
      </c>
      <c r="S1019" s="255">
        <v>0</v>
      </c>
      <c r="T1019" s="256">
        <f>S1019*H1019</f>
        <v>0</v>
      </c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R1019" s="257" t="s">
        <v>348</v>
      </c>
      <c r="AT1019" s="257" t="s">
        <v>169</v>
      </c>
      <c r="AU1019" s="257" t="s">
        <v>90</v>
      </c>
      <c r="AY1019" s="17" t="s">
        <v>166</v>
      </c>
      <c r="BE1019" s="258">
        <f>IF(N1019="základní",J1019,0)</f>
        <v>0</v>
      </c>
      <c r="BF1019" s="258">
        <f>IF(N1019="snížená",J1019,0)</f>
        <v>0</v>
      </c>
      <c r="BG1019" s="258">
        <f>IF(N1019="zákl. přenesená",J1019,0)</f>
        <v>0</v>
      </c>
      <c r="BH1019" s="258">
        <f>IF(N1019="sníž. přenesená",J1019,0)</f>
        <v>0</v>
      </c>
      <c r="BI1019" s="258">
        <f>IF(N1019="nulová",J1019,0)</f>
        <v>0</v>
      </c>
      <c r="BJ1019" s="17" t="s">
        <v>88</v>
      </c>
      <c r="BK1019" s="258">
        <f>ROUND(I1019*H1019,2)</f>
        <v>0</v>
      </c>
      <c r="BL1019" s="17" t="s">
        <v>348</v>
      </c>
      <c r="BM1019" s="257" t="s">
        <v>1463</v>
      </c>
    </row>
    <row r="1020" spans="1:47" s="2" customFormat="1" ht="12">
      <c r="A1020" s="38"/>
      <c r="B1020" s="39"/>
      <c r="C1020" s="40"/>
      <c r="D1020" s="259" t="s">
        <v>175</v>
      </c>
      <c r="E1020" s="40"/>
      <c r="F1020" s="260" t="s">
        <v>1464</v>
      </c>
      <c r="G1020" s="40"/>
      <c r="H1020" s="40"/>
      <c r="I1020" s="155"/>
      <c r="J1020" s="40"/>
      <c r="K1020" s="40"/>
      <c r="L1020" s="44"/>
      <c r="M1020" s="261"/>
      <c r="N1020" s="262"/>
      <c r="O1020" s="91"/>
      <c r="P1020" s="91"/>
      <c r="Q1020" s="91"/>
      <c r="R1020" s="91"/>
      <c r="S1020" s="91"/>
      <c r="T1020" s="92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T1020" s="17" t="s">
        <v>175</v>
      </c>
      <c r="AU1020" s="17" t="s">
        <v>90</v>
      </c>
    </row>
    <row r="1021" spans="1:51" s="13" customFormat="1" ht="12">
      <c r="A1021" s="13"/>
      <c r="B1021" s="267"/>
      <c r="C1021" s="268"/>
      <c r="D1021" s="259" t="s">
        <v>267</v>
      </c>
      <c r="E1021" s="269" t="s">
        <v>1</v>
      </c>
      <c r="F1021" s="270" t="s">
        <v>1465</v>
      </c>
      <c r="G1021" s="268"/>
      <c r="H1021" s="271">
        <v>12.875</v>
      </c>
      <c r="I1021" s="272"/>
      <c r="J1021" s="268"/>
      <c r="K1021" s="268"/>
      <c r="L1021" s="273"/>
      <c r="M1021" s="274"/>
      <c r="N1021" s="275"/>
      <c r="O1021" s="275"/>
      <c r="P1021" s="275"/>
      <c r="Q1021" s="275"/>
      <c r="R1021" s="275"/>
      <c r="S1021" s="275"/>
      <c r="T1021" s="276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77" t="s">
        <v>267</v>
      </c>
      <c r="AU1021" s="277" t="s">
        <v>90</v>
      </c>
      <c r="AV1021" s="13" t="s">
        <v>90</v>
      </c>
      <c r="AW1021" s="13" t="s">
        <v>35</v>
      </c>
      <c r="AX1021" s="13" t="s">
        <v>80</v>
      </c>
      <c r="AY1021" s="277" t="s">
        <v>166</v>
      </c>
    </row>
    <row r="1022" spans="1:51" s="13" customFormat="1" ht="12">
      <c r="A1022" s="13"/>
      <c r="B1022" s="267"/>
      <c r="C1022" s="268"/>
      <c r="D1022" s="259" t="s">
        <v>267</v>
      </c>
      <c r="E1022" s="269" t="s">
        <v>1</v>
      </c>
      <c r="F1022" s="270" t="s">
        <v>1466</v>
      </c>
      <c r="G1022" s="268"/>
      <c r="H1022" s="271">
        <v>6.18</v>
      </c>
      <c r="I1022" s="272"/>
      <c r="J1022" s="268"/>
      <c r="K1022" s="268"/>
      <c r="L1022" s="273"/>
      <c r="M1022" s="274"/>
      <c r="N1022" s="275"/>
      <c r="O1022" s="275"/>
      <c r="P1022" s="275"/>
      <c r="Q1022" s="275"/>
      <c r="R1022" s="275"/>
      <c r="S1022" s="275"/>
      <c r="T1022" s="276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77" t="s">
        <v>267</v>
      </c>
      <c r="AU1022" s="277" t="s">
        <v>90</v>
      </c>
      <c r="AV1022" s="13" t="s">
        <v>90</v>
      </c>
      <c r="AW1022" s="13" t="s">
        <v>35</v>
      </c>
      <c r="AX1022" s="13" t="s">
        <v>80</v>
      </c>
      <c r="AY1022" s="277" t="s">
        <v>166</v>
      </c>
    </row>
    <row r="1023" spans="1:51" s="14" customFormat="1" ht="12">
      <c r="A1023" s="14"/>
      <c r="B1023" s="278"/>
      <c r="C1023" s="279"/>
      <c r="D1023" s="259" t="s">
        <v>267</v>
      </c>
      <c r="E1023" s="280" t="s">
        <v>1</v>
      </c>
      <c r="F1023" s="281" t="s">
        <v>269</v>
      </c>
      <c r="G1023" s="279"/>
      <c r="H1023" s="282">
        <v>19.055</v>
      </c>
      <c r="I1023" s="283"/>
      <c r="J1023" s="279"/>
      <c r="K1023" s="279"/>
      <c r="L1023" s="284"/>
      <c r="M1023" s="285"/>
      <c r="N1023" s="286"/>
      <c r="O1023" s="286"/>
      <c r="P1023" s="286"/>
      <c r="Q1023" s="286"/>
      <c r="R1023" s="286"/>
      <c r="S1023" s="286"/>
      <c r="T1023" s="287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88" t="s">
        <v>267</v>
      </c>
      <c r="AU1023" s="288" t="s">
        <v>90</v>
      </c>
      <c r="AV1023" s="14" t="s">
        <v>103</v>
      </c>
      <c r="AW1023" s="14" t="s">
        <v>35</v>
      </c>
      <c r="AX1023" s="14" t="s">
        <v>88</v>
      </c>
      <c r="AY1023" s="288" t="s">
        <v>166</v>
      </c>
    </row>
    <row r="1024" spans="1:65" s="2" customFormat="1" ht="21.75" customHeight="1">
      <c r="A1024" s="38"/>
      <c r="B1024" s="39"/>
      <c r="C1024" s="300" t="s">
        <v>1467</v>
      </c>
      <c r="D1024" s="300" t="s">
        <v>331</v>
      </c>
      <c r="E1024" s="301" t="s">
        <v>1468</v>
      </c>
      <c r="F1024" s="302" t="s">
        <v>1469</v>
      </c>
      <c r="G1024" s="303" t="s">
        <v>339</v>
      </c>
      <c r="H1024" s="304">
        <v>20.008</v>
      </c>
      <c r="I1024" s="305"/>
      <c r="J1024" s="306">
        <f>ROUND(I1024*H1024,2)</f>
        <v>0</v>
      </c>
      <c r="K1024" s="307"/>
      <c r="L1024" s="308"/>
      <c r="M1024" s="309" t="s">
        <v>1</v>
      </c>
      <c r="N1024" s="310" t="s">
        <v>45</v>
      </c>
      <c r="O1024" s="91"/>
      <c r="P1024" s="255">
        <f>O1024*H1024</f>
        <v>0</v>
      </c>
      <c r="Q1024" s="255">
        <v>0.0158</v>
      </c>
      <c r="R1024" s="255">
        <f>Q1024*H1024</f>
        <v>0.31612640000000003</v>
      </c>
      <c r="S1024" s="255">
        <v>0</v>
      </c>
      <c r="T1024" s="256">
        <f>S1024*H1024</f>
        <v>0</v>
      </c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R1024" s="257" t="s">
        <v>508</v>
      </c>
      <c r="AT1024" s="257" t="s">
        <v>331</v>
      </c>
      <c r="AU1024" s="257" t="s">
        <v>90</v>
      </c>
      <c r="AY1024" s="17" t="s">
        <v>166</v>
      </c>
      <c r="BE1024" s="258">
        <f>IF(N1024="základní",J1024,0)</f>
        <v>0</v>
      </c>
      <c r="BF1024" s="258">
        <f>IF(N1024="snížená",J1024,0)</f>
        <v>0</v>
      </c>
      <c r="BG1024" s="258">
        <f>IF(N1024="zákl. přenesená",J1024,0)</f>
        <v>0</v>
      </c>
      <c r="BH1024" s="258">
        <f>IF(N1024="sníž. přenesená",J1024,0)</f>
        <v>0</v>
      </c>
      <c r="BI1024" s="258">
        <f>IF(N1024="nulová",J1024,0)</f>
        <v>0</v>
      </c>
      <c r="BJ1024" s="17" t="s">
        <v>88</v>
      </c>
      <c r="BK1024" s="258">
        <f>ROUND(I1024*H1024,2)</f>
        <v>0</v>
      </c>
      <c r="BL1024" s="17" t="s">
        <v>348</v>
      </c>
      <c r="BM1024" s="257" t="s">
        <v>1470</v>
      </c>
    </row>
    <row r="1025" spans="1:47" s="2" customFormat="1" ht="12">
      <c r="A1025" s="38"/>
      <c r="B1025" s="39"/>
      <c r="C1025" s="40"/>
      <c r="D1025" s="259" t="s">
        <v>175</v>
      </c>
      <c r="E1025" s="40"/>
      <c r="F1025" s="260" t="s">
        <v>1471</v>
      </c>
      <c r="G1025" s="40"/>
      <c r="H1025" s="40"/>
      <c r="I1025" s="155"/>
      <c r="J1025" s="40"/>
      <c r="K1025" s="40"/>
      <c r="L1025" s="44"/>
      <c r="M1025" s="261"/>
      <c r="N1025" s="262"/>
      <c r="O1025" s="91"/>
      <c r="P1025" s="91"/>
      <c r="Q1025" s="91"/>
      <c r="R1025" s="91"/>
      <c r="S1025" s="91"/>
      <c r="T1025" s="92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T1025" s="17" t="s">
        <v>175</v>
      </c>
      <c r="AU1025" s="17" t="s">
        <v>90</v>
      </c>
    </row>
    <row r="1026" spans="1:51" s="13" customFormat="1" ht="12">
      <c r="A1026" s="13"/>
      <c r="B1026" s="267"/>
      <c r="C1026" s="268"/>
      <c r="D1026" s="259" t="s">
        <v>267</v>
      </c>
      <c r="E1026" s="268"/>
      <c r="F1026" s="270" t="s">
        <v>1472</v>
      </c>
      <c r="G1026" s="268"/>
      <c r="H1026" s="271">
        <v>20.008</v>
      </c>
      <c r="I1026" s="272"/>
      <c r="J1026" s="268"/>
      <c r="K1026" s="268"/>
      <c r="L1026" s="273"/>
      <c r="M1026" s="274"/>
      <c r="N1026" s="275"/>
      <c r="O1026" s="275"/>
      <c r="P1026" s="275"/>
      <c r="Q1026" s="275"/>
      <c r="R1026" s="275"/>
      <c r="S1026" s="275"/>
      <c r="T1026" s="276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77" t="s">
        <v>267</v>
      </c>
      <c r="AU1026" s="277" t="s">
        <v>90</v>
      </c>
      <c r="AV1026" s="13" t="s">
        <v>90</v>
      </c>
      <c r="AW1026" s="13" t="s">
        <v>4</v>
      </c>
      <c r="AX1026" s="13" t="s">
        <v>88</v>
      </c>
      <c r="AY1026" s="277" t="s">
        <v>166</v>
      </c>
    </row>
    <row r="1027" spans="1:65" s="2" customFormat="1" ht="21.75" customHeight="1">
      <c r="A1027" s="38"/>
      <c r="B1027" s="39"/>
      <c r="C1027" s="245" t="s">
        <v>1473</v>
      </c>
      <c r="D1027" s="245" t="s">
        <v>169</v>
      </c>
      <c r="E1027" s="246" t="s">
        <v>1474</v>
      </c>
      <c r="F1027" s="247" t="s">
        <v>1475</v>
      </c>
      <c r="G1027" s="248" t="s">
        <v>307</v>
      </c>
      <c r="H1027" s="249">
        <v>0.316</v>
      </c>
      <c r="I1027" s="250"/>
      <c r="J1027" s="251">
        <f>ROUND(I1027*H1027,2)</f>
        <v>0</v>
      </c>
      <c r="K1027" s="252"/>
      <c r="L1027" s="44"/>
      <c r="M1027" s="253" t="s">
        <v>1</v>
      </c>
      <c r="N1027" s="254" t="s">
        <v>45</v>
      </c>
      <c r="O1027" s="91"/>
      <c r="P1027" s="255">
        <f>O1027*H1027</f>
        <v>0</v>
      </c>
      <c r="Q1027" s="255">
        <v>0</v>
      </c>
      <c r="R1027" s="255">
        <f>Q1027*H1027</f>
        <v>0</v>
      </c>
      <c r="S1027" s="255">
        <v>0</v>
      </c>
      <c r="T1027" s="256">
        <f>S1027*H1027</f>
        <v>0</v>
      </c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R1027" s="257" t="s">
        <v>348</v>
      </c>
      <c r="AT1027" s="257" t="s">
        <v>169</v>
      </c>
      <c r="AU1027" s="257" t="s">
        <v>90</v>
      </c>
      <c r="AY1027" s="17" t="s">
        <v>166</v>
      </c>
      <c r="BE1027" s="258">
        <f>IF(N1027="základní",J1027,0)</f>
        <v>0</v>
      </c>
      <c r="BF1027" s="258">
        <f>IF(N1027="snížená",J1027,0)</f>
        <v>0</v>
      </c>
      <c r="BG1027" s="258">
        <f>IF(N1027="zákl. přenesená",J1027,0)</f>
        <v>0</v>
      </c>
      <c r="BH1027" s="258">
        <f>IF(N1027="sníž. přenesená",J1027,0)</f>
        <v>0</v>
      </c>
      <c r="BI1027" s="258">
        <f>IF(N1027="nulová",J1027,0)</f>
        <v>0</v>
      </c>
      <c r="BJ1027" s="17" t="s">
        <v>88</v>
      </c>
      <c r="BK1027" s="258">
        <f>ROUND(I1027*H1027,2)</f>
        <v>0</v>
      </c>
      <c r="BL1027" s="17" t="s">
        <v>348</v>
      </c>
      <c r="BM1027" s="257" t="s">
        <v>1476</v>
      </c>
    </row>
    <row r="1028" spans="1:47" s="2" customFormat="1" ht="12">
      <c r="A1028" s="38"/>
      <c r="B1028" s="39"/>
      <c r="C1028" s="40"/>
      <c r="D1028" s="259" t="s">
        <v>175</v>
      </c>
      <c r="E1028" s="40"/>
      <c r="F1028" s="260" t="s">
        <v>1477</v>
      </c>
      <c r="G1028" s="40"/>
      <c r="H1028" s="40"/>
      <c r="I1028" s="155"/>
      <c r="J1028" s="40"/>
      <c r="K1028" s="40"/>
      <c r="L1028" s="44"/>
      <c r="M1028" s="261"/>
      <c r="N1028" s="262"/>
      <c r="O1028" s="91"/>
      <c r="P1028" s="91"/>
      <c r="Q1028" s="91"/>
      <c r="R1028" s="91"/>
      <c r="S1028" s="91"/>
      <c r="T1028" s="92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T1028" s="17" t="s">
        <v>175</v>
      </c>
      <c r="AU1028" s="17" t="s">
        <v>90</v>
      </c>
    </row>
    <row r="1029" spans="1:63" s="12" customFormat="1" ht="22.8" customHeight="1">
      <c r="A1029" s="12"/>
      <c r="B1029" s="229"/>
      <c r="C1029" s="230"/>
      <c r="D1029" s="231" t="s">
        <v>79</v>
      </c>
      <c r="E1029" s="243" t="s">
        <v>1478</v>
      </c>
      <c r="F1029" s="243" t="s">
        <v>1479</v>
      </c>
      <c r="G1029" s="230"/>
      <c r="H1029" s="230"/>
      <c r="I1029" s="233"/>
      <c r="J1029" s="244">
        <f>BK1029</f>
        <v>0</v>
      </c>
      <c r="K1029" s="230"/>
      <c r="L1029" s="235"/>
      <c r="M1029" s="236"/>
      <c r="N1029" s="237"/>
      <c r="O1029" s="237"/>
      <c r="P1029" s="238">
        <f>SUM(P1030:P1039)</f>
        <v>0</v>
      </c>
      <c r="Q1029" s="237"/>
      <c r="R1029" s="238">
        <f>SUM(R1030:R1039)</f>
        <v>0</v>
      </c>
      <c r="S1029" s="237"/>
      <c r="T1029" s="239">
        <f>SUM(T1030:T1039)</f>
        <v>0.1084</v>
      </c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R1029" s="240" t="s">
        <v>90</v>
      </c>
      <c r="AT1029" s="241" t="s">
        <v>79</v>
      </c>
      <c r="AU1029" s="241" t="s">
        <v>88</v>
      </c>
      <c r="AY1029" s="240" t="s">
        <v>166</v>
      </c>
      <c r="BK1029" s="242">
        <f>SUM(BK1030:BK1039)</f>
        <v>0</v>
      </c>
    </row>
    <row r="1030" spans="1:65" s="2" customFormat="1" ht="33" customHeight="1">
      <c r="A1030" s="38"/>
      <c r="B1030" s="39"/>
      <c r="C1030" s="245" t="s">
        <v>1480</v>
      </c>
      <c r="D1030" s="245" t="s">
        <v>169</v>
      </c>
      <c r="E1030" s="246" t="s">
        <v>1481</v>
      </c>
      <c r="F1030" s="247" t="s">
        <v>1482</v>
      </c>
      <c r="G1030" s="248" t="s">
        <v>563</v>
      </c>
      <c r="H1030" s="249">
        <v>3</v>
      </c>
      <c r="I1030" s="250"/>
      <c r="J1030" s="251">
        <f>ROUND(I1030*H1030,2)</f>
        <v>0</v>
      </c>
      <c r="K1030" s="252"/>
      <c r="L1030" s="44"/>
      <c r="M1030" s="253" t="s">
        <v>1</v>
      </c>
      <c r="N1030" s="254" t="s">
        <v>45</v>
      </c>
      <c r="O1030" s="91"/>
      <c r="P1030" s="255">
        <f>O1030*H1030</f>
        <v>0</v>
      </c>
      <c r="Q1030" s="255">
        <v>0</v>
      </c>
      <c r="R1030" s="255">
        <f>Q1030*H1030</f>
        <v>0</v>
      </c>
      <c r="S1030" s="255">
        <v>0.001</v>
      </c>
      <c r="T1030" s="256">
        <f>S1030*H1030</f>
        <v>0.003</v>
      </c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R1030" s="257" t="s">
        <v>348</v>
      </c>
      <c r="AT1030" s="257" t="s">
        <v>169</v>
      </c>
      <c r="AU1030" s="257" t="s">
        <v>90</v>
      </c>
      <c r="AY1030" s="17" t="s">
        <v>166</v>
      </c>
      <c r="BE1030" s="258">
        <f>IF(N1030="základní",J1030,0)</f>
        <v>0</v>
      </c>
      <c r="BF1030" s="258">
        <f>IF(N1030="snížená",J1030,0)</f>
        <v>0</v>
      </c>
      <c r="BG1030" s="258">
        <f>IF(N1030="zákl. přenesená",J1030,0)</f>
        <v>0</v>
      </c>
      <c r="BH1030" s="258">
        <f>IF(N1030="sníž. přenesená",J1030,0)</f>
        <v>0</v>
      </c>
      <c r="BI1030" s="258">
        <f>IF(N1030="nulová",J1030,0)</f>
        <v>0</v>
      </c>
      <c r="BJ1030" s="17" t="s">
        <v>88</v>
      </c>
      <c r="BK1030" s="258">
        <f>ROUND(I1030*H1030,2)</f>
        <v>0</v>
      </c>
      <c r="BL1030" s="17" t="s">
        <v>348</v>
      </c>
      <c r="BM1030" s="257" t="s">
        <v>1483</v>
      </c>
    </row>
    <row r="1031" spans="1:47" s="2" customFormat="1" ht="12">
      <c r="A1031" s="38"/>
      <c r="B1031" s="39"/>
      <c r="C1031" s="40"/>
      <c r="D1031" s="259" t="s">
        <v>175</v>
      </c>
      <c r="E1031" s="40"/>
      <c r="F1031" s="260" t="s">
        <v>1484</v>
      </c>
      <c r="G1031" s="40"/>
      <c r="H1031" s="40"/>
      <c r="I1031" s="155"/>
      <c r="J1031" s="40"/>
      <c r="K1031" s="40"/>
      <c r="L1031" s="44"/>
      <c r="M1031" s="261"/>
      <c r="N1031" s="262"/>
      <c r="O1031" s="91"/>
      <c r="P1031" s="91"/>
      <c r="Q1031" s="91"/>
      <c r="R1031" s="91"/>
      <c r="S1031" s="91"/>
      <c r="T1031" s="92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T1031" s="17" t="s">
        <v>175</v>
      </c>
      <c r="AU1031" s="17" t="s">
        <v>90</v>
      </c>
    </row>
    <row r="1032" spans="1:65" s="2" customFormat="1" ht="21.75" customHeight="1">
      <c r="A1032" s="38"/>
      <c r="B1032" s="39"/>
      <c r="C1032" s="245" t="s">
        <v>1485</v>
      </c>
      <c r="D1032" s="245" t="s">
        <v>169</v>
      </c>
      <c r="E1032" s="246" t="s">
        <v>1486</v>
      </c>
      <c r="F1032" s="247" t="s">
        <v>1487</v>
      </c>
      <c r="G1032" s="248" t="s">
        <v>563</v>
      </c>
      <c r="H1032" s="249">
        <v>4</v>
      </c>
      <c r="I1032" s="250"/>
      <c r="J1032" s="251">
        <f>ROUND(I1032*H1032,2)</f>
        <v>0</v>
      </c>
      <c r="K1032" s="252"/>
      <c r="L1032" s="44"/>
      <c r="M1032" s="253" t="s">
        <v>1</v>
      </c>
      <c r="N1032" s="254" t="s">
        <v>45</v>
      </c>
      <c r="O1032" s="91"/>
      <c r="P1032" s="255">
        <f>O1032*H1032</f>
        <v>0</v>
      </c>
      <c r="Q1032" s="255">
        <v>0</v>
      </c>
      <c r="R1032" s="255">
        <f>Q1032*H1032</f>
        <v>0</v>
      </c>
      <c r="S1032" s="255">
        <v>0</v>
      </c>
      <c r="T1032" s="256">
        <f>S1032*H1032</f>
        <v>0</v>
      </c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R1032" s="257" t="s">
        <v>348</v>
      </c>
      <c r="AT1032" s="257" t="s">
        <v>169</v>
      </c>
      <c r="AU1032" s="257" t="s">
        <v>90</v>
      </c>
      <c r="AY1032" s="17" t="s">
        <v>166</v>
      </c>
      <c r="BE1032" s="258">
        <f>IF(N1032="základní",J1032,0)</f>
        <v>0</v>
      </c>
      <c r="BF1032" s="258">
        <f>IF(N1032="snížená",J1032,0)</f>
        <v>0</v>
      </c>
      <c r="BG1032" s="258">
        <f>IF(N1032="zákl. přenesená",J1032,0)</f>
        <v>0</v>
      </c>
      <c r="BH1032" s="258">
        <f>IF(N1032="sníž. přenesená",J1032,0)</f>
        <v>0</v>
      </c>
      <c r="BI1032" s="258">
        <f>IF(N1032="nulová",J1032,0)</f>
        <v>0</v>
      </c>
      <c r="BJ1032" s="17" t="s">
        <v>88</v>
      </c>
      <c r="BK1032" s="258">
        <f>ROUND(I1032*H1032,2)</f>
        <v>0</v>
      </c>
      <c r="BL1032" s="17" t="s">
        <v>348</v>
      </c>
      <c r="BM1032" s="257" t="s">
        <v>1488</v>
      </c>
    </row>
    <row r="1033" spans="1:47" s="2" customFormat="1" ht="12">
      <c r="A1033" s="38"/>
      <c r="B1033" s="39"/>
      <c r="C1033" s="40"/>
      <c r="D1033" s="259" t="s">
        <v>175</v>
      </c>
      <c r="E1033" s="40"/>
      <c r="F1033" s="260" t="s">
        <v>1489</v>
      </c>
      <c r="G1033" s="40"/>
      <c r="H1033" s="40"/>
      <c r="I1033" s="155"/>
      <c r="J1033" s="40"/>
      <c r="K1033" s="40"/>
      <c r="L1033" s="44"/>
      <c r="M1033" s="261"/>
      <c r="N1033" s="262"/>
      <c r="O1033" s="91"/>
      <c r="P1033" s="91"/>
      <c r="Q1033" s="91"/>
      <c r="R1033" s="91"/>
      <c r="S1033" s="91"/>
      <c r="T1033" s="92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T1033" s="17" t="s">
        <v>175</v>
      </c>
      <c r="AU1033" s="17" t="s">
        <v>90</v>
      </c>
    </row>
    <row r="1034" spans="1:65" s="2" customFormat="1" ht="33" customHeight="1">
      <c r="A1034" s="38"/>
      <c r="B1034" s="39"/>
      <c r="C1034" s="245" t="s">
        <v>1490</v>
      </c>
      <c r="D1034" s="245" t="s">
        <v>169</v>
      </c>
      <c r="E1034" s="246" t="s">
        <v>1491</v>
      </c>
      <c r="F1034" s="247" t="s">
        <v>1492</v>
      </c>
      <c r="G1034" s="248" t="s">
        <v>563</v>
      </c>
      <c r="H1034" s="249">
        <v>4</v>
      </c>
      <c r="I1034" s="250"/>
      <c r="J1034" s="251">
        <f>ROUND(I1034*H1034,2)</f>
        <v>0</v>
      </c>
      <c r="K1034" s="252"/>
      <c r="L1034" s="44"/>
      <c r="M1034" s="253" t="s">
        <v>1</v>
      </c>
      <c r="N1034" s="254" t="s">
        <v>45</v>
      </c>
      <c r="O1034" s="91"/>
      <c r="P1034" s="255">
        <f>O1034*H1034</f>
        <v>0</v>
      </c>
      <c r="Q1034" s="255">
        <v>0</v>
      </c>
      <c r="R1034" s="255">
        <f>Q1034*H1034</f>
        <v>0</v>
      </c>
      <c r="S1034" s="255">
        <v>0</v>
      </c>
      <c r="T1034" s="256">
        <f>S1034*H1034</f>
        <v>0</v>
      </c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R1034" s="257" t="s">
        <v>348</v>
      </c>
      <c r="AT1034" s="257" t="s">
        <v>169</v>
      </c>
      <c r="AU1034" s="257" t="s">
        <v>90</v>
      </c>
      <c r="AY1034" s="17" t="s">
        <v>166</v>
      </c>
      <c r="BE1034" s="258">
        <f>IF(N1034="základní",J1034,0)</f>
        <v>0</v>
      </c>
      <c r="BF1034" s="258">
        <f>IF(N1034="snížená",J1034,0)</f>
        <v>0</v>
      </c>
      <c r="BG1034" s="258">
        <f>IF(N1034="zákl. přenesená",J1034,0)</f>
        <v>0</v>
      </c>
      <c r="BH1034" s="258">
        <f>IF(N1034="sníž. přenesená",J1034,0)</f>
        <v>0</v>
      </c>
      <c r="BI1034" s="258">
        <f>IF(N1034="nulová",J1034,0)</f>
        <v>0</v>
      </c>
      <c r="BJ1034" s="17" t="s">
        <v>88</v>
      </c>
      <c r="BK1034" s="258">
        <f>ROUND(I1034*H1034,2)</f>
        <v>0</v>
      </c>
      <c r="BL1034" s="17" t="s">
        <v>348</v>
      </c>
      <c r="BM1034" s="257" t="s">
        <v>1493</v>
      </c>
    </row>
    <row r="1035" spans="1:47" s="2" customFormat="1" ht="12">
      <c r="A1035" s="38"/>
      <c r="B1035" s="39"/>
      <c r="C1035" s="40"/>
      <c r="D1035" s="259" t="s">
        <v>175</v>
      </c>
      <c r="E1035" s="40"/>
      <c r="F1035" s="260" t="s">
        <v>1494</v>
      </c>
      <c r="G1035" s="40"/>
      <c r="H1035" s="40"/>
      <c r="I1035" s="155"/>
      <c r="J1035" s="40"/>
      <c r="K1035" s="40"/>
      <c r="L1035" s="44"/>
      <c r="M1035" s="261"/>
      <c r="N1035" s="262"/>
      <c r="O1035" s="91"/>
      <c r="P1035" s="91"/>
      <c r="Q1035" s="91"/>
      <c r="R1035" s="91"/>
      <c r="S1035" s="91"/>
      <c r="T1035" s="92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T1035" s="17" t="s">
        <v>175</v>
      </c>
      <c r="AU1035" s="17" t="s">
        <v>90</v>
      </c>
    </row>
    <row r="1036" spans="1:65" s="2" customFormat="1" ht="21.75" customHeight="1">
      <c r="A1036" s="38"/>
      <c r="B1036" s="39"/>
      <c r="C1036" s="245" t="s">
        <v>1495</v>
      </c>
      <c r="D1036" s="245" t="s">
        <v>169</v>
      </c>
      <c r="E1036" s="246" t="s">
        <v>1496</v>
      </c>
      <c r="F1036" s="247" t="s">
        <v>1497</v>
      </c>
      <c r="G1036" s="248" t="s">
        <v>264</v>
      </c>
      <c r="H1036" s="249">
        <v>170</v>
      </c>
      <c r="I1036" s="250"/>
      <c r="J1036" s="251">
        <f>ROUND(I1036*H1036,2)</f>
        <v>0</v>
      </c>
      <c r="K1036" s="252"/>
      <c r="L1036" s="44"/>
      <c r="M1036" s="253" t="s">
        <v>1</v>
      </c>
      <c r="N1036" s="254" t="s">
        <v>45</v>
      </c>
      <c r="O1036" s="91"/>
      <c r="P1036" s="255">
        <f>O1036*H1036</f>
        <v>0</v>
      </c>
      <c r="Q1036" s="255">
        <v>0</v>
      </c>
      <c r="R1036" s="255">
        <f>Q1036*H1036</f>
        <v>0</v>
      </c>
      <c r="S1036" s="255">
        <v>0.00062</v>
      </c>
      <c r="T1036" s="256">
        <f>S1036*H1036</f>
        <v>0.1054</v>
      </c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R1036" s="257" t="s">
        <v>348</v>
      </c>
      <c r="AT1036" s="257" t="s">
        <v>169</v>
      </c>
      <c r="AU1036" s="257" t="s">
        <v>90</v>
      </c>
      <c r="AY1036" s="17" t="s">
        <v>166</v>
      </c>
      <c r="BE1036" s="258">
        <f>IF(N1036="základní",J1036,0)</f>
        <v>0</v>
      </c>
      <c r="BF1036" s="258">
        <f>IF(N1036="snížená",J1036,0)</f>
        <v>0</v>
      </c>
      <c r="BG1036" s="258">
        <f>IF(N1036="zákl. přenesená",J1036,0)</f>
        <v>0</v>
      </c>
      <c r="BH1036" s="258">
        <f>IF(N1036="sníž. přenesená",J1036,0)</f>
        <v>0</v>
      </c>
      <c r="BI1036" s="258">
        <f>IF(N1036="nulová",J1036,0)</f>
        <v>0</v>
      </c>
      <c r="BJ1036" s="17" t="s">
        <v>88</v>
      </c>
      <c r="BK1036" s="258">
        <f>ROUND(I1036*H1036,2)</f>
        <v>0</v>
      </c>
      <c r="BL1036" s="17" t="s">
        <v>348</v>
      </c>
      <c r="BM1036" s="257" t="s">
        <v>1498</v>
      </c>
    </row>
    <row r="1037" spans="1:47" s="2" customFormat="1" ht="12">
      <c r="A1037" s="38"/>
      <c r="B1037" s="39"/>
      <c r="C1037" s="40"/>
      <c r="D1037" s="259" t="s">
        <v>175</v>
      </c>
      <c r="E1037" s="40"/>
      <c r="F1037" s="260" t="s">
        <v>1497</v>
      </c>
      <c r="G1037" s="40"/>
      <c r="H1037" s="40"/>
      <c r="I1037" s="155"/>
      <c r="J1037" s="40"/>
      <c r="K1037" s="40"/>
      <c r="L1037" s="44"/>
      <c r="M1037" s="261"/>
      <c r="N1037" s="262"/>
      <c r="O1037" s="91"/>
      <c r="P1037" s="91"/>
      <c r="Q1037" s="91"/>
      <c r="R1037" s="91"/>
      <c r="S1037" s="91"/>
      <c r="T1037" s="92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T1037" s="17" t="s">
        <v>175</v>
      </c>
      <c r="AU1037" s="17" t="s">
        <v>90</v>
      </c>
    </row>
    <row r="1038" spans="1:65" s="2" customFormat="1" ht="21.75" customHeight="1">
      <c r="A1038" s="38"/>
      <c r="B1038" s="39"/>
      <c r="C1038" s="245" t="s">
        <v>1499</v>
      </c>
      <c r="D1038" s="245" t="s">
        <v>169</v>
      </c>
      <c r="E1038" s="246" t="s">
        <v>1500</v>
      </c>
      <c r="F1038" s="247" t="s">
        <v>1501</v>
      </c>
      <c r="G1038" s="248" t="s">
        <v>264</v>
      </c>
      <c r="H1038" s="249">
        <v>60</v>
      </c>
      <c r="I1038" s="250"/>
      <c r="J1038" s="251">
        <f>ROUND(I1038*H1038,2)</f>
        <v>0</v>
      </c>
      <c r="K1038" s="252"/>
      <c r="L1038" s="44"/>
      <c r="M1038" s="253" t="s">
        <v>1</v>
      </c>
      <c r="N1038" s="254" t="s">
        <v>45</v>
      </c>
      <c r="O1038" s="91"/>
      <c r="P1038" s="255">
        <f>O1038*H1038</f>
        <v>0</v>
      </c>
      <c r="Q1038" s="255">
        <v>0</v>
      </c>
      <c r="R1038" s="255">
        <f>Q1038*H1038</f>
        <v>0</v>
      </c>
      <c r="S1038" s="255">
        <v>0</v>
      </c>
      <c r="T1038" s="256">
        <f>S1038*H1038</f>
        <v>0</v>
      </c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R1038" s="257" t="s">
        <v>348</v>
      </c>
      <c r="AT1038" s="257" t="s">
        <v>169</v>
      </c>
      <c r="AU1038" s="257" t="s">
        <v>90</v>
      </c>
      <c r="AY1038" s="17" t="s">
        <v>166</v>
      </c>
      <c r="BE1038" s="258">
        <f>IF(N1038="základní",J1038,0)</f>
        <v>0</v>
      </c>
      <c r="BF1038" s="258">
        <f>IF(N1038="snížená",J1038,0)</f>
        <v>0</v>
      </c>
      <c r="BG1038" s="258">
        <f>IF(N1038="zákl. přenesená",J1038,0)</f>
        <v>0</v>
      </c>
      <c r="BH1038" s="258">
        <f>IF(N1038="sníž. přenesená",J1038,0)</f>
        <v>0</v>
      </c>
      <c r="BI1038" s="258">
        <f>IF(N1038="nulová",J1038,0)</f>
        <v>0</v>
      </c>
      <c r="BJ1038" s="17" t="s">
        <v>88</v>
      </c>
      <c r="BK1038" s="258">
        <f>ROUND(I1038*H1038,2)</f>
        <v>0</v>
      </c>
      <c r="BL1038" s="17" t="s">
        <v>348</v>
      </c>
      <c r="BM1038" s="257" t="s">
        <v>1502</v>
      </c>
    </row>
    <row r="1039" spans="1:47" s="2" customFormat="1" ht="12">
      <c r="A1039" s="38"/>
      <c r="B1039" s="39"/>
      <c r="C1039" s="40"/>
      <c r="D1039" s="259" t="s">
        <v>175</v>
      </c>
      <c r="E1039" s="40"/>
      <c r="F1039" s="260" t="s">
        <v>1501</v>
      </c>
      <c r="G1039" s="40"/>
      <c r="H1039" s="40"/>
      <c r="I1039" s="155"/>
      <c r="J1039" s="40"/>
      <c r="K1039" s="40"/>
      <c r="L1039" s="44"/>
      <c r="M1039" s="261"/>
      <c r="N1039" s="262"/>
      <c r="O1039" s="91"/>
      <c r="P1039" s="91"/>
      <c r="Q1039" s="91"/>
      <c r="R1039" s="91"/>
      <c r="S1039" s="91"/>
      <c r="T1039" s="92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T1039" s="17" t="s">
        <v>175</v>
      </c>
      <c r="AU1039" s="17" t="s">
        <v>90</v>
      </c>
    </row>
    <row r="1040" spans="1:63" s="12" customFormat="1" ht="22.8" customHeight="1">
      <c r="A1040" s="12"/>
      <c r="B1040" s="229"/>
      <c r="C1040" s="230"/>
      <c r="D1040" s="231" t="s">
        <v>79</v>
      </c>
      <c r="E1040" s="243" t="s">
        <v>1503</v>
      </c>
      <c r="F1040" s="243" t="s">
        <v>1504</v>
      </c>
      <c r="G1040" s="230"/>
      <c r="H1040" s="230"/>
      <c r="I1040" s="233"/>
      <c r="J1040" s="244">
        <f>BK1040</f>
        <v>0</v>
      </c>
      <c r="K1040" s="230"/>
      <c r="L1040" s="235"/>
      <c r="M1040" s="236"/>
      <c r="N1040" s="237"/>
      <c r="O1040" s="237"/>
      <c r="P1040" s="238">
        <f>SUM(P1041:P1185)</f>
        <v>0</v>
      </c>
      <c r="Q1040" s="237"/>
      <c r="R1040" s="238">
        <f>SUM(R1041:R1185)</f>
        <v>2.83046486</v>
      </c>
      <c r="S1040" s="237"/>
      <c r="T1040" s="239">
        <f>SUM(T1041:T1185)</f>
        <v>0</v>
      </c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R1040" s="240" t="s">
        <v>90</v>
      </c>
      <c r="AT1040" s="241" t="s">
        <v>79</v>
      </c>
      <c r="AU1040" s="241" t="s">
        <v>88</v>
      </c>
      <c r="AY1040" s="240" t="s">
        <v>166</v>
      </c>
      <c r="BK1040" s="242">
        <f>SUM(BK1041:BK1185)</f>
        <v>0</v>
      </c>
    </row>
    <row r="1041" spans="1:65" s="2" customFormat="1" ht="21.75" customHeight="1">
      <c r="A1041" s="38"/>
      <c r="B1041" s="39"/>
      <c r="C1041" s="245" t="s">
        <v>1505</v>
      </c>
      <c r="D1041" s="245" t="s">
        <v>169</v>
      </c>
      <c r="E1041" s="246" t="s">
        <v>1506</v>
      </c>
      <c r="F1041" s="247" t="s">
        <v>1507</v>
      </c>
      <c r="G1041" s="248" t="s">
        <v>272</v>
      </c>
      <c r="H1041" s="249">
        <v>4.563</v>
      </c>
      <c r="I1041" s="250"/>
      <c r="J1041" s="251">
        <f>ROUND(I1041*H1041,2)</f>
        <v>0</v>
      </c>
      <c r="K1041" s="252"/>
      <c r="L1041" s="44"/>
      <c r="M1041" s="253" t="s">
        <v>1</v>
      </c>
      <c r="N1041" s="254" t="s">
        <v>45</v>
      </c>
      <c r="O1041" s="91"/>
      <c r="P1041" s="255">
        <f>O1041*H1041</f>
        <v>0</v>
      </c>
      <c r="Q1041" s="255">
        <v>0.00122</v>
      </c>
      <c r="R1041" s="255">
        <f>Q1041*H1041</f>
        <v>0.005566859999999999</v>
      </c>
      <c r="S1041" s="255">
        <v>0</v>
      </c>
      <c r="T1041" s="256">
        <f>S1041*H1041</f>
        <v>0</v>
      </c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R1041" s="257" t="s">
        <v>348</v>
      </c>
      <c r="AT1041" s="257" t="s">
        <v>169</v>
      </c>
      <c r="AU1041" s="257" t="s">
        <v>90</v>
      </c>
      <c r="AY1041" s="17" t="s">
        <v>166</v>
      </c>
      <c r="BE1041" s="258">
        <f>IF(N1041="základní",J1041,0)</f>
        <v>0</v>
      </c>
      <c r="BF1041" s="258">
        <f>IF(N1041="snížená",J1041,0)</f>
        <v>0</v>
      </c>
      <c r="BG1041" s="258">
        <f>IF(N1041="zákl. přenesená",J1041,0)</f>
        <v>0</v>
      </c>
      <c r="BH1041" s="258">
        <f>IF(N1041="sníž. přenesená",J1041,0)</f>
        <v>0</v>
      </c>
      <c r="BI1041" s="258">
        <f>IF(N1041="nulová",J1041,0)</f>
        <v>0</v>
      </c>
      <c r="BJ1041" s="17" t="s">
        <v>88</v>
      </c>
      <c r="BK1041" s="258">
        <f>ROUND(I1041*H1041,2)</f>
        <v>0</v>
      </c>
      <c r="BL1041" s="17" t="s">
        <v>348</v>
      </c>
      <c r="BM1041" s="257" t="s">
        <v>1508</v>
      </c>
    </row>
    <row r="1042" spans="1:47" s="2" customFormat="1" ht="12">
      <c r="A1042" s="38"/>
      <c r="B1042" s="39"/>
      <c r="C1042" s="40"/>
      <c r="D1042" s="259" t="s">
        <v>175</v>
      </c>
      <c r="E1042" s="40"/>
      <c r="F1042" s="260" t="s">
        <v>1509</v>
      </c>
      <c r="G1042" s="40"/>
      <c r="H1042" s="40"/>
      <c r="I1042" s="155"/>
      <c r="J1042" s="40"/>
      <c r="K1042" s="40"/>
      <c r="L1042" s="44"/>
      <c r="M1042" s="261"/>
      <c r="N1042" s="262"/>
      <c r="O1042" s="91"/>
      <c r="P1042" s="91"/>
      <c r="Q1042" s="91"/>
      <c r="R1042" s="91"/>
      <c r="S1042" s="91"/>
      <c r="T1042" s="92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T1042" s="17" t="s">
        <v>175</v>
      </c>
      <c r="AU1042" s="17" t="s">
        <v>90</v>
      </c>
    </row>
    <row r="1043" spans="1:51" s="13" customFormat="1" ht="12">
      <c r="A1043" s="13"/>
      <c r="B1043" s="267"/>
      <c r="C1043" s="268"/>
      <c r="D1043" s="259" t="s">
        <v>267</v>
      </c>
      <c r="E1043" s="269" t="s">
        <v>1</v>
      </c>
      <c r="F1043" s="270" t="s">
        <v>1510</v>
      </c>
      <c r="G1043" s="268"/>
      <c r="H1043" s="271">
        <v>4.563</v>
      </c>
      <c r="I1043" s="272"/>
      <c r="J1043" s="268"/>
      <c r="K1043" s="268"/>
      <c r="L1043" s="273"/>
      <c r="M1043" s="274"/>
      <c r="N1043" s="275"/>
      <c r="O1043" s="275"/>
      <c r="P1043" s="275"/>
      <c r="Q1043" s="275"/>
      <c r="R1043" s="275"/>
      <c r="S1043" s="275"/>
      <c r="T1043" s="276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77" t="s">
        <v>267</v>
      </c>
      <c r="AU1043" s="277" t="s">
        <v>90</v>
      </c>
      <c r="AV1043" s="13" t="s">
        <v>90</v>
      </c>
      <c r="AW1043" s="13" t="s">
        <v>35</v>
      </c>
      <c r="AX1043" s="13" t="s">
        <v>80</v>
      </c>
      <c r="AY1043" s="277" t="s">
        <v>166</v>
      </c>
    </row>
    <row r="1044" spans="1:51" s="14" customFormat="1" ht="12">
      <c r="A1044" s="14"/>
      <c r="B1044" s="278"/>
      <c r="C1044" s="279"/>
      <c r="D1044" s="259" t="s">
        <v>267</v>
      </c>
      <c r="E1044" s="280" t="s">
        <v>1</v>
      </c>
      <c r="F1044" s="281" t="s">
        <v>269</v>
      </c>
      <c r="G1044" s="279"/>
      <c r="H1044" s="282">
        <v>4.563</v>
      </c>
      <c r="I1044" s="283"/>
      <c r="J1044" s="279"/>
      <c r="K1044" s="279"/>
      <c r="L1044" s="284"/>
      <c r="M1044" s="285"/>
      <c r="N1044" s="286"/>
      <c r="O1044" s="286"/>
      <c r="P1044" s="286"/>
      <c r="Q1044" s="286"/>
      <c r="R1044" s="286"/>
      <c r="S1044" s="286"/>
      <c r="T1044" s="287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88" t="s">
        <v>267</v>
      </c>
      <c r="AU1044" s="288" t="s">
        <v>90</v>
      </c>
      <c r="AV1044" s="14" t="s">
        <v>103</v>
      </c>
      <c r="AW1044" s="14" t="s">
        <v>35</v>
      </c>
      <c r="AX1044" s="14" t="s">
        <v>88</v>
      </c>
      <c r="AY1044" s="288" t="s">
        <v>166</v>
      </c>
    </row>
    <row r="1045" spans="1:65" s="2" customFormat="1" ht="21.75" customHeight="1">
      <c r="A1045" s="38"/>
      <c r="B1045" s="39"/>
      <c r="C1045" s="245" t="s">
        <v>1511</v>
      </c>
      <c r="D1045" s="245" t="s">
        <v>169</v>
      </c>
      <c r="E1045" s="246" t="s">
        <v>1512</v>
      </c>
      <c r="F1045" s="247" t="s">
        <v>1513</v>
      </c>
      <c r="G1045" s="248" t="s">
        <v>1514</v>
      </c>
      <c r="H1045" s="249">
        <v>129.8</v>
      </c>
      <c r="I1045" s="250"/>
      <c r="J1045" s="251">
        <f>ROUND(I1045*H1045,2)</f>
        <v>0</v>
      </c>
      <c r="K1045" s="252"/>
      <c r="L1045" s="44"/>
      <c r="M1045" s="253" t="s">
        <v>1</v>
      </c>
      <c r="N1045" s="254" t="s">
        <v>45</v>
      </c>
      <c r="O1045" s="91"/>
      <c r="P1045" s="255">
        <f>O1045*H1045</f>
        <v>0</v>
      </c>
      <c r="Q1045" s="255">
        <v>0</v>
      </c>
      <c r="R1045" s="255">
        <f>Q1045*H1045</f>
        <v>0</v>
      </c>
      <c r="S1045" s="255">
        <v>0</v>
      </c>
      <c r="T1045" s="256">
        <f>S1045*H1045</f>
        <v>0</v>
      </c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R1045" s="257" t="s">
        <v>348</v>
      </c>
      <c r="AT1045" s="257" t="s">
        <v>169</v>
      </c>
      <c r="AU1045" s="257" t="s">
        <v>90</v>
      </c>
      <c r="AY1045" s="17" t="s">
        <v>166</v>
      </c>
      <c r="BE1045" s="258">
        <f>IF(N1045="základní",J1045,0)</f>
        <v>0</v>
      </c>
      <c r="BF1045" s="258">
        <f>IF(N1045="snížená",J1045,0)</f>
        <v>0</v>
      </c>
      <c r="BG1045" s="258">
        <f>IF(N1045="zákl. přenesená",J1045,0)</f>
        <v>0</v>
      </c>
      <c r="BH1045" s="258">
        <f>IF(N1045="sníž. přenesená",J1045,0)</f>
        <v>0</v>
      </c>
      <c r="BI1045" s="258">
        <f>IF(N1045="nulová",J1045,0)</f>
        <v>0</v>
      </c>
      <c r="BJ1045" s="17" t="s">
        <v>88</v>
      </c>
      <c r="BK1045" s="258">
        <f>ROUND(I1045*H1045,2)</f>
        <v>0</v>
      </c>
      <c r="BL1045" s="17" t="s">
        <v>348</v>
      </c>
      <c r="BM1045" s="257" t="s">
        <v>1515</v>
      </c>
    </row>
    <row r="1046" spans="1:47" s="2" customFormat="1" ht="12">
      <c r="A1046" s="38"/>
      <c r="B1046" s="39"/>
      <c r="C1046" s="40"/>
      <c r="D1046" s="259" t="s">
        <v>175</v>
      </c>
      <c r="E1046" s="40"/>
      <c r="F1046" s="260" t="s">
        <v>1516</v>
      </c>
      <c r="G1046" s="40"/>
      <c r="H1046" s="40"/>
      <c r="I1046" s="155"/>
      <c r="J1046" s="40"/>
      <c r="K1046" s="40"/>
      <c r="L1046" s="44"/>
      <c r="M1046" s="261"/>
      <c r="N1046" s="262"/>
      <c r="O1046" s="91"/>
      <c r="P1046" s="91"/>
      <c r="Q1046" s="91"/>
      <c r="R1046" s="91"/>
      <c r="S1046" s="91"/>
      <c r="T1046" s="92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T1046" s="17" t="s">
        <v>175</v>
      </c>
      <c r="AU1046" s="17" t="s">
        <v>90</v>
      </c>
    </row>
    <row r="1047" spans="1:51" s="13" customFormat="1" ht="12">
      <c r="A1047" s="13"/>
      <c r="B1047" s="267"/>
      <c r="C1047" s="268"/>
      <c r="D1047" s="259" t="s">
        <v>267</v>
      </c>
      <c r="E1047" s="269" t="s">
        <v>1</v>
      </c>
      <c r="F1047" s="270" t="s">
        <v>1517</v>
      </c>
      <c r="G1047" s="268"/>
      <c r="H1047" s="271">
        <v>129.8</v>
      </c>
      <c r="I1047" s="272"/>
      <c r="J1047" s="268"/>
      <c r="K1047" s="268"/>
      <c r="L1047" s="273"/>
      <c r="M1047" s="274"/>
      <c r="N1047" s="275"/>
      <c r="O1047" s="275"/>
      <c r="P1047" s="275"/>
      <c r="Q1047" s="275"/>
      <c r="R1047" s="275"/>
      <c r="S1047" s="275"/>
      <c r="T1047" s="276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77" t="s">
        <v>267</v>
      </c>
      <c r="AU1047" s="277" t="s">
        <v>90</v>
      </c>
      <c r="AV1047" s="13" t="s">
        <v>90</v>
      </c>
      <c r="AW1047" s="13" t="s">
        <v>35</v>
      </c>
      <c r="AX1047" s="13" t="s">
        <v>80</v>
      </c>
      <c r="AY1047" s="277" t="s">
        <v>166</v>
      </c>
    </row>
    <row r="1048" spans="1:51" s="14" customFormat="1" ht="12">
      <c r="A1048" s="14"/>
      <c r="B1048" s="278"/>
      <c r="C1048" s="279"/>
      <c r="D1048" s="259" t="s">
        <v>267</v>
      </c>
      <c r="E1048" s="280" t="s">
        <v>1</v>
      </c>
      <c r="F1048" s="281" t="s">
        <v>269</v>
      </c>
      <c r="G1048" s="279"/>
      <c r="H1048" s="282">
        <v>129.8</v>
      </c>
      <c r="I1048" s="283"/>
      <c r="J1048" s="279"/>
      <c r="K1048" s="279"/>
      <c r="L1048" s="284"/>
      <c r="M1048" s="285"/>
      <c r="N1048" s="286"/>
      <c r="O1048" s="286"/>
      <c r="P1048" s="286"/>
      <c r="Q1048" s="286"/>
      <c r="R1048" s="286"/>
      <c r="S1048" s="286"/>
      <c r="T1048" s="287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88" t="s">
        <v>267</v>
      </c>
      <c r="AU1048" s="288" t="s">
        <v>90</v>
      </c>
      <c r="AV1048" s="14" t="s">
        <v>103</v>
      </c>
      <c r="AW1048" s="14" t="s">
        <v>35</v>
      </c>
      <c r="AX1048" s="14" t="s">
        <v>88</v>
      </c>
      <c r="AY1048" s="288" t="s">
        <v>166</v>
      </c>
    </row>
    <row r="1049" spans="1:65" s="2" customFormat="1" ht="33" customHeight="1">
      <c r="A1049" s="38"/>
      <c r="B1049" s="39"/>
      <c r="C1049" s="300" t="s">
        <v>1518</v>
      </c>
      <c r="D1049" s="300" t="s">
        <v>331</v>
      </c>
      <c r="E1049" s="301" t="s">
        <v>1519</v>
      </c>
      <c r="F1049" s="302" t="s">
        <v>1520</v>
      </c>
      <c r="G1049" s="303" t="s">
        <v>1521</v>
      </c>
      <c r="H1049" s="304">
        <v>19</v>
      </c>
      <c r="I1049" s="305"/>
      <c r="J1049" s="306">
        <f>ROUND(I1049*H1049,2)</f>
        <v>0</v>
      </c>
      <c r="K1049" s="307"/>
      <c r="L1049" s="308"/>
      <c r="M1049" s="309" t="s">
        <v>1</v>
      </c>
      <c r="N1049" s="310" t="s">
        <v>45</v>
      </c>
      <c r="O1049" s="91"/>
      <c r="P1049" s="255">
        <f>O1049*H1049</f>
        <v>0</v>
      </c>
      <c r="Q1049" s="255">
        <v>0</v>
      </c>
      <c r="R1049" s="255">
        <f>Q1049*H1049</f>
        <v>0</v>
      </c>
      <c r="S1049" s="255">
        <v>0</v>
      </c>
      <c r="T1049" s="256">
        <f>S1049*H1049</f>
        <v>0</v>
      </c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R1049" s="257" t="s">
        <v>508</v>
      </c>
      <c r="AT1049" s="257" t="s">
        <v>331</v>
      </c>
      <c r="AU1049" s="257" t="s">
        <v>90</v>
      </c>
      <c r="AY1049" s="17" t="s">
        <v>166</v>
      </c>
      <c r="BE1049" s="258">
        <f>IF(N1049="základní",J1049,0)</f>
        <v>0</v>
      </c>
      <c r="BF1049" s="258">
        <f>IF(N1049="snížená",J1049,0)</f>
        <v>0</v>
      </c>
      <c r="BG1049" s="258">
        <f>IF(N1049="zákl. přenesená",J1049,0)</f>
        <v>0</v>
      </c>
      <c r="BH1049" s="258">
        <f>IF(N1049="sníž. přenesená",J1049,0)</f>
        <v>0</v>
      </c>
      <c r="BI1049" s="258">
        <f>IF(N1049="nulová",J1049,0)</f>
        <v>0</v>
      </c>
      <c r="BJ1049" s="17" t="s">
        <v>88</v>
      </c>
      <c r="BK1049" s="258">
        <f>ROUND(I1049*H1049,2)</f>
        <v>0</v>
      </c>
      <c r="BL1049" s="17" t="s">
        <v>348</v>
      </c>
      <c r="BM1049" s="257" t="s">
        <v>1522</v>
      </c>
    </row>
    <row r="1050" spans="1:47" s="2" customFormat="1" ht="12">
      <c r="A1050" s="38"/>
      <c r="B1050" s="39"/>
      <c r="C1050" s="40"/>
      <c r="D1050" s="259" t="s">
        <v>175</v>
      </c>
      <c r="E1050" s="40"/>
      <c r="F1050" s="260" t="s">
        <v>1523</v>
      </c>
      <c r="G1050" s="40"/>
      <c r="H1050" s="40"/>
      <c r="I1050" s="155"/>
      <c r="J1050" s="40"/>
      <c r="K1050" s="40"/>
      <c r="L1050" s="44"/>
      <c r="M1050" s="261"/>
      <c r="N1050" s="262"/>
      <c r="O1050" s="91"/>
      <c r="P1050" s="91"/>
      <c r="Q1050" s="91"/>
      <c r="R1050" s="91"/>
      <c r="S1050" s="91"/>
      <c r="T1050" s="92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T1050" s="17" t="s">
        <v>175</v>
      </c>
      <c r="AU1050" s="17" t="s">
        <v>90</v>
      </c>
    </row>
    <row r="1051" spans="1:65" s="2" customFormat="1" ht="33" customHeight="1">
      <c r="A1051" s="38"/>
      <c r="B1051" s="39"/>
      <c r="C1051" s="300" t="s">
        <v>1524</v>
      </c>
      <c r="D1051" s="300" t="s">
        <v>331</v>
      </c>
      <c r="E1051" s="301" t="s">
        <v>1525</v>
      </c>
      <c r="F1051" s="302" t="s">
        <v>1526</v>
      </c>
      <c r="G1051" s="303" t="s">
        <v>1521</v>
      </c>
      <c r="H1051" s="304">
        <v>6</v>
      </c>
      <c r="I1051" s="305"/>
      <c r="J1051" s="306">
        <f>ROUND(I1051*H1051,2)</f>
        <v>0</v>
      </c>
      <c r="K1051" s="307"/>
      <c r="L1051" s="308"/>
      <c r="M1051" s="309" t="s">
        <v>1</v>
      </c>
      <c r="N1051" s="310" t="s">
        <v>45</v>
      </c>
      <c r="O1051" s="91"/>
      <c r="P1051" s="255">
        <f>O1051*H1051</f>
        <v>0</v>
      </c>
      <c r="Q1051" s="255">
        <v>0</v>
      </c>
      <c r="R1051" s="255">
        <f>Q1051*H1051</f>
        <v>0</v>
      </c>
      <c r="S1051" s="255">
        <v>0</v>
      </c>
      <c r="T1051" s="256">
        <f>S1051*H1051</f>
        <v>0</v>
      </c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R1051" s="257" t="s">
        <v>508</v>
      </c>
      <c r="AT1051" s="257" t="s">
        <v>331</v>
      </c>
      <c r="AU1051" s="257" t="s">
        <v>90</v>
      </c>
      <c r="AY1051" s="17" t="s">
        <v>166</v>
      </c>
      <c r="BE1051" s="258">
        <f>IF(N1051="základní",J1051,0)</f>
        <v>0</v>
      </c>
      <c r="BF1051" s="258">
        <f>IF(N1051="snížená",J1051,0)</f>
        <v>0</v>
      </c>
      <c r="BG1051" s="258">
        <f>IF(N1051="zákl. přenesená",J1051,0)</f>
        <v>0</v>
      </c>
      <c r="BH1051" s="258">
        <f>IF(N1051="sníž. přenesená",J1051,0)</f>
        <v>0</v>
      </c>
      <c r="BI1051" s="258">
        <f>IF(N1051="nulová",J1051,0)</f>
        <v>0</v>
      </c>
      <c r="BJ1051" s="17" t="s">
        <v>88</v>
      </c>
      <c r="BK1051" s="258">
        <f>ROUND(I1051*H1051,2)</f>
        <v>0</v>
      </c>
      <c r="BL1051" s="17" t="s">
        <v>348</v>
      </c>
      <c r="BM1051" s="257" t="s">
        <v>1527</v>
      </c>
    </row>
    <row r="1052" spans="1:47" s="2" customFormat="1" ht="12">
      <c r="A1052" s="38"/>
      <c r="B1052" s="39"/>
      <c r="C1052" s="40"/>
      <c r="D1052" s="259" t="s">
        <v>175</v>
      </c>
      <c r="E1052" s="40"/>
      <c r="F1052" s="260" t="s">
        <v>1528</v>
      </c>
      <c r="G1052" s="40"/>
      <c r="H1052" s="40"/>
      <c r="I1052" s="155"/>
      <c r="J1052" s="40"/>
      <c r="K1052" s="40"/>
      <c r="L1052" s="44"/>
      <c r="M1052" s="261"/>
      <c r="N1052" s="262"/>
      <c r="O1052" s="91"/>
      <c r="P1052" s="91"/>
      <c r="Q1052" s="91"/>
      <c r="R1052" s="91"/>
      <c r="S1052" s="91"/>
      <c r="T1052" s="92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T1052" s="17" t="s">
        <v>175</v>
      </c>
      <c r="AU1052" s="17" t="s">
        <v>90</v>
      </c>
    </row>
    <row r="1053" spans="1:51" s="13" customFormat="1" ht="12">
      <c r="A1053" s="13"/>
      <c r="B1053" s="267"/>
      <c r="C1053" s="268"/>
      <c r="D1053" s="259" t="s">
        <v>267</v>
      </c>
      <c r="E1053" s="269" t="s">
        <v>1</v>
      </c>
      <c r="F1053" s="270" t="s">
        <v>195</v>
      </c>
      <c r="G1053" s="268"/>
      <c r="H1053" s="271">
        <v>6</v>
      </c>
      <c r="I1053" s="272"/>
      <c r="J1053" s="268"/>
      <c r="K1053" s="268"/>
      <c r="L1053" s="273"/>
      <c r="M1053" s="274"/>
      <c r="N1053" s="275"/>
      <c r="O1053" s="275"/>
      <c r="P1053" s="275"/>
      <c r="Q1053" s="275"/>
      <c r="R1053" s="275"/>
      <c r="S1053" s="275"/>
      <c r="T1053" s="276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77" t="s">
        <v>267</v>
      </c>
      <c r="AU1053" s="277" t="s">
        <v>90</v>
      </c>
      <c r="AV1053" s="13" t="s">
        <v>90</v>
      </c>
      <c r="AW1053" s="13" t="s">
        <v>35</v>
      </c>
      <c r="AX1053" s="13" t="s">
        <v>80</v>
      </c>
      <c r="AY1053" s="277" t="s">
        <v>166</v>
      </c>
    </row>
    <row r="1054" spans="1:51" s="14" customFormat="1" ht="12">
      <c r="A1054" s="14"/>
      <c r="B1054" s="278"/>
      <c r="C1054" s="279"/>
      <c r="D1054" s="259" t="s">
        <v>267</v>
      </c>
      <c r="E1054" s="280" t="s">
        <v>1</v>
      </c>
      <c r="F1054" s="281" t="s">
        <v>269</v>
      </c>
      <c r="G1054" s="279"/>
      <c r="H1054" s="282">
        <v>6</v>
      </c>
      <c r="I1054" s="283"/>
      <c r="J1054" s="279"/>
      <c r="K1054" s="279"/>
      <c r="L1054" s="284"/>
      <c r="M1054" s="285"/>
      <c r="N1054" s="286"/>
      <c r="O1054" s="286"/>
      <c r="P1054" s="286"/>
      <c r="Q1054" s="286"/>
      <c r="R1054" s="286"/>
      <c r="S1054" s="286"/>
      <c r="T1054" s="287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88" t="s">
        <v>267</v>
      </c>
      <c r="AU1054" s="288" t="s">
        <v>90</v>
      </c>
      <c r="AV1054" s="14" t="s">
        <v>103</v>
      </c>
      <c r="AW1054" s="14" t="s">
        <v>35</v>
      </c>
      <c r="AX1054" s="14" t="s">
        <v>88</v>
      </c>
      <c r="AY1054" s="288" t="s">
        <v>166</v>
      </c>
    </row>
    <row r="1055" spans="1:65" s="2" customFormat="1" ht="33" customHeight="1">
      <c r="A1055" s="38"/>
      <c r="B1055" s="39"/>
      <c r="C1055" s="300" t="s">
        <v>1529</v>
      </c>
      <c r="D1055" s="300" t="s">
        <v>331</v>
      </c>
      <c r="E1055" s="301" t="s">
        <v>1530</v>
      </c>
      <c r="F1055" s="302" t="s">
        <v>1531</v>
      </c>
      <c r="G1055" s="303" t="s">
        <v>1521</v>
      </c>
      <c r="H1055" s="304">
        <v>6</v>
      </c>
      <c r="I1055" s="305"/>
      <c r="J1055" s="306">
        <f>ROUND(I1055*H1055,2)</f>
        <v>0</v>
      </c>
      <c r="K1055" s="307"/>
      <c r="L1055" s="308"/>
      <c r="M1055" s="309" t="s">
        <v>1</v>
      </c>
      <c r="N1055" s="310" t="s">
        <v>45</v>
      </c>
      <c r="O1055" s="91"/>
      <c r="P1055" s="255">
        <f>O1055*H1055</f>
        <v>0</v>
      </c>
      <c r="Q1055" s="255">
        <v>0</v>
      </c>
      <c r="R1055" s="255">
        <f>Q1055*H1055</f>
        <v>0</v>
      </c>
      <c r="S1055" s="255">
        <v>0</v>
      </c>
      <c r="T1055" s="256">
        <f>S1055*H1055</f>
        <v>0</v>
      </c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R1055" s="257" t="s">
        <v>508</v>
      </c>
      <c r="AT1055" s="257" t="s">
        <v>331</v>
      </c>
      <c r="AU1055" s="257" t="s">
        <v>90</v>
      </c>
      <c r="AY1055" s="17" t="s">
        <v>166</v>
      </c>
      <c r="BE1055" s="258">
        <f>IF(N1055="základní",J1055,0)</f>
        <v>0</v>
      </c>
      <c r="BF1055" s="258">
        <f>IF(N1055="snížená",J1055,0)</f>
        <v>0</v>
      </c>
      <c r="BG1055" s="258">
        <f>IF(N1055="zákl. přenesená",J1055,0)</f>
        <v>0</v>
      </c>
      <c r="BH1055" s="258">
        <f>IF(N1055="sníž. přenesená",J1055,0)</f>
        <v>0</v>
      </c>
      <c r="BI1055" s="258">
        <f>IF(N1055="nulová",J1055,0)</f>
        <v>0</v>
      </c>
      <c r="BJ1055" s="17" t="s">
        <v>88</v>
      </c>
      <c r="BK1055" s="258">
        <f>ROUND(I1055*H1055,2)</f>
        <v>0</v>
      </c>
      <c r="BL1055" s="17" t="s">
        <v>348</v>
      </c>
      <c r="BM1055" s="257" t="s">
        <v>1532</v>
      </c>
    </row>
    <row r="1056" spans="1:47" s="2" customFormat="1" ht="12">
      <c r="A1056" s="38"/>
      <c r="B1056" s="39"/>
      <c r="C1056" s="40"/>
      <c r="D1056" s="259" t="s">
        <v>175</v>
      </c>
      <c r="E1056" s="40"/>
      <c r="F1056" s="260" t="s">
        <v>1533</v>
      </c>
      <c r="G1056" s="40"/>
      <c r="H1056" s="40"/>
      <c r="I1056" s="155"/>
      <c r="J1056" s="40"/>
      <c r="K1056" s="40"/>
      <c r="L1056" s="44"/>
      <c r="M1056" s="261"/>
      <c r="N1056" s="262"/>
      <c r="O1056" s="91"/>
      <c r="P1056" s="91"/>
      <c r="Q1056" s="91"/>
      <c r="R1056" s="91"/>
      <c r="S1056" s="91"/>
      <c r="T1056" s="92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T1056" s="17" t="s">
        <v>175</v>
      </c>
      <c r="AU1056" s="17" t="s">
        <v>90</v>
      </c>
    </row>
    <row r="1057" spans="1:51" s="13" customFormat="1" ht="12">
      <c r="A1057" s="13"/>
      <c r="B1057" s="267"/>
      <c r="C1057" s="268"/>
      <c r="D1057" s="259" t="s">
        <v>267</v>
      </c>
      <c r="E1057" s="269" t="s">
        <v>1</v>
      </c>
      <c r="F1057" s="270" t="s">
        <v>195</v>
      </c>
      <c r="G1057" s="268"/>
      <c r="H1057" s="271">
        <v>6</v>
      </c>
      <c r="I1057" s="272"/>
      <c r="J1057" s="268"/>
      <c r="K1057" s="268"/>
      <c r="L1057" s="273"/>
      <c r="M1057" s="274"/>
      <c r="N1057" s="275"/>
      <c r="O1057" s="275"/>
      <c r="P1057" s="275"/>
      <c r="Q1057" s="275"/>
      <c r="R1057" s="275"/>
      <c r="S1057" s="275"/>
      <c r="T1057" s="276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77" t="s">
        <v>267</v>
      </c>
      <c r="AU1057" s="277" t="s">
        <v>90</v>
      </c>
      <c r="AV1057" s="13" t="s">
        <v>90</v>
      </c>
      <c r="AW1057" s="13" t="s">
        <v>35</v>
      </c>
      <c r="AX1057" s="13" t="s">
        <v>80</v>
      </c>
      <c r="AY1057" s="277" t="s">
        <v>166</v>
      </c>
    </row>
    <row r="1058" spans="1:51" s="14" customFormat="1" ht="12">
      <c r="A1058" s="14"/>
      <c r="B1058" s="278"/>
      <c r="C1058" s="279"/>
      <c r="D1058" s="259" t="s">
        <v>267</v>
      </c>
      <c r="E1058" s="280" t="s">
        <v>1</v>
      </c>
      <c r="F1058" s="281" t="s">
        <v>269</v>
      </c>
      <c r="G1058" s="279"/>
      <c r="H1058" s="282">
        <v>6</v>
      </c>
      <c r="I1058" s="283"/>
      <c r="J1058" s="279"/>
      <c r="K1058" s="279"/>
      <c r="L1058" s="284"/>
      <c r="M1058" s="285"/>
      <c r="N1058" s="286"/>
      <c r="O1058" s="286"/>
      <c r="P1058" s="286"/>
      <c r="Q1058" s="286"/>
      <c r="R1058" s="286"/>
      <c r="S1058" s="286"/>
      <c r="T1058" s="287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88" t="s">
        <v>267</v>
      </c>
      <c r="AU1058" s="288" t="s">
        <v>90</v>
      </c>
      <c r="AV1058" s="14" t="s">
        <v>103</v>
      </c>
      <c r="AW1058" s="14" t="s">
        <v>35</v>
      </c>
      <c r="AX1058" s="14" t="s">
        <v>88</v>
      </c>
      <c r="AY1058" s="288" t="s">
        <v>166</v>
      </c>
    </row>
    <row r="1059" spans="1:65" s="2" customFormat="1" ht="33" customHeight="1">
      <c r="A1059" s="38"/>
      <c r="B1059" s="39"/>
      <c r="C1059" s="300" t="s">
        <v>1534</v>
      </c>
      <c r="D1059" s="300" t="s">
        <v>331</v>
      </c>
      <c r="E1059" s="301" t="s">
        <v>1535</v>
      </c>
      <c r="F1059" s="302" t="s">
        <v>1536</v>
      </c>
      <c r="G1059" s="303" t="s">
        <v>1521</v>
      </c>
      <c r="H1059" s="304">
        <v>3</v>
      </c>
      <c r="I1059" s="305"/>
      <c r="J1059" s="306">
        <f>ROUND(I1059*H1059,2)</f>
        <v>0</v>
      </c>
      <c r="K1059" s="307"/>
      <c r="L1059" s="308"/>
      <c r="M1059" s="309" t="s">
        <v>1</v>
      </c>
      <c r="N1059" s="310" t="s">
        <v>45</v>
      </c>
      <c r="O1059" s="91"/>
      <c r="P1059" s="255">
        <f>O1059*H1059</f>
        <v>0</v>
      </c>
      <c r="Q1059" s="255">
        <v>0</v>
      </c>
      <c r="R1059" s="255">
        <f>Q1059*H1059</f>
        <v>0</v>
      </c>
      <c r="S1059" s="255">
        <v>0</v>
      </c>
      <c r="T1059" s="256">
        <f>S1059*H1059</f>
        <v>0</v>
      </c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R1059" s="257" t="s">
        <v>508</v>
      </c>
      <c r="AT1059" s="257" t="s">
        <v>331</v>
      </c>
      <c r="AU1059" s="257" t="s">
        <v>90</v>
      </c>
      <c r="AY1059" s="17" t="s">
        <v>166</v>
      </c>
      <c r="BE1059" s="258">
        <f>IF(N1059="základní",J1059,0)</f>
        <v>0</v>
      </c>
      <c r="BF1059" s="258">
        <f>IF(N1059="snížená",J1059,0)</f>
        <v>0</v>
      </c>
      <c r="BG1059" s="258">
        <f>IF(N1059="zákl. přenesená",J1059,0)</f>
        <v>0</v>
      </c>
      <c r="BH1059" s="258">
        <f>IF(N1059="sníž. přenesená",J1059,0)</f>
        <v>0</v>
      </c>
      <c r="BI1059" s="258">
        <f>IF(N1059="nulová",J1059,0)</f>
        <v>0</v>
      </c>
      <c r="BJ1059" s="17" t="s">
        <v>88</v>
      </c>
      <c r="BK1059" s="258">
        <f>ROUND(I1059*H1059,2)</f>
        <v>0</v>
      </c>
      <c r="BL1059" s="17" t="s">
        <v>348</v>
      </c>
      <c r="BM1059" s="257" t="s">
        <v>1537</v>
      </c>
    </row>
    <row r="1060" spans="1:47" s="2" customFormat="1" ht="12">
      <c r="A1060" s="38"/>
      <c r="B1060" s="39"/>
      <c r="C1060" s="40"/>
      <c r="D1060" s="259" t="s">
        <v>175</v>
      </c>
      <c r="E1060" s="40"/>
      <c r="F1060" s="260" t="s">
        <v>1538</v>
      </c>
      <c r="G1060" s="40"/>
      <c r="H1060" s="40"/>
      <c r="I1060" s="155"/>
      <c r="J1060" s="40"/>
      <c r="K1060" s="40"/>
      <c r="L1060" s="44"/>
      <c r="M1060" s="261"/>
      <c r="N1060" s="262"/>
      <c r="O1060" s="91"/>
      <c r="P1060" s="91"/>
      <c r="Q1060" s="91"/>
      <c r="R1060" s="91"/>
      <c r="S1060" s="91"/>
      <c r="T1060" s="92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T1060" s="17" t="s">
        <v>175</v>
      </c>
      <c r="AU1060" s="17" t="s">
        <v>90</v>
      </c>
    </row>
    <row r="1061" spans="1:51" s="13" customFormat="1" ht="12">
      <c r="A1061" s="13"/>
      <c r="B1061" s="267"/>
      <c r="C1061" s="268"/>
      <c r="D1061" s="259" t="s">
        <v>267</v>
      </c>
      <c r="E1061" s="269" t="s">
        <v>1</v>
      </c>
      <c r="F1061" s="270" t="s">
        <v>103</v>
      </c>
      <c r="G1061" s="268"/>
      <c r="H1061" s="271">
        <v>3</v>
      </c>
      <c r="I1061" s="272"/>
      <c r="J1061" s="268"/>
      <c r="K1061" s="268"/>
      <c r="L1061" s="273"/>
      <c r="M1061" s="274"/>
      <c r="N1061" s="275"/>
      <c r="O1061" s="275"/>
      <c r="P1061" s="275"/>
      <c r="Q1061" s="275"/>
      <c r="R1061" s="275"/>
      <c r="S1061" s="275"/>
      <c r="T1061" s="276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77" t="s">
        <v>267</v>
      </c>
      <c r="AU1061" s="277" t="s">
        <v>90</v>
      </c>
      <c r="AV1061" s="13" t="s">
        <v>90</v>
      </c>
      <c r="AW1061" s="13" t="s">
        <v>35</v>
      </c>
      <c r="AX1061" s="13" t="s">
        <v>80</v>
      </c>
      <c r="AY1061" s="277" t="s">
        <v>166</v>
      </c>
    </row>
    <row r="1062" spans="1:51" s="14" customFormat="1" ht="12">
      <c r="A1062" s="14"/>
      <c r="B1062" s="278"/>
      <c r="C1062" s="279"/>
      <c r="D1062" s="259" t="s">
        <v>267</v>
      </c>
      <c r="E1062" s="280" t="s">
        <v>1</v>
      </c>
      <c r="F1062" s="281" t="s">
        <v>269</v>
      </c>
      <c r="G1062" s="279"/>
      <c r="H1062" s="282">
        <v>3</v>
      </c>
      <c r="I1062" s="283"/>
      <c r="J1062" s="279"/>
      <c r="K1062" s="279"/>
      <c r="L1062" s="284"/>
      <c r="M1062" s="285"/>
      <c r="N1062" s="286"/>
      <c r="O1062" s="286"/>
      <c r="P1062" s="286"/>
      <c r="Q1062" s="286"/>
      <c r="R1062" s="286"/>
      <c r="S1062" s="286"/>
      <c r="T1062" s="287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88" t="s">
        <v>267</v>
      </c>
      <c r="AU1062" s="288" t="s">
        <v>90</v>
      </c>
      <c r="AV1062" s="14" t="s">
        <v>103</v>
      </c>
      <c r="AW1062" s="14" t="s">
        <v>35</v>
      </c>
      <c r="AX1062" s="14" t="s">
        <v>88</v>
      </c>
      <c r="AY1062" s="288" t="s">
        <v>166</v>
      </c>
    </row>
    <row r="1063" spans="1:65" s="2" customFormat="1" ht="33" customHeight="1">
      <c r="A1063" s="38"/>
      <c r="B1063" s="39"/>
      <c r="C1063" s="300" t="s">
        <v>1539</v>
      </c>
      <c r="D1063" s="300" t="s">
        <v>331</v>
      </c>
      <c r="E1063" s="301" t="s">
        <v>1540</v>
      </c>
      <c r="F1063" s="302" t="s">
        <v>1541</v>
      </c>
      <c r="G1063" s="303" t="s">
        <v>1521</v>
      </c>
      <c r="H1063" s="304">
        <v>2</v>
      </c>
      <c r="I1063" s="305"/>
      <c r="J1063" s="306">
        <f>ROUND(I1063*H1063,2)</f>
        <v>0</v>
      </c>
      <c r="K1063" s="307"/>
      <c r="L1063" s="308"/>
      <c r="M1063" s="309" t="s">
        <v>1</v>
      </c>
      <c r="N1063" s="310" t="s">
        <v>45</v>
      </c>
      <c r="O1063" s="91"/>
      <c r="P1063" s="255">
        <f>O1063*H1063</f>
        <v>0</v>
      </c>
      <c r="Q1063" s="255">
        <v>0</v>
      </c>
      <c r="R1063" s="255">
        <f>Q1063*H1063</f>
        <v>0</v>
      </c>
      <c r="S1063" s="255">
        <v>0</v>
      </c>
      <c r="T1063" s="256">
        <f>S1063*H1063</f>
        <v>0</v>
      </c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R1063" s="257" t="s">
        <v>508</v>
      </c>
      <c r="AT1063" s="257" t="s">
        <v>331</v>
      </c>
      <c r="AU1063" s="257" t="s">
        <v>90</v>
      </c>
      <c r="AY1063" s="17" t="s">
        <v>166</v>
      </c>
      <c r="BE1063" s="258">
        <f>IF(N1063="základní",J1063,0)</f>
        <v>0</v>
      </c>
      <c r="BF1063" s="258">
        <f>IF(N1063="snížená",J1063,0)</f>
        <v>0</v>
      </c>
      <c r="BG1063" s="258">
        <f>IF(N1063="zákl. přenesená",J1063,0)</f>
        <v>0</v>
      </c>
      <c r="BH1063" s="258">
        <f>IF(N1063="sníž. přenesená",J1063,0)</f>
        <v>0</v>
      </c>
      <c r="BI1063" s="258">
        <f>IF(N1063="nulová",J1063,0)</f>
        <v>0</v>
      </c>
      <c r="BJ1063" s="17" t="s">
        <v>88</v>
      </c>
      <c r="BK1063" s="258">
        <f>ROUND(I1063*H1063,2)</f>
        <v>0</v>
      </c>
      <c r="BL1063" s="17" t="s">
        <v>348</v>
      </c>
      <c r="BM1063" s="257" t="s">
        <v>1542</v>
      </c>
    </row>
    <row r="1064" spans="1:47" s="2" customFormat="1" ht="12">
      <c r="A1064" s="38"/>
      <c r="B1064" s="39"/>
      <c r="C1064" s="40"/>
      <c r="D1064" s="259" t="s">
        <v>175</v>
      </c>
      <c r="E1064" s="40"/>
      <c r="F1064" s="260" t="s">
        <v>1543</v>
      </c>
      <c r="G1064" s="40"/>
      <c r="H1064" s="40"/>
      <c r="I1064" s="155"/>
      <c r="J1064" s="40"/>
      <c r="K1064" s="40"/>
      <c r="L1064" s="44"/>
      <c r="M1064" s="261"/>
      <c r="N1064" s="262"/>
      <c r="O1064" s="91"/>
      <c r="P1064" s="91"/>
      <c r="Q1064" s="91"/>
      <c r="R1064" s="91"/>
      <c r="S1064" s="91"/>
      <c r="T1064" s="92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T1064" s="17" t="s">
        <v>175</v>
      </c>
      <c r="AU1064" s="17" t="s">
        <v>90</v>
      </c>
    </row>
    <row r="1065" spans="1:51" s="13" customFormat="1" ht="12">
      <c r="A1065" s="13"/>
      <c r="B1065" s="267"/>
      <c r="C1065" s="268"/>
      <c r="D1065" s="259" t="s">
        <v>267</v>
      </c>
      <c r="E1065" s="269" t="s">
        <v>1</v>
      </c>
      <c r="F1065" s="270" t="s">
        <v>90</v>
      </c>
      <c r="G1065" s="268"/>
      <c r="H1065" s="271">
        <v>2</v>
      </c>
      <c r="I1065" s="272"/>
      <c r="J1065" s="268"/>
      <c r="K1065" s="268"/>
      <c r="L1065" s="273"/>
      <c r="M1065" s="274"/>
      <c r="N1065" s="275"/>
      <c r="O1065" s="275"/>
      <c r="P1065" s="275"/>
      <c r="Q1065" s="275"/>
      <c r="R1065" s="275"/>
      <c r="S1065" s="275"/>
      <c r="T1065" s="276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77" t="s">
        <v>267</v>
      </c>
      <c r="AU1065" s="277" t="s">
        <v>90</v>
      </c>
      <c r="AV1065" s="13" t="s">
        <v>90</v>
      </c>
      <c r="AW1065" s="13" t="s">
        <v>35</v>
      </c>
      <c r="AX1065" s="13" t="s">
        <v>80</v>
      </c>
      <c r="AY1065" s="277" t="s">
        <v>166</v>
      </c>
    </row>
    <row r="1066" spans="1:51" s="14" customFormat="1" ht="12">
      <c r="A1066" s="14"/>
      <c r="B1066" s="278"/>
      <c r="C1066" s="279"/>
      <c r="D1066" s="259" t="s">
        <v>267</v>
      </c>
      <c r="E1066" s="280" t="s">
        <v>1</v>
      </c>
      <c r="F1066" s="281" t="s">
        <v>269</v>
      </c>
      <c r="G1066" s="279"/>
      <c r="H1066" s="282">
        <v>2</v>
      </c>
      <c r="I1066" s="283"/>
      <c r="J1066" s="279"/>
      <c r="K1066" s="279"/>
      <c r="L1066" s="284"/>
      <c r="M1066" s="285"/>
      <c r="N1066" s="286"/>
      <c r="O1066" s="286"/>
      <c r="P1066" s="286"/>
      <c r="Q1066" s="286"/>
      <c r="R1066" s="286"/>
      <c r="S1066" s="286"/>
      <c r="T1066" s="287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88" t="s">
        <v>267</v>
      </c>
      <c r="AU1066" s="288" t="s">
        <v>90</v>
      </c>
      <c r="AV1066" s="14" t="s">
        <v>103</v>
      </c>
      <c r="AW1066" s="14" t="s">
        <v>35</v>
      </c>
      <c r="AX1066" s="14" t="s">
        <v>88</v>
      </c>
      <c r="AY1066" s="288" t="s">
        <v>166</v>
      </c>
    </row>
    <row r="1067" spans="1:65" s="2" customFormat="1" ht="33" customHeight="1">
      <c r="A1067" s="38"/>
      <c r="B1067" s="39"/>
      <c r="C1067" s="300" t="s">
        <v>1544</v>
      </c>
      <c r="D1067" s="300" t="s">
        <v>331</v>
      </c>
      <c r="E1067" s="301" t="s">
        <v>1545</v>
      </c>
      <c r="F1067" s="302" t="s">
        <v>1546</v>
      </c>
      <c r="G1067" s="303" t="s">
        <v>1521</v>
      </c>
      <c r="H1067" s="304">
        <v>5</v>
      </c>
      <c r="I1067" s="305"/>
      <c r="J1067" s="306">
        <f>ROUND(I1067*H1067,2)</f>
        <v>0</v>
      </c>
      <c r="K1067" s="307"/>
      <c r="L1067" s="308"/>
      <c r="M1067" s="309" t="s">
        <v>1</v>
      </c>
      <c r="N1067" s="310" t="s">
        <v>45</v>
      </c>
      <c r="O1067" s="91"/>
      <c r="P1067" s="255">
        <f>O1067*H1067</f>
        <v>0</v>
      </c>
      <c r="Q1067" s="255">
        <v>0</v>
      </c>
      <c r="R1067" s="255">
        <f>Q1067*H1067</f>
        <v>0</v>
      </c>
      <c r="S1067" s="255">
        <v>0</v>
      </c>
      <c r="T1067" s="256">
        <f>S1067*H1067</f>
        <v>0</v>
      </c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R1067" s="257" t="s">
        <v>508</v>
      </c>
      <c r="AT1067" s="257" t="s">
        <v>331</v>
      </c>
      <c r="AU1067" s="257" t="s">
        <v>90</v>
      </c>
      <c r="AY1067" s="17" t="s">
        <v>166</v>
      </c>
      <c r="BE1067" s="258">
        <f>IF(N1067="základní",J1067,0)</f>
        <v>0</v>
      </c>
      <c r="BF1067" s="258">
        <f>IF(N1067="snížená",J1067,0)</f>
        <v>0</v>
      </c>
      <c r="BG1067" s="258">
        <f>IF(N1067="zákl. přenesená",J1067,0)</f>
        <v>0</v>
      </c>
      <c r="BH1067" s="258">
        <f>IF(N1067="sníž. přenesená",J1067,0)</f>
        <v>0</v>
      </c>
      <c r="BI1067" s="258">
        <f>IF(N1067="nulová",J1067,0)</f>
        <v>0</v>
      </c>
      <c r="BJ1067" s="17" t="s">
        <v>88</v>
      </c>
      <c r="BK1067" s="258">
        <f>ROUND(I1067*H1067,2)</f>
        <v>0</v>
      </c>
      <c r="BL1067" s="17" t="s">
        <v>348</v>
      </c>
      <c r="BM1067" s="257" t="s">
        <v>1547</v>
      </c>
    </row>
    <row r="1068" spans="1:47" s="2" customFormat="1" ht="12">
      <c r="A1068" s="38"/>
      <c r="B1068" s="39"/>
      <c r="C1068" s="40"/>
      <c r="D1068" s="259" t="s">
        <v>175</v>
      </c>
      <c r="E1068" s="40"/>
      <c r="F1068" s="260" t="s">
        <v>1548</v>
      </c>
      <c r="G1068" s="40"/>
      <c r="H1068" s="40"/>
      <c r="I1068" s="155"/>
      <c r="J1068" s="40"/>
      <c r="K1068" s="40"/>
      <c r="L1068" s="44"/>
      <c r="M1068" s="261"/>
      <c r="N1068" s="262"/>
      <c r="O1068" s="91"/>
      <c r="P1068" s="91"/>
      <c r="Q1068" s="91"/>
      <c r="R1068" s="91"/>
      <c r="S1068" s="91"/>
      <c r="T1068" s="92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T1068" s="17" t="s">
        <v>175</v>
      </c>
      <c r="AU1068" s="17" t="s">
        <v>90</v>
      </c>
    </row>
    <row r="1069" spans="1:51" s="13" customFormat="1" ht="12">
      <c r="A1069" s="13"/>
      <c r="B1069" s="267"/>
      <c r="C1069" s="268"/>
      <c r="D1069" s="259" t="s">
        <v>267</v>
      </c>
      <c r="E1069" s="269" t="s">
        <v>1</v>
      </c>
      <c r="F1069" s="270" t="s">
        <v>181</v>
      </c>
      <c r="G1069" s="268"/>
      <c r="H1069" s="271">
        <v>5</v>
      </c>
      <c r="I1069" s="272"/>
      <c r="J1069" s="268"/>
      <c r="K1069" s="268"/>
      <c r="L1069" s="273"/>
      <c r="M1069" s="274"/>
      <c r="N1069" s="275"/>
      <c r="O1069" s="275"/>
      <c r="P1069" s="275"/>
      <c r="Q1069" s="275"/>
      <c r="R1069" s="275"/>
      <c r="S1069" s="275"/>
      <c r="T1069" s="276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77" t="s">
        <v>267</v>
      </c>
      <c r="AU1069" s="277" t="s">
        <v>90</v>
      </c>
      <c r="AV1069" s="13" t="s">
        <v>90</v>
      </c>
      <c r="AW1069" s="13" t="s">
        <v>35</v>
      </c>
      <c r="AX1069" s="13" t="s">
        <v>80</v>
      </c>
      <c r="AY1069" s="277" t="s">
        <v>166</v>
      </c>
    </row>
    <row r="1070" spans="1:51" s="14" customFormat="1" ht="12">
      <c r="A1070" s="14"/>
      <c r="B1070" s="278"/>
      <c r="C1070" s="279"/>
      <c r="D1070" s="259" t="s">
        <v>267</v>
      </c>
      <c r="E1070" s="280" t="s">
        <v>1</v>
      </c>
      <c r="F1070" s="281" t="s">
        <v>269</v>
      </c>
      <c r="G1070" s="279"/>
      <c r="H1070" s="282">
        <v>5</v>
      </c>
      <c r="I1070" s="283"/>
      <c r="J1070" s="279"/>
      <c r="K1070" s="279"/>
      <c r="L1070" s="284"/>
      <c r="M1070" s="285"/>
      <c r="N1070" s="286"/>
      <c r="O1070" s="286"/>
      <c r="P1070" s="286"/>
      <c r="Q1070" s="286"/>
      <c r="R1070" s="286"/>
      <c r="S1070" s="286"/>
      <c r="T1070" s="287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88" t="s">
        <v>267</v>
      </c>
      <c r="AU1070" s="288" t="s">
        <v>90</v>
      </c>
      <c r="AV1070" s="14" t="s">
        <v>103</v>
      </c>
      <c r="AW1070" s="14" t="s">
        <v>35</v>
      </c>
      <c r="AX1070" s="14" t="s">
        <v>88</v>
      </c>
      <c r="AY1070" s="288" t="s">
        <v>166</v>
      </c>
    </row>
    <row r="1071" spans="1:65" s="2" customFormat="1" ht="33" customHeight="1">
      <c r="A1071" s="38"/>
      <c r="B1071" s="39"/>
      <c r="C1071" s="300" t="s">
        <v>1549</v>
      </c>
      <c r="D1071" s="300" t="s">
        <v>331</v>
      </c>
      <c r="E1071" s="301" t="s">
        <v>1550</v>
      </c>
      <c r="F1071" s="302" t="s">
        <v>1551</v>
      </c>
      <c r="G1071" s="303" t="s">
        <v>1521</v>
      </c>
      <c r="H1071" s="304">
        <v>1</v>
      </c>
      <c r="I1071" s="305"/>
      <c r="J1071" s="306">
        <f>ROUND(I1071*H1071,2)</f>
        <v>0</v>
      </c>
      <c r="K1071" s="307"/>
      <c r="L1071" s="308"/>
      <c r="M1071" s="309" t="s">
        <v>1</v>
      </c>
      <c r="N1071" s="310" t="s">
        <v>45</v>
      </c>
      <c r="O1071" s="91"/>
      <c r="P1071" s="255">
        <f>O1071*H1071</f>
        <v>0</v>
      </c>
      <c r="Q1071" s="255">
        <v>0</v>
      </c>
      <c r="R1071" s="255">
        <f>Q1071*H1071</f>
        <v>0</v>
      </c>
      <c r="S1071" s="255">
        <v>0</v>
      </c>
      <c r="T1071" s="256">
        <f>S1071*H1071</f>
        <v>0</v>
      </c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R1071" s="257" t="s">
        <v>508</v>
      </c>
      <c r="AT1071" s="257" t="s">
        <v>331</v>
      </c>
      <c r="AU1071" s="257" t="s">
        <v>90</v>
      </c>
      <c r="AY1071" s="17" t="s">
        <v>166</v>
      </c>
      <c r="BE1071" s="258">
        <f>IF(N1071="základní",J1071,0)</f>
        <v>0</v>
      </c>
      <c r="BF1071" s="258">
        <f>IF(N1071="snížená",J1071,0)</f>
        <v>0</v>
      </c>
      <c r="BG1071" s="258">
        <f>IF(N1071="zákl. přenesená",J1071,0)</f>
        <v>0</v>
      </c>
      <c r="BH1071" s="258">
        <f>IF(N1071="sníž. přenesená",J1071,0)</f>
        <v>0</v>
      </c>
      <c r="BI1071" s="258">
        <f>IF(N1071="nulová",J1071,0)</f>
        <v>0</v>
      </c>
      <c r="BJ1071" s="17" t="s">
        <v>88</v>
      </c>
      <c r="BK1071" s="258">
        <f>ROUND(I1071*H1071,2)</f>
        <v>0</v>
      </c>
      <c r="BL1071" s="17" t="s">
        <v>348</v>
      </c>
      <c r="BM1071" s="257" t="s">
        <v>1552</v>
      </c>
    </row>
    <row r="1072" spans="1:47" s="2" customFormat="1" ht="12">
      <c r="A1072" s="38"/>
      <c r="B1072" s="39"/>
      <c r="C1072" s="40"/>
      <c r="D1072" s="259" t="s">
        <v>175</v>
      </c>
      <c r="E1072" s="40"/>
      <c r="F1072" s="260" t="s">
        <v>1553</v>
      </c>
      <c r="G1072" s="40"/>
      <c r="H1072" s="40"/>
      <c r="I1072" s="155"/>
      <c r="J1072" s="40"/>
      <c r="K1072" s="40"/>
      <c r="L1072" s="44"/>
      <c r="M1072" s="261"/>
      <c r="N1072" s="262"/>
      <c r="O1072" s="91"/>
      <c r="P1072" s="91"/>
      <c r="Q1072" s="91"/>
      <c r="R1072" s="91"/>
      <c r="S1072" s="91"/>
      <c r="T1072" s="92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T1072" s="17" t="s">
        <v>175</v>
      </c>
      <c r="AU1072" s="17" t="s">
        <v>90</v>
      </c>
    </row>
    <row r="1073" spans="1:51" s="13" customFormat="1" ht="12">
      <c r="A1073" s="13"/>
      <c r="B1073" s="267"/>
      <c r="C1073" s="268"/>
      <c r="D1073" s="259" t="s">
        <v>267</v>
      </c>
      <c r="E1073" s="269" t="s">
        <v>1</v>
      </c>
      <c r="F1073" s="270" t="s">
        <v>88</v>
      </c>
      <c r="G1073" s="268"/>
      <c r="H1073" s="271">
        <v>1</v>
      </c>
      <c r="I1073" s="272"/>
      <c r="J1073" s="268"/>
      <c r="K1073" s="268"/>
      <c r="L1073" s="273"/>
      <c r="M1073" s="274"/>
      <c r="N1073" s="275"/>
      <c r="O1073" s="275"/>
      <c r="P1073" s="275"/>
      <c r="Q1073" s="275"/>
      <c r="R1073" s="275"/>
      <c r="S1073" s="275"/>
      <c r="T1073" s="276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77" t="s">
        <v>267</v>
      </c>
      <c r="AU1073" s="277" t="s">
        <v>90</v>
      </c>
      <c r="AV1073" s="13" t="s">
        <v>90</v>
      </c>
      <c r="AW1073" s="13" t="s">
        <v>35</v>
      </c>
      <c r="AX1073" s="13" t="s">
        <v>88</v>
      </c>
      <c r="AY1073" s="277" t="s">
        <v>166</v>
      </c>
    </row>
    <row r="1074" spans="1:51" s="14" customFormat="1" ht="12">
      <c r="A1074" s="14"/>
      <c r="B1074" s="278"/>
      <c r="C1074" s="279"/>
      <c r="D1074" s="259" t="s">
        <v>267</v>
      </c>
      <c r="E1074" s="280" t="s">
        <v>1</v>
      </c>
      <c r="F1074" s="281" t="s">
        <v>269</v>
      </c>
      <c r="G1074" s="279"/>
      <c r="H1074" s="282">
        <v>1</v>
      </c>
      <c r="I1074" s="283"/>
      <c r="J1074" s="279"/>
      <c r="K1074" s="279"/>
      <c r="L1074" s="284"/>
      <c r="M1074" s="285"/>
      <c r="N1074" s="286"/>
      <c r="O1074" s="286"/>
      <c r="P1074" s="286"/>
      <c r="Q1074" s="286"/>
      <c r="R1074" s="286"/>
      <c r="S1074" s="286"/>
      <c r="T1074" s="287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88" t="s">
        <v>267</v>
      </c>
      <c r="AU1074" s="288" t="s">
        <v>90</v>
      </c>
      <c r="AV1074" s="14" t="s">
        <v>103</v>
      </c>
      <c r="AW1074" s="14" t="s">
        <v>35</v>
      </c>
      <c r="AX1074" s="14" t="s">
        <v>80</v>
      </c>
      <c r="AY1074" s="288" t="s">
        <v>166</v>
      </c>
    </row>
    <row r="1075" spans="1:65" s="2" customFormat="1" ht="21.75" customHeight="1">
      <c r="A1075" s="38"/>
      <c r="B1075" s="39"/>
      <c r="C1075" s="300" t="s">
        <v>1554</v>
      </c>
      <c r="D1075" s="300" t="s">
        <v>331</v>
      </c>
      <c r="E1075" s="301" t="s">
        <v>1555</v>
      </c>
      <c r="F1075" s="302" t="s">
        <v>1556</v>
      </c>
      <c r="G1075" s="303" t="s">
        <v>1521</v>
      </c>
      <c r="H1075" s="304">
        <v>4</v>
      </c>
      <c r="I1075" s="305"/>
      <c r="J1075" s="306">
        <f>ROUND(I1075*H1075,2)</f>
        <v>0</v>
      </c>
      <c r="K1075" s="307"/>
      <c r="L1075" s="308"/>
      <c r="M1075" s="309" t="s">
        <v>1</v>
      </c>
      <c r="N1075" s="310" t="s">
        <v>45</v>
      </c>
      <c r="O1075" s="91"/>
      <c r="P1075" s="255">
        <f>O1075*H1075</f>
        <v>0</v>
      </c>
      <c r="Q1075" s="255">
        <v>0</v>
      </c>
      <c r="R1075" s="255">
        <f>Q1075*H1075</f>
        <v>0</v>
      </c>
      <c r="S1075" s="255">
        <v>0</v>
      </c>
      <c r="T1075" s="256">
        <f>S1075*H1075</f>
        <v>0</v>
      </c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R1075" s="257" t="s">
        <v>508</v>
      </c>
      <c r="AT1075" s="257" t="s">
        <v>331</v>
      </c>
      <c r="AU1075" s="257" t="s">
        <v>90</v>
      </c>
      <c r="AY1075" s="17" t="s">
        <v>166</v>
      </c>
      <c r="BE1075" s="258">
        <f>IF(N1075="základní",J1075,0)</f>
        <v>0</v>
      </c>
      <c r="BF1075" s="258">
        <f>IF(N1075="snížená",J1075,0)</f>
        <v>0</v>
      </c>
      <c r="BG1075" s="258">
        <f>IF(N1075="zákl. přenesená",J1075,0)</f>
        <v>0</v>
      </c>
      <c r="BH1075" s="258">
        <f>IF(N1075="sníž. přenesená",J1075,0)</f>
        <v>0</v>
      </c>
      <c r="BI1075" s="258">
        <f>IF(N1075="nulová",J1075,0)</f>
        <v>0</v>
      </c>
      <c r="BJ1075" s="17" t="s">
        <v>88</v>
      </c>
      <c r="BK1075" s="258">
        <f>ROUND(I1075*H1075,2)</f>
        <v>0</v>
      </c>
      <c r="BL1075" s="17" t="s">
        <v>348</v>
      </c>
      <c r="BM1075" s="257" t="s">
        <v>1557</v>
      </c>
    </row>
    <row r="1076" spans="1:47" s="2" customFormat="1" ht="12">
      <c r="A1076" s="38"/>
      <c r="B1076" s="39"/>
      <c r="C1076" s="40"/>
      <c r="D1076" s="259" t="s">
        <v>175</v>
      </c>
      <c r="E1076" s="40"/>
      <c r="F1076" s="260" t="s">
        <v>1558</v>
      </c>
      <c r="G1076" s="40"/>
      <c r="H1076" s="40"/>
      <c r="I1076" s="155"/>
      <c r="J1076" s="40"/>
      <c r="K1076" s="40"/>
      <c r="L1076" s="44"/>
      <c r="M1076" s="261"/>
      <c r="N1076" s="262"/>
      <c r="O1076" s="91"/>
      <c r="P1076" s="91"/>
      <c r="Q1076" s="91"/>
      <c r="R1076" s="91"/>
      <c r="S1076" s="91"/>
      <c r="T1076" s="92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T1076" s="17" t="s">
        <v>175</v>
      </c>
      <c r="AU1076" s="17" t="s">
        <v>90</v>
      </c>
    </row>
    <row r="1077" spans="1:51" s="13" customFormat="1" ht="12">
      <c r="A1077" s="13"/>
      <c r="B1077" s="267"/>
      <c r="C1077" s="268"/>
      <c r="D1077" s="259" t="s">
        <v>267</v>
      </c>
      <c r="E1077" s="269" t="s">
        <v>1</v>
      </c>
      <c r="F1077" s="270" t="s">
        <v>113</v>
      </c>
      <c r="G1077" s="268"/>
      <c r="H1077" s="271">
        <v>4</v>
      </c>
      <c r="I1077" s="272"/>
      <c r="J1077" s="268"/>
      <c r="K1077" s="268"/>
      <c r="L1077" s="273"/>
      <c r="M1077" s="274"/>
      <c r="N1077" s="275"/>
      <c r="O1077" s="275"/>
      <c r="P1077" s="275"/>
      <c r="Q1077" s="275"/>
      <c r="R1077" s="275"/>
      <c r="S1077" s="275"/>
      <c r="T1077" s="276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77" t="s">
        <v>267</v>
      </c>
      <c r="AU1077" s="277" t="s">
        <v>90</v>
      </c>
      <c r="AV1077" s="13" t="s">
        <v>90</v>
      </c>
      <c r="AW1077" s="13" t="s">
        <v>35</v>
      </c>
      <c r="AX1077" s="13" t="s">
        <v>88</v>
      </c>
      <c r="AY1077" s="277" t="s">
        <v>166</v>
      </c>
    </row>
    <row r="1078" spans="1:51" s="14" customFormat="1" ht="12">
      <c r="A1078" s="14"/>
      <c r="B1078" s="278"/>
      <c r="C1078" s="279"/>
      <c r="D1078" s="259" t="s">
        <v>267</v>
      </c>
      <c r="E1078" s="280" t="s">
        <v>1</v>
      </c>
      <c r="F1078" s="281" t="s">
        <v>269</v>
      </c>
      <c r="G1078" s="279"/>
      <c r="H1078" s="282">
        <v>4</v>
      </c>
      <c r="I1078" s="283"/>
      <c r="J1078" s="279"/>
      <c r="K1078" s="279"/>
      <c r="L1078" s="284"/>
      <c r="M1078" s="285"/>
      <c r="N1078" s="286"/>
      <c r="O1078" s="286"/>
      <c r="P1078" s="286"/>
      <c r="Q1078" s="286"/>
      <c r="R1078" s="286"/>
      <c r="S1078" s="286"/>
      <c r="T1078" s="287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88" t="s">
        <v>267</v>
      </c>
      <c r="AU1078" s="288" t="s">
        <v>90</v>
      </c>
      <c r="AV1078" s="14" t="s">
        <v>103</v>
      </c>
      <c r="AW1078" s="14" t="s">
        <v>35</v>
      </c>
      <c r="AX1078" s="14" t="s">
        <v>80</v>
      </c>
      <c r="AY1078" s="288" t="s">
        <v>166</v>
      </c>
    </row>
    <row r="1079" spans="1:65" s="2" customFormat="1" ht="21.75" customHeight="1">
      <c r="A1079" s="38"/>
      <c r="B1079" s="39"/>
      <c r="C1079" s="300" t="s">
        <v>1559</v>
      </c>
      <c r="D1079" s="300" t="s">
        <v>331</v>
      </c>
      <c r="E1079" s="301" t="s">
        <v>1560</v>
      </c>
      <c r="F1079" s="302" t="s">
        <v>1561</v>
      </c>
      <c r="G1079" s="303" t="s">
        <v>1521</v>
      </c>
      <c r="H1079" s="304">
        <v>1</v>
      </c>
      <c r="I1079" s="305"/>
      <c r="J1079" s="306">
        <f>ROUND(I1079*H1079,2)</f>
        <v>0</v>
      </c>
      <c r="K1079" s="307"/>
      <c r="L1079" s="308"/>
      <c r="M1079" s="309" t="s">
        <v>1</v>
      </c>
      <c r="N1079" s="310" t="s">
        <v>45</v>
      </c>
      <c r="O1079" s="91"/>
      <c r="P1079" s="255">
        <f>O1079*H1079</f>
        <v>0</v>
      </c>
      <c r="Q1079" s="255">
        <v>0</v>
      </c>
      <c r="R1079" s="255">
        <f>Q1079*H1079</f>
        <v>0</v>
      </c>
      <c r="S1079" s="255">
        <v>0</v>
      </c>
      <c r="T1079" s="256">
        <f>S1079*H1079</f>
        <v>0</v>
      </c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R1079" s="257" t="s">
        <v>508</v>
      </c>
      <c r="AT1079" s="257" t="s">
        <v>331</v>
      </c>
      <c r="AU1079" s="257" t="s">
        <v>90</v>
      </c>
      <c r="AY1079" s="17" t="s">
        <v>166</v>
      </c>
      <c r="BE1079" s="258">
        <f>IF(N1079="základní",J1079,0)</f>
        <v>0</v>
      </c>
      <c r="BF1079" s="258">
        <f>IF(N1079="snížená",J1079,0)</f>
        <v>0</v>
      </c>
      <c r="BG1079" s="258">
        <f>IF(N1079="zákl. přenesená",J1079,0)</f>
        <v>0</v>
      </c>
      <c r="BH1079" s="258">
        <f>IF(N1079="sníž. přenesená",J1079,0)</f>
        <v>0</v>
      </c>
      <c r="BI1079" s="258">
        <f>IF(N1079="nulová",J1079,0)</f>
        <v>0</v>
      </c>
      <c r="BJ1079" s="17" t="s">
        <v>88</v>
      </c>
      <c r="BK1079" s="258">
        <f>ROUND(I1079*H1079,2)</f>
        <v>0</v>
      </c>
      <c r="BL1079" s="17" t="s">
        <v>348</v>
      </c>
      <c r="BM1079" s="257" t="s">
        <v>1562</v>
      </c>
    </row>
    <row r="1080" spans="1:47" s="2" customFormat="1" ht="12">
      <c r="A1080" s="38"/>
      <c r="B1080" s="39"/>
      <c r="C1080" s="40"/>
      <c r="D1080" s="259" t="s">
        <v>175</v>
      </c>
      <c r="E1080" s="40"/>
      <c r="F1080" s="260" t="s">
        <v>1563</v>
      </c>
      <c r="G1080" s="40"/>
      <c r="H1080" s="40"/>
      <c r="I1080" s="155"/>
      <c r="J1080" s="40"/>
      <c r="K1080" s="40"/>
      <c r="L1080" s="44"/>
      <c r="M1080" s="261"/>
      <c r="N1080" s="262"/>
      <c r="O1080" s="91"/>
      <c r="P1080" s="91"/>
      <c r="Q1080" s="91"/>
      <c r="R1080" s="91"/>
      <c r="S1080" s="91"/>
      <c r="T1080" s="92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T1080" s="17" t="s">
        <v>175</v>
      </c>
      <c r="AU1080" s="17" t="s">
        <v>90</v>
      </c>
    </row>
    <row r="1081" spans="1:51" s="13" customFormat="1" ht="12">
      <c r="A1081" s="13"/>
      <c r="B1081" s="267"/>
      <c r="C1081" s="268"/>
      <c r="D1081" s="259" t="s">
        <v>267</v>
      </c>
      <c r="E1081" s="269" t="s">
        <v>1</v>
      </c>
      <c r="F1081" s="270" t="s">
        <v>88</v>
      </c>
      <c r="G1081" s="268"/>
      <c r="H1081" s="271">
        <v>1</v>
      </c>
      <c r="I1081" s="272"/>
      <c r="J1081" s="268"/>
      <c r="K1081" s="268"/>
      <c r="L1081" s="273"/>
      <c r="M1081" s="274"/>
      <c r="N1081" s="275"/>
      <c r="O1081" s="275"/>
      <c r="P1081" s="275"/>
      <c r="Q1081" s="275"/>
      <c r="R1081" s="275"/>
      <c r="S1081" s="275"/>
      <c r="T1081" s="276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77" t="s">
        <v>267</v>
      </c>
      <c r="AU1081" s="277" t="s">
        <v>90</v>
      </c>
      <c r="AV1081" s="13" t="s">
        <v>90</v>
      </c>
      <c r="AW1081" s="13" t="s">
        <v>35</v>
      </c>
      <c r="AX1081" s="13" t="s">
        <v>88</v>
      </c>
      <c r="AY1081" s="277" t="s">
        <v>166</v>
      </c>
    </row>
    <row r="1082" spans="1:51" s="14" customFormat="1" ht="12">
      <c r="A1082" s="14"/>
      <c r="B1082" s="278"/>
      <c r="C1082" s="279"/>
      <c r="D1082" s="259" t="s">
        <v>267</v>
      </c>
      <c r="E1082" s="280" t="s">
        <v>1</v>
      </c>
      <c r="F1082" s="281" t="s">
        <v>269</v>
      </c>
      <c r="G1082" s="279"/>
      <c r="H1082" s="282">
        <v>1</v>
      </c>
      <c r="I1082" s="283"/>
      <c r="J1082" s="279"/>
      <c r="K1082" s="279"/>
      <c r="L1082" s="284"/>
      <c r="M1082" s="285"/>
      <c r="N1082" s="286"/>
      <c r="O1082" s="286"/>
      <c r="P1082" s="286"/>
      <c r="Q1082" s="286"/>
      <c r="R1082" s="286"/>
      <c r="S1082" s="286"/>
      <c r="T1082" s="287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88" t="s">
        <v>267</v>
      </c>
      <c r="AU1082" s="288" t="s">
        <v>90</v>
      </c>
      <c r="AV1082" s="14" t="s">
        <v>103</v>
      </c>
      <c r="AW1082" s="14" t="s">
        <v>35</v>
      </c>
      <c r="AX1082" s="14" t="s">
        <v>80</v>
      </c>
      <c r="AY1082" s="288" t="s">
        <v>166</v>
      </c>
    </row>
    <row r="1083" spans="1:65" s="2" customFormat="1" ht="21.75" customHeight="1">
      <c r="A1083" s="38"/>
      <c r="B1083" s="39"/>
      <c r="C1083" s="300" t="s">
        <v>1564</v>
      </c>
      <c r="D1083" s="300" t="s">
        <v>331</v>
      </c>
      <c r="E1083" s="301" t="s">
        <v>1565</v>
      </c>
      <c r="F1083" s="302" t="s">
        <v>1566</v>
      </c>
      <c r="G1083" s="303" t="s">
        <v>1521</v>
      </c>
      <c r="H1083" s="304">
        <v>1</v>
      </c>
      <c r="I1083" s="305"/>
      <c r="J1083" s="306">
        <f>ROUND(I1083*H1083,2)</f>
        <v>0</v>
      </c>
      <c r="K1083" s="307"/>
      <c r="L1083" s="308"/>
      <c r="M1083" s="309" t="s">
        <v>1</v>
      </c>
      <c r="N1083" s="310" t="s">
        <v>45</v>
      </c>
      <c r="O1083" s="91"/>
      <c r="P1083" s="255">
        <f>O1083*H1083</f>
        <v>0</v>
      </c>
      <c r="Q1083" s="255">
        <v>0</v>
      </c>
      <c r="R1083" s="255">
        <f>Q1083*H1083</f>
        <v>0</v>
      </c>
      <c r="S1083" s="255">
        <v>0</v>
      </c>
      <c r="T1083" s="256">
        <f>S1083*H1083</f>
        <v>0</v>
      </c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R1083" s="257" t="s">
        <v>508</v>
      </c>
      <c r="AT1083" s="257" t="s">
        <v>331</v>
      </c>
      <c r="AU1083" s="257" t="s">
        <v>90</v>
      </c>
      <c r="AY1083" s="17" t="s">
        <v>166</v>
      </c>
      <c r="BE1083" s="258">
        <f>IF(N1083="základní",J1083,0)</f>
        <v>0</v>
      </c>
      <c r="BF1083" s="258">
        <f>IF(N1083="snížená",J1083,0)</f>
        <v>0</v>
      </c>
      <c r="BG1083" s="258">
        <f>IF(N1083="zákl. přenesená",J1083,0)</f>
        <v>0</v>
      </c>
      <c r="BH1083" s="258">
        <f>IF(N1083="sníž. přenesená",J1083,0)</f>
        <v>0</v>
      </c>
      <c r="BI1083" s="258">
        <f>IF(N1083="nulová",J1083,0)</f>
        <v>0</v>
      </c>
      <c r="BJ1083" s="17" t="s">
        <v>88</v>
      </c>
      <c r="BK1083" s="258">
        <f>ROUND(I1083*H1083,2)</f>
        <v>0</v>
      </c>
      <c r="BL1083" s="17" t="s">
        <v>348</v>
      </c>
      <c r="BM1083" s="257" t="s">
        <v>1567</v>
      </c>
    </row>
    <row r="1084" spans="1:47" s="2" customFormat="1" ht="12">
      <c r="A1084" s="38"/>
      <c r="B1084" s="39"/>
      <c r="C1084" s="40"/>
      <c r="D1084" s="259" t="s">
        <v>175</v>
      </c>
      <c r="E1084" s="40"/>
      <c r="F1084" s="260" t="s">
        <v>1568</v>
      </c>
      <c r="G1084" s="40"/>
      <c r="H1084" s="40"/>
      <c r="I1084" s="155"/>
      <c r="J1084" s="40"/>
      <c r="K1084" s="40"/>
      <c r="L1084" s="44"/>
      <c r="M1084" s="261"/>
      <c r="N1084" s="262"/>
      <c r="O1084" s="91"/>
      <c r="P1084" s="91"/>
      <c r="Q1084" s="91"/>
      <c r="R1084" s="91"/>
      <c r="S1084" s="91"/>
      <c r="T1084" s="92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T1084" s="17" t="s">
        <v>175</v>
      </c>
      <c r="AU1084" s="17" t="s">
        <v>90</v>
      </c>
    </row>
    <row r="1085" spans="1:51" s="13" customFormat="1" ht="12">
      <c r="A1085" s="13"/>
      <c r="B1085" s="267"/>
      <c r="C1085" s="268"/>
      <c r="D1085" s="259" t="s">
        <v>267</v>
      </c>
      <c r="E1085" s="269" t="s">
        <v>1</v>
      </c>
      <c r="F1085" s="270" t="s">
        <v>88</v>
      </c>
      <c r="G1085" s="268"/>
      <c r="H1085" s="271">
        <v>1</v>
      </c>
      <c r="I1085" s="272"/>
      <c r="J1085" s="268"/>
      <c r="K1085" s="268"/>
      <c r="L1085" s="273"/>
      <c r="M1085" s="274"/>
      <c r="N1085" s="275"/>
      <c r="O1085" s="275"/>
      <c r="P1085" s="275"/>
      <c r="Q1085" s="275"/>
      <c r="R1085" s="275"/>
      <c r="S1085" s="275"/>
      <c r="T1085" s="276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77" t="s">
        <v>267</v>
      </c>
      <c r="AU1085" s="277" t="s">
        <v>90</v>
      </c>
      <c r="AV1085" s="13" t="s">
        <v>90</v>
      </c>
      <c r="AW1085" s="13" t="s">
        <v>35</v>
      </c>
      <c r="AX1085" s="13" t="s">
        <v>88</v>
      </c>
      <c r="AY1085" s="277" t="s">
        <v>166</v>
      </c>
    </row>
    <row r="1086" spans="1:51" s="14" customFormat="1" ht="12">
      <c r="A1086" s="14"/>
      <c r="B1086" s="278"/>
      <c r="C1086" s="279"/>
      <c r="D1086" s="259" t="s">
        <v>267</v>
      </c>
      <c r="E1086" s="280" t="s">
        <v>1</v>
      </c>
      <c r="F1086" s="281" t="s">
        <v>269</v>
      </c>
      <c r="G1086" s="279"/>
      <c r="H1086" s="282">
        <v>1</v>
      </c>
      <c r="I1086" s="283"/>
      <c r="J1086" s="279"/>
      <c r="K1086" s="279"/>
      <c r="L1086" s="284"/>
      <c r="M1086" s="285"/>
      <c r="N1086" s="286"/>
      <c r="O1086" s="286"/>
      <c r="P1086" s="286"/>
      <c r="Q1086" s="286"/>
      <c r="R1086" s="286"/>
      <c r="S1086" s="286"/>
      <c r="T1086" s="287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88" t="s">
        <v>267</v>
      </c>
      <c r="AU1086" s="288" t="s">
        <v>90</v>
      </c>
      <c r="AV1086" s="14" t="s">
        <v>103</v>
      </c>
      <c r="AW1086" s="14" t="s">
        <v>35</v>
      </c>
      <c r="AX1086" s="14" t="s">
        <v>80</v>
      </c>
      <c r="AY1086" s="288" t="s">
        <v>166</v>
      </c>
    </row>
    <row r="1087" spans="1:65" s="2" customFormat="1" ht="21.75" customHeight="1">
      <c r="A1087" s="38"/>
      <c r="B1087" s="39"/>
      <c r="C1087" s="300" t="s">
        <v>1569</v>
      </c>
      <c r="D1087" s="300" t="s">
        <v>331</v>
      </c>
      <c r="E1087" s="301" t="s">
        <v>1570</v>
      </c>
      <c r="F1087" s="302" t="s">
        <v>1571</v>
      </c>
      <c r="G1087" s="303" t="s">
        <v>1521</v>
      </c>
      <c r="H1087" s="304">
        <v>1</v>
      </c>
      <c r="I1087" s="305"/>
      <c r="J1087" s="306">
        <f>ROUND(I1087*H1087,2)</f>
        <v>0</v>
      </c>
      <c r="K1087" s="307"/>
      <c r="L1087" s="308"/>
      <c r="M1087" s="309" t="s">
        <v>1</v>
      </c>
      <c r="N1087" s="310" t="s">
        <v>45</v>
      </c>
      <c r="O1087" s="91"/>
      <c r="P1087" s="255">
        <f>O1087*H1087</f>
        <v>0</v>
      </c>
      <c r="Q1087" s="255">
        <v>0</v>
      </c>
      <c r="R1087" s="255">
        <f>Q1087*H1087</f>
        <v>0</v>
      </c>
      <c r="S1087" s="255">
        <v>0</v>
      </c>
      <c r="T1087" s="256">
        <f>S1087*H1087</f>
        <v>0</v>
      </c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R1087" s="257" t="s">
        <v>508</v>
      </c>
      <c r="AT1087" s="257" t="s">
        <v>331</v>
      </c>
      <c r="AU1087" s="257" t="s">
        <v>90</v>
      </c>
      <c r="AY1087" s="17" t="s">
        <v>166</v>
      </c>
      <c r="BE1087" s="258">
        <f>IF(N1087="základní",J1087,0)</f>
        <v>0</v>
      </c>
      <c r="BF1087" s="258">
        <f>IF(N1087="snížená",J1087,0)</f>
        <v>0</v>
      </c>
      <c r="BG1087" s="258">
        <f>IF(N1087="zákl. přenesená",J1087,0)</f>
        <v>0</v>
      </c>
      <c r="BH1087" s="258">
        <f>IF(N1087="sníž. přenesená",J1087,0)</f>
        <v>0</v>
      </c>
      <c r="BI1087" s="258">
        <f>IF(N1087="nulová",J1087,0)</f>
        <v>0</v>
      </c>
      <c r="BJ1087" s="17" t="s">
        <v>88</v>
      </c>
      <c r="BK1087" s="258">
        <f>ROUND(I1087*H1087,2)</f>
        <v>0</v>
      </c>
      <c r="BL1087" s="17" t="s">
        <v>348</v>
      </c>
      <c r="BM1087" s="257" t="s">
        <v>1572</v>
      </c>
    </row>
    <row r="1088" spans="1:47" s="2" customFormat="1" ht="12">
      <c r="A1088" s="38"/>
      <c r="B1088" s="39"/>
      <c r="C1088" s="40"/>
      <c r="D1088" s="259" t="s">
        <v>175</v>
      </c>
      <c r="E1088" s="40"/>
      <c r="F1088" s="260" t="s">
        <v>1573</v>
      </c>
      <c r="G1088" s="40"/>
      <c r="H1088" s="40"/>
      <c r="I1088" s="155"/>
      <c r="J1088" s="40"/>
      <c r="K1088" s="40"/>
      <c r="L1088" s="44"/>
      <c r="M1088" s="261"/>
      <c r="N1088" s="262"/>
      <c r="O1088" s="91"/>
      <c r="P1088" s="91"/>
      <c r="Q1088" s="91"/>
      <c r="R1088" s="91"/>
      <c r="S1088" s="91"/>
      <c r="T1088" s="92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T1088" s="17" t="s">
        <v>175</v>
      </c>
      <c r="AU1088" s="17" t="s">
        <v>90</v>
      </c>
    </row>
    <row r="1089" spans="1:51" s="13" customFormat="1" ht="12">
      <c r="A1089" s="13"/>
      <c r="B1089" s="267"/>
      <c r="C1089" s="268"/>
      <c r="D1089" s="259" t="s">
        <v>267</v>
      </c>
      <c r="E1089" s="269" t="s">
        <v>1</v>
      </c>
      <c r="F1089" s="270" t="s">
        <v>88</v>
      </c>
      <c r="G1089" s="268"/>
      <c r="H1089" s="271">
        <v>1</v>
      </c>
      <c r="I1089" s="272"/>
      <c r="J1089" s="268"/>
      <c r="K1089" s="268"/>
      <c r="L1089" s="273"/>
      <c r="M1089" s="274"/>
      <c r="N1089" s="275"/>
      <c r="O1089" s="275"/>
      <c r="P1089" s="275"/>
      <c r="Q1089" s="275"/>
      <c r="R1089" s="275"/>
      <c r="S1089" s="275"/>
      <c r="T1089" s="276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77" t="s">
        <v>267</v>
      </c>
      <c r="AU1089" s="277" t="s">
        <v>90</v>
      </c>
      <c r="AV1089" s="13" t="s">
        <v>90</v>
      </c>
      <c r="AW1089" s="13" t="s">
        <v>35</v>
      </c>
      <c r="AX1089" s="13" t="s">
        <v>88</v>
      </c>
      <c r="AY1089" s="277" t="s">
        <v>166</v>
      </c>
    </row>
    <row r="1090" spans="1:51" s="14" customFormat="1" ht="12">
      <c r="A1090" s="14"/>
      <c r="B1090" s="278"/>
      <c r="C1090" s="279"/>
      <c r="D1090" s="259" t="s">
        <v>267</v>
      </c>
      <c r="E1090" s="280" t="s">
        <v>1</v>
      </c>
      <c r="F1090" s="281" t="s">
        <v>269</v>
      </c>
      <c r="G1090" s="279"/>
      <c r="H1090" s="282">
        <v>1</v>
      </c>
      <c r="I1090" s="283"/>
      <c r="J1090" s="279"/>
      <c r="K1090" s="279"/>
      <c r="L1090" s="284"/>
      <c r="M1090" s="285"/>
      <c r="N1090" s="286"/>
      <c r="O1090" s="286"/>
      <c r="P1090" s="286"/>
      <c r="Q1090" s="286"/>
      <c r="R1090" s="286"/>
      <c r="S1090" s="286"/>
      <c r="T1090" s="287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88" t="s">
        <v>267</v>
      </c>
      <c r="AU1090" s="288" t="s">
        <v>90</v>
      </c>
      <c r="AV1090" s="14" t="s">
        <v>103</v>
      </c>
      <c r="AW1090" s="14" t="s">
        <v>35</v>
      </c>
      <c r="AX1090" s="14" t="s">
        <v>80</v>
      </c>
      <c r="AY1090" s="288" t="s">
        <v>166</v>
      </c>
    </row>
    <row r="1091" spans="1:65" s="2" customFormat="1" ht="33" customHeight="1">
      <c r="A1091" s="38"/>
      <c r="B1091" s="39"/>
      <c r="C1091" s="300" t="s">
        <v>1574</v>
      </c>
      <c r="D1091" s="300" t="s">
        <v>331</v>
      </c>
      <c r="E1091" s="301" t="s">
        <v>1575</v>
      </c>
      <c r="F1091" s="302" t="s">
        <v>1576</v>
      </c>
      <c r="G1091" s="303" t="s">
        <v>1521</v>
      </c>
      <c r="H1091" s="304">
        <v>1</v>
      </c>
      <c r="I1091" s="305"/>
      <c r="J1091" s="306">
        <f>ROUND(I1091*H1091,2)</f>
        <v>0</v>
      </c>
      <c r="K1091" s="307"/>
      <c r="L1091" s="308"/>
      <c r="M1091" s="309" t="s">
        <v>1</v>
      </c>
      <c r="N1091" s="310" t="s">
        <v>45</v>
      </c>
      <c r="O1091" s="91"/>
      <c r="P1091" s="255">
        <f>O1091*H1091</f>
        <v>0</v>
      </c>
      <c r="Q1091" s="255">
        <v>0</v>
      </c>
      <c r="R1091" s="255">
        <f>Q1091*H1091</f>
        <v>0</v>
      </c>
      <c r="S1091" s="255">
        <v>0</v>
      </c>
      <c r="T1091" s="256">
        <f>S1091*H1091</f>
        <v>0</v>
      </c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R1091" s="257" t="s">
        <v>508</v>
      </c>
      <c r="AT1091" s="257" t="s">
        <v>331</v>
      </c>
      <c r="AU1091" s="257" t="s">
        <v>90</v>
      </c>
      <c r="AY1091" s="17" t="s">
        <v>166</v>
      </c>
      <c r="BE1091" s="258">
        <f>IF(N1091="základní",J1091,0)</f>
        <v>0</v>
      </c>
      <c r="BF1091" s="258">
        <f>IF(N1091="snížená",J1091,0)</f>
        <v>0</v>
      </c>
      <c r="BG1091" s="258">
        <f>IF(N1091="zákl. přenesená",J1091,0)</f>
        <v>0</v>
      </c>
      <c r="BH1091" s="258">
        <f>IF(N1091="sníž. přenesená",J1091,0)</f>
        <v>0</v>
      </c>
      <c r="BI1091" s="258">
        <f>IF(N1091="nulová",J1091,0)</f>
        <v>0</v>
      </c>
      <c r="BJ1091" s="17" t="s">
        <v>88</v>
      </c>
      <c r="BK1091" s="258">
        <f>ROUND(I1091*H1091,2)</f>
        <v>0</v>
      </c>
      <c r="BL1091" s="17" t="s">
        <v>348</v>
      </c>
      <c r="BM1091" s="257" t="s">
        <v>1577</v>
      </c>
    </row>
    <row r="1092" spans="1:47" s="2" customFormat="1" ht="12">
      <c r="A1092" s="38"/>
      <c r="B1092" s="39"/>
      <c r="C1092" s="40"/>
      <c r="D1092" s="259" t="s">
        <v>175</v>
      </c>
      <c r="E1092" s="40"/>
      <c r="F1092" s="260" t="s">
        <v>1578</v>
      </c>
      <c r="G1092" s="40"/>
      <c r="H1092" s="40"/>
      <c r="I1092" s="155"/>
      <c r="J1092" s="40"/>
      <c r="K1092" s="40"/>
      <c r="L1092" s="44"/>
      <c r="M1092" s="261"/>
      <c r="N1092" s="262"/>
      <c r="O1092" s="91"/>
      <c r="P1092" s="91"/>
      <c r="Q1092" s="91"/>
      <c r="R1092" s="91"/>
      <c r="S1092" s="91"/>
      <c r="T1092" s="92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T1092" s="17" t="s">
        <v>175</v>
      </c>
      <c r="AU1092" s="17" t="s">
        <v>90</v>
      </c>
    </row>
    <row r="1093" spans="1:51" s="13" customFormat="1" ht="12">
      <c r="A1093" s="13"/>
      <c r="B1093" s="267"/>
      <c r="C1093" s="268"/>
      <c r="D1093" s="259" t="s">
        <v>267</v>
      </c>
      <c r="E1093" s="269" t="s">
        <v>1</v>
      </c>
      <c r="F1093" s="270" t="s">
        <v>88</v>
      </c>
      <c r="G1093" s="268"/>
      <c r="H1093" s="271">
        <v>1</v>
      </c>
      <c r="I1093" s="272"/>
      <c r="J1093" s="268"/>
      <c r="K1093" s="268"/>
      <c r="L1093" s="273"/>
      <c r="M1093" s="274"/>
      <c r="N1093" s="275"/>
      <c r="O1093" s="275"/>
      <c r="P1093" s="275"/>
      <c r="Q1093" s="275"/>
      <c r="R1093" s="275"/>
      <c r="S1093" s="275"/>
      <c r="T1093" s="276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77" t="s">
        <v>267</v>
      </c>
      <c r="AU1093" s="277" t="s">
        <v>90</v>
      </c>
      <c r="AV1093" s="13" t="s">
        <v>90</v>
      </c>
      <c r="AW1093" s="13" t="s">
        <v>35</v>
      </c>
      <c r="AX1093" s="13" t="s">
        <v>88</v>
      </c>
      <c r="AY1093" s="277" t="s">
        <v>166</v>
      </c>
    </row>
    <row r="1094" spans="1:51" s="14" customFormat="1" ht="12">
      <c r="A1094" s="14"/>
      <c r="B1094" s="278"/>
      <c r="C1094" s="279"/>
      <c r="D1094" s="259" t="s">
        <v>267</v>
      </c>
      <c r="E1094" s="280" t="s">
        <v>1</v>
      </c>
      <c r="F1094" s="281" t="s">
        <v>269</v>
      </c>
      <c r="G1094" s="279"/>
      <c r="H1094" s="282">
        <v>1</v>
      </c>
      <c r="I1094" s="283"/>
      <c r="J1094" s="279"/>
      <c r="K1094" s="279"/>
      <c r="L1094" s="284"/>
      <c r="M1094" s="285"/>
      <c r="N1094" s="286"/>
      <c r="O1094" s="286"/>
      <c r="P1094" s="286"/>
      <c r="Q1094" s="286"/>
      <c r="R1094" s="286"/>
      <c r="S1094" s="286"/>
      <c r="T1094" s="287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88" t="s">
        <v>267</v>
      </c>
      <c r="AU1094" s="288" t="s">
        <v>90</v>
      </c>
      <c r="AV1094" s="14" t="s">
        <v>103</v>
      </c>
      <c r="AW1094" s="14" t="s">
        <v>35</v>
      </c>
      <c r="AX1094" s="14" t="s">
        <v>80</v>
      </c>
      <c r="AY1094" s="288" t="s">
        <v>166</v>
      </c>
    </row>
    <row r="1095" spans="1:65" s="2" customFormat="1" ht="33" customHeight="1">
      <c r="A1095" s="38"/>
      <c r="B1095" s="39"/>
      <c r="C1095" s="300" t="s">
        <v>1579</v>
      </c>
      <c r="D1095" s="300" t="s">
        <v>331</v>
      </c>
      <c r="E1095" s="301" t="s">
        <v>1580</v>
      </c>
      <c r="F1095" s="302" t="s">
        <v>1581</v>
      </c>
      <c r="G1095" s="303" t="s">
        <v>1521</v>
      </c>
      <c r="H1095" s="304">
        <v>1</v>
      </c>
      <c r="I1095" s="305"/>
      <c r="J1095" s="306">
        <f>ROUND(I1095*H1095,2)</f>
        <v>0</v>
      </c>
      <c r="K1095" s="307"/>
      <c r="L1095" s="308"/>
      <c r="M1095" s="309" t="s">
        <v>1</v>
      </c>
      <c r="N1095" s="310" t="s">
        <v>45</v>
      </c>
      <c r="O1095" s="91"/>
      <c r="P1095" s="255">
        <f>O1095*H1095</f>
        <v>0</v>
      </c>
      <c r="Q1095" s="255">
        <v>0</v>
      </c>
      <c r="R1095" s="255">
        <f>Q1095*H1095</f>
        <v>0</v>
      </c>
      <c r="S1095" s="255">
        <v>0</v>
      </c>
      <c r="T1095" s="256">
        <f>S1095*H1095</f>
        <v>0</v>
      </c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R1095" s="257" t="s">
        <v>508</v>
      </c>
      <c r="AT1095" s="257" t="s">
        <v>331</v>
      </c>
      <c r="AU1095" s="257" t="s">
        <v>90</v>
      </c>
      <c r="AY1095" s="17" t="s">
        <v>166</v>
      </c>
      <c r="BE1095" s="258">
        <f>IF(N1095="základní",J1095,0)</f>
        <v>0</v>
      </c>
      <c r="BF1095" s="258">
        <f>IF(N1095="snížená",J1095,0)</f>
        <v>0</v>
      </c>
      <c r="BG1095" s="258">
        <f>IF(N1095="zákl. přenesená",J1095,0)</f>
        <v>0</v>
      </c>
      <c r="BH1095" s="258">
        <f>IF(N1095="sníž. přenesená",J1095,0)</f>
        <v>0</v>
      </c>
      <c r="BI1095" s="258">
        <f>IF(N1095="nulová",J1095,0)</f>
        <v>0</v>
      </c>
      <c r="BJ1095" s="17" t="s">
        <v>88</v>
      </c>
      <c r="BK1095" s="258">
        <f>ROUND(I1095*H1095,2)</f>
        <v>0</v>
      </c>
      <c r="BL1095" s="17" t="s">
        <v>348</v>
      </c>
      <c r="BM1095" s="257" t="s">
        <v>1582</v>
      </c>
    </row>
    <row r="1096" spans="1:47" s="2" customFormat="1" ht="12">
      <c r="A1096" s="38"/>
      <c r="B1096" s="39"/>
      <c r="C1096" s="40"/>
      <c r="D1096" s="259" t="s">
        <v>175</v>
      </c>
      <c r="E1096" s="40"/>
      <c r="F1096" s="260" t="s">
        <v>1583</v>
      </c>
      <c r="G1096" s="40"/>
      <c r="H1096" s="40"/>
      <c r="I1096" s="155"/>
      <c r="J1096" s="40"/>
      <c r="K1096" s="40"/>
      <c r="L1096" s="44"/>
      <c r="M1096" s="261"/>
      <c r="N1096" s="262"/>
      <c r="O1096" s="91"/>
      <c r="P1096" s="91"/>
      <c r="Q1096" s="91"/>
      <c r="R1096" s="91"/>
      <c r="S1096" s="91"/>
      <c r="T1096" s="92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T1096" s="17" t="s">
        <v>175</v>
      </c>
      <c r="AU1096" s="17" t="s">
        <v>90</v>
      </c>
    </row>
    <row r="1097" spans="1:51" s="13" customFormat="1" ht="12">
      <c r="A1097" s="13"/>
      <c r="B1097" s="267"/>
      <c r="C1097" s="268"/>
      <c r="D1097" s="259" t="s">
        <v>267</v>
      </c>
      <c r="E1097" s="269" t="s">
        <v>1</v>
      </c>
      <c r="F1097" s="270" t="s">
        <v>88</v>
      </c>
      <c r="G1097" s="268"/>
      <c r="H1097" s="271">
        <v>1</v>
      </c>
      <c r="I1097" s="272"/>
      <c r="J1097" s="268"/>
      <c r="K1097" s="268"/>
      <c r="L1097" s="273"/>
      <c r="M1097" s="274"/>
      <c r="N1097" s="275"/>
      <c r="O1097" s="275"/>
      <c r="P1097" s="275"/>
      <c r="Q1097" s="275"/>
      <c r="R1097" s="275"/>
      <c r="S1097" s="275"/>
      <c r="T1097" s="276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77" t="s">
        <v>267</v>
      </c>
      <c r="AU1097" s="277" t="s">
        <v>90</v>
      </c>
      <c r="AV1097" s="13" t="s">
        <v>90</v>
      </c>
      <c r="AW1097" s="13" t="s">
        <v>35</v>
      </c>
      <c r="AX1097" s="13" t="s">
        <v>88</v>
      </c>
      <c r="AY1097" s="277" t="s">
        <v>166</v>
      </c>
    </row>
    <row r="1098" spans="1:51" s="14" customFormat="1" ht="12">
      <c r="A1098" s="14"/>
      <c r="B1098" s="278"/>
      <c r="C1098" s="279"/>
      <c r="D1098" s="259" t="s">
        <v>267</v>
      </c>
      <c r="E1098" s="280" t="s">
        <v>1</v>
      </c>
      <c r="F1098" s="281" t="s">
        <v>269</v>
      </c>
      <c r="G1098" s="279"/>
      <c r="H1098" s="282">
        <v>1</v>
      </c>
      <c r="I1098" s="283"/>
      <c r="J1098" s="279"/>
      <c r="K1098" s="279"/>
      <c r="L1098" s="284"/>
      <c r="M1098" s="285"/>
      <c r="N1098" s="286"/>
      <c r="O1098" s="286"/>
      <c r="P1098" s="286"/>
      <c r="Q1098" s="286"/>
      <c r="R1098" s="286"/>
      <c r="S1098" s="286"/>
      <c r="T1098" s="287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88" t="s">
        <v>267</v>
      </c>
      <c r="AU1098" s="288" t="s">
        <v>90</v>
      </c>
      <c r="AV1098" s="14" t="s">
        <v>103</v>
      </c>
      <c r="AW1098" s="14" t="s">
        <v>35</v>
      </c>
      <c r="AX1098" s="14" t="s">
        <v>80</v>
      </c>
      <c r="AY1098" s="288" t="s">
        <v>166</v>
      </c>
    </row>
    <row r="1099" spans="1:65" s="2" customFormat="1" ht="33" customHeight="1">
      <c r="A1099" s="38"/>
      <c r="B1099" s="39"/>
      <c r="C1099" s="300" t="s">
        <v>1584</v>
      </c>
      <c r="D1099" s="300" t="s">
        <v>331</v>
      </c>
      <c r="E1099" s="301" t="s">
        <v>1585</v>
      </c>
      <c r="F1099" s="302" t="s">
        <v>1586</v>
      </c>
      <c r="G1099" s="303" t="s">
        <v>1521</v>
      </c>
      <c r="H1099" s="304">
        <v>1</v>
      </c>
      <c r="I1099" s="305"/>
      <c r="J1099" s="306">
        <f>ROUND(I1099*H1099,2)</f>
        <v>0</v>
      </c>
      <c r="K1099" s="307"/>
      <c r="L1099" s="308"/>
      <c r="M1099" s="309" t="s">
        <v>1</v>
      </c>
      <c r="N1099" s="310" t="s">
        <v>45</v>
      </c>
      <c r="O1099" s="91"/>
      <c r="P1099" s="255">
        <f>O1099*H1099</f>
        <v>0</v>
      </c>
      <c r="Q1099" s="255">
        <v>0</v>
      </c>
      <c r="R1099" s="255">
        <f>Q1099*H1099</f>
        <v>0</v>
      </c>
      <c r="S1099" s="255">
        <v>0</v>
      </c>
      <c r="T1099" s="256">
        <f>S1099*H1099</f>
        <v>0</v>
      </c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R1099" s="257" t="s">
        <v>508</v>
      </c>
      <c r="AT1099" s="257" t="s">
        <v>331</v>
      </c>
      <c r="AU1099" s="257" t="s">
        <v>90</v>
      </c>
      <c r="AY1099" s="17" t="s">
        <v>166</v>
      </c>
      <c r="BE1099" s="258">
        <f>IF(N1099="základní",J1099,0)</f>
        <v>0</v>
      </c>
      <c r="BF1099" s="258">
        <f>IF(N1099="snížená",J1099,0)</f>
        <v>0</v>
      </c>
      <c r="BG1099" s="258">
        <f>IF(N1099="zákl. přenesená",J1099,0)</f>
        <v>0</v>
      </c>
      <c r="BH1099" s="258">
        <f>IF(N1099="sníž. přenesená",J1099,0)</f>
        <v>0</v>
      </c>
      <c r="BI1099" s="258">
        <f>IF(N1099="nulová",J1099,0)</f>
        <v>0</v>
      </c>
      <c r="BJ1099" s="17" t="s">
        <v>88</v>
      </c>
      <c r="BK1099" s="258">
        <f>ROUND(I1099*H1099,2)</f>
        <v>0</v>
      </c>
      <c r="BL1099" s="17" t="s">
        <v>348</v>
      </c>
      <c r="BM1099" s="257" t="s">
        <v>1587</v>
      </c>
    </row>
    <row r="1100" spans="1:47" s="2" customFormat="1" ht="12">
      <c r="A1100" s="38"/>
      <c r="B1100" s="39"/>
      <c r="C1100" s="40"/>
      <c r="D1100" s="259" t="s">
        <v>175</v>
      </c>
      <c r="E1100" s="40"/>
      <c r="F1100" s="260" t="s">
        <v>1588</v>
      </c>
      <c r="G1100" s="40"/>
      <c r="H1100" s="40"/>
      <c r="I1100" s="155"/>
      <c r="J1100" s="40"/>
      <c r="K1100" s="40"/>
      <c r="L1100" s="44"/>
      <c r="M1100" s="261"/>
      <c r="N1100" s="262"/>
      <c r="O1100" s="91"/>
      <c r="P1100" s="91"/>
      <c r="Q1100" s="91"/>
      <c r="R1100" s="91"/>
      <c r="S1100" s="91"/>
      <c r="T1100" s="92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T1100" s="17" t="s">
        <v>175</v>
      </c>
      <c r="AU1100" s="17" t="s">
        <v>90</v>
      </c>
    </row>
    <row r="1101" spans="1:51" s="13" customFormat="1" ht="12">
      <c r="A1101" s="13"/>
      <c r="B1101" s="267"/>
      <c r="C1101" s="268"/>
      <c r="D1101" s="259" t="s">
        <v>267</v>
      </c>
      <c r="E1101" s="269" t="s">
        <v>1</v>
      </c>
      <c r="F1101" s="270" t="s">
        <v>88</v>
      </c>
      <c r="G1101" s="268"/>
      <c r="H1101" s="271">
        <v>1</v>
      </c>
      <c r="I1101" s="272"/>
      <c r="J1101" s="268"/>
      <c r="K1101" s="268"/>
      <c r="L1101" s="273"/>
      <c r="M1101" s="274"/>
      <c r="N1101" s="275"/>
      <c r="O1101" s="275"/>
      <c r="P1101" s="275"/>
      <c r="Q1101" s="275"/>
      <c r="R1101" s="275"/>
      <c r="S1101" s="275"/>
      <c r="T1101" s="276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77" t="s">
        <v>267</v>
      </c>
      <c r="AU1101" s="277" t="s">
        <v>90</v>
      </c>
      <c r="AV1101" s="13" t="s">
        <v>90</v>
      </c>
      <c r="AW1101" s="13" t="s">
        <v>35</v>
      </c>
      <c r="AX1101" s="13" t="s">
        <v>88</v>
      </c>
      <c r="AY1101" s="277" t="s">
        <v>166</v>
      </c>
    </row>
    <row r="1102" spans="1:51" s="14" customFormat="1" ht="12">
      <c r="A1102" s="14"/>
      <c r="B1102" s="278"/>
      <c r="C1102" s="279"/>
      <c r="D1102" s="259" t="s">
        <v>267</v>
      </c>
      <c r="E1102" s="280" t="s">
        <v>1</v>
      </c>
      <c r="F1102" s="281" t="s">
        <v>269</v>
      </c>
      <c r="G1102" s="279"/>
      <c r="H1102" s="282">
        <v>1</v>
      </c>
      <c r="I1102" s="283"/>
      <c r="J1102" s="279"/>
      <c r="K1102" s="279"/>
      <c r="L1102" s="284"/>
      <c r="M1102" s="285"/>
      <c r="N1102" s="286"/>
      <c r="O1102" s="286"/>
      <c r="P1102" s="286"/>
      <c r="Q1102" s="286"/>
      <c r="R1102" s="286"/>
      <c r="S1102" s="286"/>
      <c r="T1102" s="287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88" t="s">
        <v>267</v>
      </c>
      <c r="AU1102" s="288" t="s">
        <v>90</v>
      </c>
      <c r="AV1102" s="14" t="s">
        <v>103</v>
      </c>
      <c r="AW1102" s="14" t="s">
        <v>35</v>
      </c>
      <c r="AX1102" s="14" t="s">
        <v>80</v>
      </c>
      <c r="AY1102" s="288" t="s">
        <v>166</v>
      </c>
    </row>
    <row r="1103" spans="1:65" s="2" customFormat="1" ht="21.75" customHeight="1">
      <c r="A1103" s="38"/>
      <c r="B1103" s="39"/>
      <c r="C1103" s="300" t="s">
        <v>1589</v>
      </c>
      <c r="D1103" s="300" t="s">
        <v>331</v>
      </c>
      <c r="E1103" s="301" t="s">
        <v>1590</v>
      </c>
      <c r="F1103" s="302" t="s">
        <v>1591</v>
      </c>
      <c r="G1103" s="303" t="s">
        <v>1521</v>
      </c>
      <c r="H1103" s="304">
        <v>5</v>
      </c>
      <c r="I1103" s="305"/>
      <c r="J1103" s="306">
        <f>ROUND(I1103*H1103,2)</f>
        <v>0</v>
      </c>
      <c r="K1103" s="307"/>
      <c r="L1103" s="308"/>
      <c r="M1103" s="309" t="s">
        <v>1</v>
      </c>
      <c r="N1103" s="310" t="s">
        <v>45</v>
      </c>
      <c r="O1103" s="91"/>
      <c r="P1103" s="255">
        <f>O1103*H1103</f>
        <v>0</v>
      </c>
      <c r="Q1103" s="255">
        <v>0</v>
      </c>
      <c r="R1103" s="255">
        <f>Q1103*H1103</f>
        <v>0</v>
      </c>
      <c r="S1103" s="255">
        <v>0</v>
      </c>
      <c r="T1103" s="256">
        <f>S1103*H1103</f>
        <v>0</v>
      </c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R1103" s="257" t="s">
        <v>508</v>
      </c>
      <c r="AT1103" s="257" t="s">
        <v>331</v>
      </c>
      <c r="AU1103" s="257" t="s">
        <v>90</v>
      </c>
      <c r="AY1103" s="17" t="s">
        <v>166</v>
      </c>
      <c r="BE1103" s="258">
        <f>IF(N1103="základní",J1103,0)</f>
        <v>0</v>
      </c>
      <c r="BF1103" s="258">
        <f>IF(N1103="snížená",J1103,0)</f>
        <v>0</v>
      </c>
      <c r="BG1103" s="258">
        <f>IF(N1103="zákl. přenesená",J1103,0)</f>
        <v>0</v>
      </c>
      <c r="BH1103" s="258">
        <f>IF(N1103="sníž. přenesená",J1103,0)</f>
        <v>0</v>
      </c>
      <c r="BI1103" s="258">
        <f>IF(N1103="nulová",J1103,0)</f>
        <v>0</v>
      </c>
      <c r="BJ1103" s="17" t="s">
        <v>88</v>
      </c>
      <c r="BK1103" s="258">
        <f>ROUND(I1103*H1103,2)</f>
        <v>0</v>
      </c>
      <c r="BL1103" s="17" t="s">
        <v>348</v>
      </c>
      <c r="BM1103" s="257" t="s">
        <v>1592</v>
      </c>
    </row>
    <row r="1104" spans="1:47" s="2" customFormat="1" ht="12">
      <c r="A1104" s="38"/>
      <c r="B1104" s="39"/>
      <c r="C1104" s="40"/>
      <c r="D1104" s="259" t="s">
        <v>175</v>
      </c>
      <c r="E1104" s="40"/>
      <c r="F1104" s="260" t="s">
        <v>1593</v>
      </c>
      <c r="G1104" s="40"/>
      <c r="H1104" s="40"/>
      <c r="I1104" s="155"/>
      <c r="J1104" s="40"/>
      <c r="K1104" s="40"/>
      <c r="L1104" s="44"/>
      <c r="M1104" s="261"/>
      <c r="N1104" s="262"/>
      <c r="O1104" s="91"/>
      <c r="P1104" s="91"/>
      <c r="Q1104" s="91"/>
      <c r="R1104" s="91"/>
      <c r="S1104" s="91"/>
      <c r="T1104" s="92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T1104" s="17" t="s">
        <v>175</v>
      </c>
      <c r="AU1104" s="17" t="s">
        <v>90</v>
      </c>
    </row>
    <row r="1105" spans="1:51" s="13" customFormat="1" ht="12">
      <c r="A1105" s="13"/>
      <c r="B1105" s="267"/>
      <c r="C1105" s="268"/>
      <c r="D1105" s="259" t="s">
        <v>267</v>
      </c>
      <c r="E1105" s="269" t="s">
        <v>1</v>
      </c>
      <c r="F1105" s="270" t="s">
        <v>181</v>
      </c>
      <c r="G1105" s="268"/>
      <c r="H1105" s="271">
        <v>5</v>
      </c>
      <c r="I1105" s="272"/>
      <c r="J1105" s="268"/>
      <c r="K1105" s="268"/>
      <c r="L1105" s="273"/>
      <c r="M1105" s="274"/>
      <c r="N1105" s="275"/>
      <c r="O1105" s="275"/>
      <c r="P1105" s="275"/>
      <c r="Q1105" s="275"/>
      <c r="R1105" s="275"/>
      <c r="S1105" s="275"/>
      <c r="T1105" s="276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77" t="s">
        <v>267</v>
      </c>
      <c r="AU1105" s="277" t="s">
        <v>90</v>
      </c>
      <c r="AV1105" s="13" t="s">
        <v>90</v>
      </c>
      <c r="AW1105" s="13" t="s">
        <v>35</v>
      </c>
      <c r="AX1105" s="13" t="s">
        <v>88</v>
      </c>
      <c r="AY1105" s="277" t="s">
        <v>166</v>
      </c>
    </row>
    <row r="1106" spans="1:51" s="14" customFormat="1" ht="12">
      <c r="A1106" s="14"/>
      <c r="B1106" s="278"/>
      <c r="C1106" s="279"/>
      <c r="D1106" s="259" t="s">
        <v>267</v>
      </c>
      <c r="E1106" s="280" t="s">
        <v>1</v>
      </c>
      <c r="F1106" s="281" t="s">
        <v>269</v>
      </c>
      <c r="G1106" s="279"/>
      <c r="H1106" s="282">
        <v>5</v>
      </c>
      <c r="I1106" s="283"/>
      <c r="J1106" s="279"/>
      <c r="K1106" s="279"/>
      <c r="L1106" s="284"/>
      <c r="M1106" s="285"/>
      <c r="N1106" s="286"/>
      <c r="O1106" s="286"/>
      <c r="P1106" s="286"/>
      <c r="Q1106" s="286"/>
      <c r="R1106" s="286"/>
      <c r="S1106" s="286"/>
      <c r="T1106" s="287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88" t="s">
        <v>267</v>
      </c>
      <c r="AU1106" s="288" t="s">
        <v>90</v>
      </c>
      <c r="AV1106" s="14" t="s">
        <v>103</v>
      </c>
      <c r="AW1106" s="14" t="s">
        <v>35</v>
      </c>
      <c r="AX1106" s="14" t="s">
        <v>80</v>
      </c>
      <c r="AY1106" s="288" t="s">
        <v>166</v>
      </c>
    </row>
    <row r="1107" spans="1:65" s="2" customFormat="1" ht="33" customHeight="1">
      <c r="A1107" s="38"/>
      <c r="B1107" s="39"/>
      <c r="C1107" s="300" t="s">
        <v>1594</v>
      </c>
      <c r="D1107" s="300" t="s">
        <v>331</v>
      </c>
      <c r="E1107" s="301" t="s">
        <v>1595</v>
      </c>
      <c r="F1107" s="302" t="s">
        <v>1596</v>
      </c>
      <c r="G1107" s="303" t="s">
        <v>1521</v>
      </c>
      <c r="H1107" s="304">
        <v>2</v>
      </c>
      <c r="I1107" s="305"/>
      <c r="J1107" s="306">
        <f>ROUND(I1107*H1107,2)</f>
        <v>0</v>
      </c>
      <c r="K1107" s="307"/>
      <c r="L1107" s="308"/>
      <c r="M1107" s="309" t="s">
        <v>1</v>
      </c>
      <c r="N1107" s="310" t="s">
        <v>45</v>
      </c>
      <c r="O1107" s="91"/>
      <c r="P1107" s="255">
        <f>O1107*H1107</f>
        <v>0</v>
      </c>
      <c r="Q1107" s="255">
        <v>0</v>
      </c>
      <c r="R1107" s="255">
        <f>Q1107*H1107</f>
        <v>0</v>
      </c>
      <c r="S1107" s="255">
        <v>0</v>
      </c>
      <c r="T1107" s="256">
        <f>S1107*H1107</f>
        <v>0</v>
      </c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R1107" s="257" t="s">
        <v>508</v>
      </c>
      <c r="AT1107" s="257" t="s">
        <v>331</v>
      </c>
      <c r="AU1107" s="257" t="s">
        <v>90</v>
      </c>
      <c r="AY1107" s="17" t="s">
        <v>166</v>
      </c>
      <c r="BE1107" s="258">
        <f>IF(N1107="základní",J1107,0)</f>
        <v>0</v>
      </c>
      <c r="BF1107" s="258">
        <f>IF(N1107="snížená",J1107,0)</f>
        <v>0</v>
      </c>
      <c r="BG1107" s="258">
        <f>IF(N1107="zákl. přenesená",J1107,0)</f>
        <v>0</v>
      </c>
      <c r="BH1107" s="258">
        <f>IF(N1107="sníž. přenesená",J1107,0)</f>
        <v>0</v>
      </c>
      <c r="BI1107" s="258">
        <f>IF(N1107="nulová",J1107,0)</f>
        <v>0</v>
      </c>
      <c r="BJ1107" s="17" t="s">
        <v>88</v>
      </c>
      <c r="BK1107" s="258">
        <f>ROUND(I1107*H1107,2)</f>
        <v>0</v>
      </c>
      <c r="BL1107" s="17" t="s">
        <v>348</v>
      </c>
      <c r="BM1107" s="257" t="s">
        <v>1597</v>
      </c>
    </row>
    <row r="1108" spans="1:47" s="2" customFormat="1" ht="12">
      <c r="A1108" s="38"/>
      <c r="B1108" s="39"/>
      <c r="C1108" s="40"/>
      <c r="D1108" s="259" t="s">
        <v>175</v>
      </c>
      <c r="E1108" s="40"/>
      <c r="F1108" s="260" t="s">
        <v>1598</v>
      </c>
      <c r="G1108" s="40"/>
      <c r="H1108" s="40"/>
      <c r="I1108" s="155"/>
      <c r="J1108" s="40"/>
      <c r="K1108" s="40"/>
      <c r="L1108" s="44"/>
      <c r="M1108" s="261"/>
      <c r="N1108" s="262"/>
      <c r="O1108" s="91"/>
      <c r="P1108" s="91"/>
      <c r="Q1108" s="91"/>
      <c r="R1108" s="91"/>
      <c r="S1108" s="91"/>
      <c r="T1108" s="92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T1108" s="17" t="s">
        <v>175</v>
      </c>
      <c r="AU1108" s="17" t="s">
        <v>90</v>
      </c>
    </row>
    <row r="1109" spans="1:51" s="13" customFormat="1" ht="12">
      <c r="A1109" s="13"/>
      <c r="B1109" s="267"/>
      <c r="C1109" s="268"/>
      <c r="D1109" s="259" t="s">
        <v>267</v>
      </c>
      <c r="E1109" s="269" t="s">
        <v>1</v>
      </c>
      <c r="F1109" s="270" t="s">
        <v>90</v>
      </c>
      <c r="G1109" s="268"/>
      <c r="H1109" s="271">
        <v>2</v>
      </c>
      <c r="I1109" s="272"/>
      <c r="J1109" s="268"/>
      <c r="K1109" s="268"/>
      <c r="L1109" s="273"/>
      <c r="M1109" s="274"/>
      <c r="N1109" s="275"/>
      <c r="O1109" s="275"/>
      <c r="P1109" s="275"/>
      <c r="Q1109" s="275"/>
      <c r="R1109" s="275"/>
      <c r="S1109" s="275"/>
      <c r="T1109" s="276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77" t="s">
        <v>267</v>
      </c>
      <c r="AU1109" s="277" t="s">
        <v>90</v>
      </c>
      <c r="AV1109" s="13" t="s">
        <v>90</v>
      </c>
      <c r="AW1109" s="13" t="s">
        <v>35</v>
      </c>
      <c r="AX1109" s="13" t="s">
        <v>88</v>
      </c>
      <c r="AY1109" s="277" t="s">
        <v>166</v>
      </c>
    </row>
    <row r="1110" spans="1:51" s="14" customFormat="1" ht="12">
      <c r="A1110" s="14"/>
      <c r="B1110" s="278"/>
      <c r="C1110" s="279"/>
      <c r="D1110" s="259" t="s">
        <v>267</v>
      </c>
      <c r="E1110" s="280" t="s">
        <v>1</v>
      </c>
      <c r="F1110" s="281" t="s">
        <v>269</v>
      </c>
      <c r="G1110" s="279"/>
      <c r="H1110" s="282">
        <v>2</v>
      </c>
      <c r="I1110" s="283"/>
      <c r="J1110" s="279"/>
      <c r="K1110" s="279"/>
      <c r="L1110" s="284"/>
      <c r="M1110" s="285"/>
      <c r="N1110" s="286"/>
      <c r="O1110" s="286"/>
      <c r="P1110" s="286"/>
      <c r="Q1110" s="286"/>
      <c r="R1110" s="286"/>
      <c r="S1110" s="286"/>
      <c r="T1110" s="287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88" t="s">
        <v>267</v>
      </c>
      <c r="AU1110" s="288" t="s">
        <v>90</v>
      </c>
      <c r="AV1110" s="14" t="s">
        <v>103</v>
      </c>
      <c r="AW1110" s="14" t="s">
        <v>35</v>
      </c>
      <c r="AX1110" s="14" t="s">
        <v>80</v>
      </c>
      <c r="AY1110" s="288" t="s">
        <v>166</v>
      </c>
    </row>
    <row r="1111" spans="1:65" s="2" customFormat="1" ht="21.75" customHeight="1">
      <c r="A1111" s="38"/>
      <c r="B1111" s="39"/>
      <c r="C1111" s="245" t="s">
        <v>1599</v>
      </c>
      <c r="D1111" s="245" t="s">
        <v>169</v>
      </c>
      <c r="E1111" s="246" t="s">
        <v>1600</v>
      </c>
      <c r="F1111" s="247" t="s">
        <v>1601</v>
      </c>
      <c r="G1111" s="248" t="s">
        <v>1514</v>
      </c>
      <c r="H1111" s="249">
        <v>462</v>
      </c>
      <c r="I1111" s="250"/>
      <c r="J1111" s="251">
        <f>ROUND(I1111*H1111,2)</f>
        <v>0</v>
      </c>
      <c r="K1111" s="252"/>
      <c r="L1111" s="44"/>
      <c r="M1111" s="253" t="s">
        <v>1</v>
      </c>
      <c r="N1111" s="254" t="s">
        <v>45</v>
      </c>
      <c r="O1111" s="91"/>
      <c r="P1111" s="255">
        <f>O1111*H1111</f>
        <v>0</v>
      </c>
      <c r="Q1111" s="255">
        <v>0</v>
      </c>
      <c r="R1111" s="255">
        <f>Q1111*H1111</f>
        <v>0</v>
      </c>
      <c r="S1111" s="255">
        <v>0</v>
      </c>
      <c r="T1111" s="256">
        <f>S1111*H1111</f>
        <v>0</v>
      </c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R1111" s="257" t="s">
        <v>348</v>
      </c>
      <c r="AT1111" s="257" t="s">
        <v>169</v>
      </c>
      <c r="AU1111" s="257" t="s">
        <v>90</v>
      </c>
      <c r="AY1111" s="17" t="s">
        <v>166</v>
      </c>
      <c r="BE1111" s="258">
        <f>IF(N1111="základní",J1111,0)</f>
        <v>0</v>
      </c>
      <c r="BF1111" s="258">
        <f>IF(N1111="snížená",J1111,0)</f>
        <v>0</v>
      </c>
      <c r="BG1111" s="258">
        <f>IF(N1111="zákl. přenesená",J1111,0)</f>
        <v>0</v>
      </c>
      <c r="BH1111" s="258">
        <f>IF(N1111="sníž. přenesená",J1111,0)</f>
        <v>0</v>
      </c>
      <c r="BI1111" s="258">
        <f>IF(N1111="nulová",J1111,0)</f>
        <v>0</v>
      </c>
      <c r="BJ1111" s="17" t="s">
        <v>88</v>
      </c>
      <c r="BK1111" s="258">
        <f>ROUND(I1111*H1111,2)</f>
        <v>0</v>
      </c>
      <c r="BL1111" s="17" t="s">
        <v>348</v>
      </c>
      <c r="BM1111" s="257" t="s">
        <v>1602</v>
      </c>
    </row>
    <row r="1112" spans="1:47" s="2" customFormat="1" ht="12">
      <c r="A1112" s="38"/>
      <c r="B1112" s="39"/>
      <c r="C1112" s="40"/>
      <c r="D1112" s="259" t="s">
        <v>175</v>
      </c>
      <c r="E1112" s="40"/>
      <c r="F1112" s="260" t="s">
        <v>1603</v>
      </c>
      <c r="G1112" s="40"/>
      <c r="H1112" s="40"/>
      <c r="I1112" s="155"/>
      <c r="J1112" s="40"/>
      <c r="K1112" s="40"/>
      <c r="L1112" s="44"/>
      <c r="M1112" s="261"/>
      <c r="N1112" s="262"/>
      <c r="O1112" s="91"/>
      <c r="P1112" s="91"/>
      <c r="Q1112" s="91"/>
      <c r="R1112" s="91"/>
      <c r="S1112" s="91"/>
      <c r="T1112" s="92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T1112" s="17" t="s">
        <v>175</v>
      </c>
      <c r="AU1112" s="17" t="s">
        <v>90</v>
      </c>
    </row>
    <row r="1113" spans="1:51" s="13" customFormat="1" ht="12">
      <c r="A1113" s="13"/>
      <c r="B1113" s="267"/>
      <c r="C1113" s="268"/>
      <c r="D1113" s="259" t="s">
        <v>267</v>
      </c>
      <c r="E1113" s="269" t="s">
        <v>1</v>
      </c>
      <c r="F1113" s="270" t="s">
        <v>1604</v>
      </c>
      <c r="G1113" s="268"/>
      <c r="H1113" s="271">
        <v>462</v>
      </c>
      <c r="I1113" s="272"/>
      <c r="J1113" s="268"/>
      <c r="K1113" s="268"/>
      <c r="L1113" s="273"/>
      <c r="M1113" s="274"/>
      <c r="N1113" s="275"/>
      <c r="O1113" s="275"/>
      <c r="P1113" s="275"/>
      <c r="Q1113" s="275"/>
      <c r="R1113" s="275"/>
      <c r="S1113" s="275"/>
      <c r="T1113" s="276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77" t="s">
        <v>267</v>
      </c>
      <c r="AU1113" s="277" t="s">
        <v>90</v>
      </c>
      <c r="AV1113" s="13" t="s">
        <v>90</v>
      </c>
      <c r="AW1113" s="13" t="s">
        <v>35</v>
      </c>
      <c r="AX1113" s="13" t="s">
        <v>80</v>
      </c>
      <c r="AY1113" s="277" t="s">
        <v>166</v>
      </c>
    </row>
    <row r="1114" spans="1:51" s="14" customFormat="1" ht="12">
      <c r="A1114" s="14"/>
      <c r="B1114" s="278"/>
      <c r="C1114" s="279"/>
      <c r="D1114" s="259" t="s">
        <v>267</v>
      </c>
      <c r="E1114" s="280" t="s">
        <v>1</v>
      </c>
      <c r="F1114" s="281" t="s">
        <v>269</v>
      </c>
      <c r="G1114" s="279"/>
      <c r="H1114" s="282">
        <v>462</v>
      </c>
      <c r="I1114" s="283"/>
      <c r="J1114" s="279"/>
      <c r="K1114" s="279"/>
      <c r="L1114" s="284"/>
      <c r="M1114" s="285"/>
      <c r="N1114" s="286"/>
      <c r="O1114" s="286"/>
      <c r="P1114" s="286"/>
      <c r="Q1114" s="286"/>
      <c r="R1114" s="286"/>
      <c r="S1114" s="286"/>
      <c r="T1114" s="287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88" t="s">
        <v>267</v>
      </c>
      <c r="AU1114" s="288" t="s">
        <v>90</v>
      </c>
      <c r="AV1114" s="14" t="s">
        <v>103</v>
      </c>
      <c r="AW1114" s="14" t="s">
        <v>35</v>
      </c>
      <c r="AX1114" s="14" t="s">
        <v>88</v>
      </c>
      <c r="AY1114" s="288" t="s">
        <v>166</v>
      </c>
    </row>
    <row r="1115" spans="1:65" s="2" customFormat="1" ht="21.75" customHeight="1">
      <c r="A1115" s="38"/>
      <c r="B1115" s="39"/>
      <c r="C1115" s="300" t="s">
        <v>1605</v>
      </c>
      <c r="D1115" s="300" t="s">
        <v>331</v>
      </c>
      <c r="E1115" s="301" t="s">
        <v>1606</v>
      </c>
      <c r="F1115" s="302" t="s">
        <v>1607</v>
      </c>
      <c r="G1115" s="303" t="s">
        <v>1521</v>
      </c>
      <c r="H1115" s="304">
        <v>53</v>
      </c>
      <c r="I1115" s="305"/>
      <c r="J1115" s="306">
        <f>ROUND(I1115*H1115,2)</f>
        <v>0</v>
      </c>
      <c r="K1115" s="307"/>
      <c r="L1115" s="308"/>
      <c r="M1115" s="309" t="s">
        <v>1</v>
      </c>
      <c r="N1115" s="310" t="s">
        <v>45</v>
      </c>
      <c r="O1115" s="91"/>
      <c r="P1115" s="255">
        <f>O1115*H1115</f>
        <v>0</v>
      </c>
      <c r="Q1115" s="255">
        <v>0</v>
      </c>
      <c r="R1115" s="255">
        <f>Q1115*H1115</f>
        <v>0</v>
      </c>
      <c r="S1115" s="255">
        <v>0</v>
      </c>
      <c r="T1115" s="256">
        <f>S1115*H1115</f>
        <v>0</v>
      </c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R1115" s="257" t="s">
        <v>508</v>
      </c>
      <c r="AT1115" s="257" t="s">
        <v>331</v>
      </c>
      <c r="AU1115" s="257" t="s">
        <v>90</v>
      </c>
      <c r="AY1115" s="17" t="s">
        <v>166</v>
      </c>
      <c r="BE1115" s="258">
        <f>IF(N1115="základní",J1115,0)</f>
        <v>0</v>
      </c>
      <c r="BF1115" s="258">
        <f>IF(N1115="snížená",J1115,0)</f>
        <v>0</v>
      </c>
      <c r="BG1115" s="258">
        <f>IF(N1115="zákl. přenesená",J1115,0)</f>
        <v>0</v>
      </c>
      <c r="BH1115" s="258">
        <f>IF(N1115="sníž. přenesená",J1115,0)</f>
        <v>0</v>
      </c>
      <c r="BI1115" s="258">
        <f>IF(N1115="nulová",J1115,0)</f>
        <v>0</v>
      </c>
      <c r="BJ1115" s="17" t="s">
        <v>88</v>
      </c>
      <c r="BK1115" s="258">
        <f>ROUND(I1115*H1115,2)</f>
        <v>0</v>
      </c>
      <c r="BL1115" s="17" t="s">
        <v>348</v>
      </c>
      <c r="BM1115" s="257" t="s">
        <v>1608</v>
      </c>
    </row>
    <row r="1116" spans="1:47" s="2" customFormat="1" ht="12">
      <c r="A1116" s="38"/>
      <c r="B1116" s="39"/>
      <c r="C1116" s="40"/>
      <c r="D1116" s="259" t="s">
        <v>175</v>
      </c>
      <c r="E1116" s="40"/>
      <c r="F1116" s="260" t="s">
        <v>1609</v>
      </c>
      <c r="G1116" s="40"/>
      <c r="H1116" s="40"/>
      <c r="I1116" s="155"/>
      <c r="J1116" s="40"/>
      <c r="K1116" s="40"/>
      <c r="L1116" s="44"/>
      <c r="M1116" s="261"/>
      <c r="N1116" s="262"/>
      <c r="O1116" s="91"/>
      <c r="P1116" s="91"/>
      <c r="Q1116" s="91"/>
      <c r="R1116" s="91"/>
      <c r="S1116" s="91"/>
      <c r="T1116" s="92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T1116" s="17" t="s">
        <v>175</v>
      </c>
      <c r="AU1116" s="17" t="s">
        <v>90</v>
      </c>
    </row>
    <row r="1117" spans="1:65" s="2" customFormat="1" ht="21.75" customHeight="1">
      <c r="A1117" s="38"/>
      <c r="B1117" s="39"/>
      <c r="C1117" s="300" t="s">
        <v>1610</v>
      </c>
      <c r="D1117" s="300" t="s">
        <v>331</v>
      </c>
      <c r="E1117" s="301" t="s">
        <v>1611</v>
      </c>
      <c r="F1117" s="302" t="s">
        <v>1612</v>
      </c>
      <c r="G1117" s="303" t="s">
        <v>1521</v>
      </c>
      <c r="H1117" s="304">
        <v>2</v>
      </c>
      <c r="I1117" s="305"/>
      <c r="J1117" s="306">
        <f>ROUND(I1117*H1117,2)</f>
        <v>0</v>
      </c>
      <c r="K1117" s="307"/>
      <c r="L1117" s="308"/>
      <c r="M1117" s="309" t="s">
        <v>1</v>
      </c>
      <c r="N1117" s="310" t="s">
        <v>45</v>
      </c>
      <c r="O1117" s="91"/>
      <c r="P1117" s="255">
        <f>O1117*H1117</f>
        <v>0</v>
      </c>
      <c r="Q1117" s="255">
        <v>0</v>
      </c>
      <c r="R1117" s="255">
        <f>Q1117*H1117</f>
        <v>0</v>
      </c>
      <c r="S1117" s="255">
        <v>0</v>
      </c>
      <c r="T1117" s="256">
        <f>S1117*H1117</f>
        <v>0</v>
      </c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R1117" s="257" t="s">
        <v>508</v>
      </c>
      <c r="AT1117" s="257" t="s">
        <v>331</v>
      </c>
      <c r="AU1117" s="257" t="s">
        <v>90</v>
      </c>
      <c r="AY1117" s="17" t="s">
        <v>166</v>
      </c>
      <c r="BE1117" s="258">
        <f>IF(N1117="základní",J1117,0)</f>
        <v>0</v>
      </c>
      <c r="BF1117" s="258">
        <f>IF(N1117="snížená",J1117,0)</f>
        <v>0</v>
      </c>
      <c r="BG1117" s="258">
        <f>IF(N1117="zákl. přenesená",J1117,0)</f>
        <v>0</v>
      </c>
      <c r="BH1117" s="258">
        <f>IF(N1117="sníž. přenesená",J1117,0)</f>
        <v>0</v>
      </c>
      <c r="BI1117" s="258">
        <f>IF(N1117="nulová",J1117,0)</f>
        <v>0</v>
      </c>
      <c r="BJ1117" s="17" t="s">
        <v>88</v>
      </c>
      <c r="BK1117" s="258">
        <f>ROUND(I1117*H1117,2)</f>
        <v>0</v>
      </c>
      <c r="BL1117" s="17" t="s">
        <v>348</v>
      </c>
      <c r="BM1117" s="257" t="s">
        <v>1613</v>
      </c>
    </row>
    <row r="1118" spans="1:47" s="2" customFormat="1" ht="12">
      <c r="A1118" s="38"/>
      <c r="B1118" s="39"/>
      <c r="C1118" s="40"/>
      <c r="D1118" s="259" t="s">
        <v>175</v>
      </c>
      <c r="E1118" s="40"/>
      <c r="F1118" s="260" t="s">
        <v>1614</v>
      </c>
      <c r="G1118" s="40"/>
      <c r="H1118" s="40"/>
      <c r="I1118" s="155"/>
      <c r="J1118" s="40"/>
      <c r="K1118" s="40"/>
      <c r="L1118" s="44"/>
      <c r="M1118" s="261"/>
      <c r="N1118" s="262"/>
      <c r="O1118" s="91"/>
      <c r="P1118" s="91"/>
      <c r="Q1118" s="91"/>
      <c r="R1118" s="91"/>
      <c r="S1118" s="91"/>
      <c r="T1118" s="92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T1118" s="17" t="s">
        <v>175</v>
      </c>
      <c r="AU1118" s="17" t="s">
        <v>90</v>
      </c>
    </row>
    <row r="1119" spans="1:65" s="2" customFormat="1" ht="21.75" customHeight="1">
      <c r="A1119" s="38"/>
      <c r="B1119" s="39"/>
      <c r="C1119" s="300" t="s">
        <v>1615</v>
      </c>
      <c r="D1119" s="300" t="s">
        <v>331</v>
      </c>
      <c r="E1119" s="301" t="s">
        <v>1616</v>
      </c>
      <c r="F1119" s="302" t="s">
        <v>1617</v>
      </c>
      <c r="G1119" s="303" t="s">
        <v>1521</v>
      </c>
      <c r="H1119" s="304">
        <v>3</v>
      </c>
      <c r="I1119" s="305"/>
      <c r="J1119" s="306">
        <f>ROUND(I1119*H1119,2)</f>
        <v>0</v>
      </c>
      <c r="K1119" s="307"/>
      <c r="L1119" s="308"/>
      <c r="M1119" s="309" t="s">
        <v>1</v>
      </c>
      <c r="N1119" s="310" t="s">
        <v>45</v>
      </c>
      <c r="O1119" s="91"/>
      <c r="P1119" s="255">
        <f>O1119*H1119</f>
        <v>0</v>
      </c>
      <c r="Q1119" s="255">
        <v>0</v>
      </c>
      <c r="R1119" s="255">
        <f>Q1119*H1119</f>
        <v>0</v>
      </c>
      <c r="S1119" s="255">
        <v>0</v>
      </c>
      <c r="T1119" s="256">
        <f>S1119*H1119</f>
        <v>0</v>
      </c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R1119" s="257" t="s">
        <v>508</v>
      </c>
      <c r="AT1119" s="257" t="s">
        <v>331</v>
      </c>
      <c r="AU1119" s="257" t="s">
        <v>90</v>
      </c>
      <c r="AY1119" s="17" t="s">
        <v>166</v>
      </c>
      <c r="BE1119" s="258">
        <f>IF(N1119="základní",J1119,0)</f>
        <v>0</v>
      </c>
      <c r="BF1119" s="258">
        <f>IF(N1119="snížená",J1119,0)</f>
        <v>0</v>
      </c>
      <c r="BG1119" s="258">
        <f>IF(N1119="zákl. přenesená",J1119,0)</f>
        <v>0</v>
      </c>
      <c r="BH1119" s="258">
        <f>IF(N1119="sníž. přenesená",J1119,0)</f>
        <v>0</v>
      </c>
      <c r="BI1119" s="258">
        <f>IF(N1119="nulová",J1119,0)</f>
        <v>0</v>
      </c>
      <c r="BJ1119" s="17" t="s">
        <v>88</v>
      </c>
      <c r="BK1119" s="258">
        <f>ROUND(I1119*H1119,2)</f>
        <v>0</v>
      </c>
      <c r="BL1119" s="17" t="s">
        <v>348</v>
      </c>
      <c r="BM1119" s="257" t="s">
        <v>1618</v>
      </c>
    </row>
    <row r="1120" spans="1:47" s="2" customFormat="1" ht="12">
      <c r="A1120" s="38"/>
      <c r="B1120" s="39"/>
      <c r="C1120" s="40"/>
      <c r="D1120" s="259" t="s">
        <v>175</v>
      </c>
      <c r="E1120" s="40"/>
      <c r="F1120" s="260" t="s">
        <v>1619</v>
      </c>
      <c r="G1120" s="40"/>
      <c r="H1120" s="40"/>
      <c r="I1120" s="155"/>
      <c r="J1120" s="40"/>
      <c r="K1120" s="40"/>
      <c r="L1120" s="44"/>
      <c r="M1120" s="261"/>
      <c r="N1120" s="262"/>
      <c r="O1120" s="91"/>
      <c r="P1120" s="91"/>
      <c r="Q1120" s="91"/>
      <c r="R1120" s="91"/>
      <c r="S1120" s="91"/>
      <c r="T1120" s="92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T1120" s="17" t="s">
        <v>175</v>
      </c>
      <c r="AU1120" s="17" t="s">
        <v>90</v>
      </c>
    </row>
    <row r="1121" spans="1:51" s="13" customFormat="1" ht="12">
      <c r="A1121" s="13"/>
      <c r="B1121" s="267"/>
      <c r="C1121" s="268"/>
      <c r="D1121" s="259" t="s">
        <v>267</v>
      </c>
      <c r="E1121" s="269" t="s">
        <v>1</v>
      </c>
      <c r="F1121" s="270" t="s">
        <v>103</v>
      </c>
      <c r="G1121" s="268"/>
      <c r="H1121" s="271">
        <v>3</v>
      </c>
      <c r="I1121" s="272"/>
      <c r="J1121" s="268"/>
      <c r="K1121" s="268"/>
      <c r="L1121" s="273"/>
      <c r="M1121" s="274"/>
      <c r="N1121" s="275"/>
      <c r="O1121" s="275"/>
      <c r="P1121" s="275"/>
      <c r="Q1121" s="275"/>
      <c r="R1121" s="275"/>
      <c r="S1121" s="275"/>
      <c r="T1121" s="276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77" t="s">
        <v>267</v>
      </c>
      <c r="AU1121" s="277" t="s">
        <v>90</v>
      </c>
      <c r="AV1121" s="13" t="s">
        <v>90</v>
      </c>
      <c r="AW1121" s="13" t="s">
        <v>35</v>
      </c>
      <c r="AX1121" s="13" t="s">
        <v>88</v>
      </c>
      <c r="AY1121" s="277" t="s">
        <v>166</v>
      </c>
    </row>
    <row r="1122" spans="1:65" s="2" customFormat="1" ht="21.75" customHeight="1">
      <c r="A1122" s="38"/>
      <c r="B1122" s="39"/>
      <c r="C1122" s="300" t="s">
        <v>1620</v>
      </c>
      <c r="D1122" s="300" t="s">
        <v>331</v>
      </c>
      <c r="E1122" s="301" t="s">
        <v>1621</v>
      </c>
      <c r="F1122" s="302" t="s">
        <v>1622</v>
      </c>
      <c r="G1122" s="303" t="s">
        <v>1521</v>
      </c>
      <c r="H1122" s="304">
        <v>1</v>
      </c>
      <c r="I1122" s="305"/>
      <c r="J1122" s="306">
        <f>ROUND(I1122*H1122,2)</f>
        <v>0</v>
      </c>
      <c r="K1122" s="307"/>
      <c r="L1122" s="308"/>
      <c r="M1122" s="309" t="s">
        <v>1</v>
      </c>
      <c r="N1122" s="310" t="s">
        <v>45</v>
      </c>
      <c r="O1122" s="91"/>
      <c r="P1122" s="255">
        <f>O1122*H1122</f>
        <v>0</v>
      </c>
      <c r="Q1122" s="255">
        <v>0</v>
      </c>
      <c r="R1122" s="255">
        <f>Q1122*H1122</f>
        <v>0</v>
      </c>
      <c r="S1122" s="255">
        <v>0</v>
      </c>
      <c r="T1122" s="256">
        <f>S1122*H1122</f>
        <v>0</v>
      </c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R1122" s="257" t="s">
        <v>508</v>
      </c>
      <c r="AT1122" s="257" t="s">
        <v>331</v>
      </c>
      <c r="AU1122" s="257" t="s">
        <v>90</v>
      </c>
      <c r="AY1122" s="17" t="s">
        <v>166</v>
      </c>
      <c r="BE1122" s="258">
        <f>IF(N1122="základní",J1122,0)</f>
        <v>0</v>
      </c>
      <c r="BF1122" s="258">
        <f>IF(N1122="snížená",J1122,0)</f>
        <v>0</v>
      </c>
      <c r="BG1122" s="258">
        <f>IF(N1122="zákl. přenesená",J1122,0)</f>
        <v>0</v>
      </c>
      <c r="BH1122" s="258">
        <f>IF(N1122="sníž. přenesená",J1122,0)</f>
        <v>0</v>
      </c>
      <c r="BI1122" s="258">
        <f>IF(N1122="nulová",J1122,0)</f>
        <v>0</v>
      </c>
      <c r="BJ1122" s="17" t="s">
        <v>88</v>
      </c>
      <c r="BK1122" s="258">
        <f>ROUND(I1122*H1122,2)</f>
        <v>0</v>
      </c>
      <c r="BL1122" s="17" t="s">
        <v>348</v>
      </c>
      <c r="BM1122" s="257" t="s">
        <v>1623</v>
      </c>
    </row>
    <row r="1123" spans="1:47" s="2" customFormat="1" ht="12">
      <c r="A1123" s="38"/>
      <c r="B1123" s="39"/>
      <c r="C1123" s="40"/>
      <c r="D1123" s="259" t="s">
        <v>175</v>
      </c>
      <c r="E1123" s="40"/>
      <c r="F1123" s="260" t="s">
        <v>1622</v>
      </c>
      <c r="G1123" s="40"/>
      <c r="H1123" s="40"/>
      <c r="I1123" s="155"/>
      <c r="J1123" s="40"/>
      <c r="K1123" s="40"/>
      <c r="L1123" s="44"/>
      <c r="M1123" s="261"/>
      <c r="N1123" s="262"/>
      <c r="O1123" s="91"/>
      <c r="P1123" s="91"/>
      <c r="Q1123" s="91"/>
      <c r="R1123" s="91"/>
      <c r="S1123" s="91"/>
      <c r="T1123" s="92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T1123" s="17" t="s">
        <v>175</v>
      </c>
      <c r="AU1123" s="17" t="s">
        <v>90</v>
      </c>
    </row>
    <row r="1124" spans="1:51" s="13" customFormat="1" ht="12">
      <c r="A1124" s="13"/>
      <c r="B1124" s="267"/>
      <c r="C1124" s="268"/>
      <c r="D1124" s="259" t="s">
        <v>267</v>
      </c>
      <c r="E1124" s="269" t="s">
        <v>1</v>
      </c>
      <c r="F1124" s="270" t="s">
        <v>88</v>
      </c>
      <c r="G1124" s="268"/>
      <c r="H1124" s="271">
        <v>1</v>
      </c>
      <c r="I1124" s="272"/>
      <c r="J1124" s="268"/>
      <c r="K1124" s="268"/>
      <c r="L1124" s="273"/>
      <c r="M1124" s="274"/>
      <c r="N1124" s="275"/>
      <c r="O1124" s="275"/>
      <c r="P1124" s="275"/>
      <c r="Q1124" s="275"/>
      <c r="R1124" s="275"/>
      <c r="S1124" s="275"/>
      <c r="T1124" s="276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77" t="s">
        <v>267</v>
      </c>
      <c r="AU1124" s="277" t="s">
        <v>90</v>
      </c>
      <c r="AV1124" s="13" t="s">
        <v>90</v>
      </c>
      <c r="AW1124" s="13" t="s">
        <v>35</v>
      </c>
      <c r="AX1124" s="13" t="s">
        <v>88</v>
      </c>
      <c r="AY1124" s="277" t="s">
        <v>166</v>
      </c>
    </row>
    <row r="1125" spans="1:65" s="2" customFormat="1" ht="21.75" customHeight="1">
      <c r="A1125" s="38"/>
      <c r="B1125" s="39"/>
      <c r="C1125" s="300" t="s">
        <v>1624</v>
      </c>
      <c r="D1125" s="300" t="s">
        <v>331</v>
      </c>
      <c r="E1125" s="301" t="s">
        <v>1625</v>
      </c>
      <c r="F1125" s="302" t="s">
        <v>1626</v>
      </c>
      <c r="G1125" s="303" t="s">
        <v>1521</v>
      </c>
      <c r="H1125" s="304">
        <v>1</v>
      </c>
      <c r="I1125" s="305"/>
      <c r="J1125" s="306">
        <f>ROUND(I1125*H1125,2)</f>
        <v>0</v>
      </c>
      <c r="K1125" s="307"/>
      <c r="L1125" s="308"/>
      <c r="M1125" s="309" t="s">
        <v>1</v>
      </c>
      <c r="N1125" s="310" t="s">
        <v>45</v>
      </c>
      <c r="O1125" s="91"/>
      <c r="P1125" s="255">
        <f>O1125*H1125</f>
        <v>0</v>
      </c>
      <c r="Q1125" s="255">
        <v>0</v>
      </c>
      <c r="R1125" s="255">
        <f>Q1125*H1125</f>
        <v>0</v>
      </c>
      <c r="S1125" s="255">
        <v>0</v>
      </c>
      <c r="T1125" s="256">
        <f>S1125*H1125</f>
        <v>0</v>
      </c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R1125" s="257" t="s">
        <v>508</v>
      </c>
      <c r="AT1125" s="257" t="s">
        <v>331</v>
      </c>
      <c r="AU1125" s="257" t="s">
        <v>90</v>
      </c>
      <c r="AY1125" s="17" t="s">
        <v>166</v>
      </c>
      <c r="BE1125" s="258">
        <f>IF(N1125="základní",J1125,0)</f>
        <v>0</v>
      </c>
      <c r="BF1125" s="258">
        <f>IF(N1125="snížená",J1125,0)</f>
        <v>0</v>
      </c>
      <c r="BG1125" s="258">
        <f>IF(N1125="zákl. přenesená",J1125,0)</f>
        <v>0</v>
      </c>
      <c r="BH1125" s="258">
        <f>IF(N1125="sníž. přenesená",J1125,0)</f>
        <v>0</v>
      </c>
      <c r="BI1125" s="258">
        <f>IF(N1125="nulová",J1125,0)</f>
        <v>0</v>
      </c>
      <c r="BJ1125" s="17" t="s">
        <v>88</v>
      </c>
      <c r="BK1125" s="258">
        <f>ROUND(I1125*H1125,2)</f>
        <v>0</v>
      </c>
      <c r="BL1125" s="17" t="s">
        <v>348</v>
      </c>
      <c r="BM1125" s="257" t="s">
        <v>1627</v>
      </c>
    </row>
    <row r="1126" spans="1:47" s="2" customFormat="1" ht="12">
      <c r="A1126" s="38"/>
      <c r="B1126" s="39"/>
      <c r="C1126" s="40"/>
      <c r="D1126" s="259" t="s">
        <v>175</v>
      </c>
      <c r="E1126" s="40"/>
      <c r="F1126" s="260" t="s">
        <v>1628</v>
      </c>
      <c r="G1126" s="40"/>
      <c r="H1126" s="40"/>
      <c r="I1126" s="155"/>
      <c r="J1126" s="40"/>
      <c r="K1126" s="40"/>
      <c r="L1126" s="44"/>
      <c r="M1126" s="261"/>
      <c r="N1126" s="262"/>
      <c r="O1126" s="91"/>
      <c r="P1126" s="91"/>
      <c r="Q1126" s="91"/>
      <c r="R1126" s="91"/>
      <c r="S1126" s="91"/>
      <c r="T1126" s="92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T1126" s="17" t="s">
        <v>175</v>
      </c>
      <c r="AU1126" s="17" t="s">
        <v>90</v>
      </c>
    </row>
    <row r="1127" spans="1:51" s="13" customFormat="1" ht="12">
      <c r="A1127" s="13"/>
      <c r="B1127" s="267"/>
      <c r="C1127" s="268"/>
      <c r="D1127" s="259" t="s">
        <v>267</v>
      </c>
      <c r="E1127" s="269" t="s">
        <v>1</v>
      </c>
      <c r="F1127" s="270" t="s">
        <v>88</v>
      </c>
      <c r="G1127" s="268"/>
      <c r="H1127" s="271">
        <v>1</v>
      </c>
      <c r="I1127" s="272"/>
      <c r="J1127" s="268"/>
      <c r="K1127" s="268"/>
      <c r="L1127" s="273"/>
      <c r="M1127" s="274"/>
      <c r="N1127" s="275"/>
      <c r="O1127" s="275"/>
      <c r="P1127" s="275"/>
      <c r="Q1127" s="275"/>
      <c r="R1127" s="275"/>
      <c r="S1127" s="275"/>
      <c r="T1127" s="276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77" t="s">
        <v>267</v>
      </c>
      <c r="AU1127" s="277" t="s">
        <v>90</v>
      </c>
      <c r="AV1127" s="13" t="s">
        <v>90</v>
      </c>
      <c r="AW1127" s="13" t="s">
        <v>35</v>
      </c>
      <c r="AX1127" s="13" t="s">
        <v>88</v>
      </c>
      <c r="AY1127" s="277" t="s">
        <v>166</v>
      </c>
    </row>
    <row r="1128" spans="1:65" s="2" customFormat="1" ht="21.75" customHeight="1">
      <c r="A1128" s="38"/>
      <c r="B1128" s="39"/>
      <c r="C1128" s="300" t="s">
        <v>1629</v>
      </c>
      <c r="D1128" s="300" t="s">
        <v>331</v>
      </c>
      <c r="E1128" s="301" t="s">
        <v>1630</v>
      </c>
      <c r="F1128" s="302" t="s">
        <v>1631</v>
      </c>
      <c r="G1128" s="303" t="s">
        <v>1521</v>
      </c>
      <c r="H1128" s="304">
        <v>18</v>
      </c>
      <c r="I1128" s="305"/>
      <c r="J1128" s="306">
        <f>ROUND(I1128*H1128,2)</f>
        <v>0</v>
      </c>
      <c r="K1128" s="307"/>
      <c r="L1128" s="308"/>
      <c r="M1128" s="309" t="s">
        <v>1</v>
      </c>
      <c r="N1128" s="310" t="s">
        <v>45</v>
      </c>
      <c r="O1128" s="91"/>
      <c r="P1128" s="255">
        <f>O1128*H1128</f>
        <v>0</v>
      </c>
      <c r="Q1128" s="255">
        <v>0</v>
      </c>
      <c r="R1128" s="255">
        <f>Q1128*H1128</f>
        <v>0</v>
      </c>
      <c r="S1128" s="255">
        <v>0</v>
      </c>
      <c r="T1128" s="256">
        <f>S1128*H1128</f>
        <v>0</v>
      </c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R1128" s="257" t="s">
        <v>508</v>
      </c>
      <c r="AT1128" s="257" t="s">
        <v>331</v>
      </c>
      <c r="AU1128" s="257" t="s">
        <v>90</v>
      </c>
      <c r="AY1128" s="17" t="s">
        <v>166</v>
      </c>
      <c r="BE1128" s="258">
        <f>IF(N1128="základní",J1128,0)</f>
        <v>0</v>
      </c>
      <c r="BF1128" s="258">
        <f>IF(N1128="snížená",J1128,0)</f>
        <v>0</v>
      </c>
      <c r="BG1128" s="258">
        <f>IF(N1128="zákl. přenesená",J1128,0)</f>
        <v>0</v>
      </c>
      <c r="BH1128" s="258">
        <f>IF(N1128="sníž. přenesená",J1128,0)</f>
        <v>0</v>
      </c>
      <c r="BI1128" s="258">
        <f>IF(N1128="nulová",J1128,0)</f>
        <v>0</v>
      </c>
      <c r="BJ1128" s="17" t="s">
        <v>88</v>
      </c>
      <c r="BK1128" s="258">
        <f>ROUND(I1128*H1128,2)</f>
        <v>0</v>
      </c>
      <c r="BL1128" s="17" t="s">
        <v>348</v>
      </c>
      <c r="BM1128" s="257" t="s">
        <v>1632</v>
      </c>
    </row>
    <row r="1129" spans="1:47" s="2" customFormat="1" ht="12">
      <c r="A1129" s="38"/>
      <c r="B1129" s="39"/>
      <c r="C1129" s="40"/>
      <c r="D1129" s="259" t="s">
        <v>175</v>
      </c>
      <c r="E1129" s="40"/>
      <c r="F1129" s="260" t="s">
        <v>1633</v>
      </c>
      <c r="G1129" s="40"/>
      <c r="H1129" s="40"/>
      <c r="I1129" s="155"/>
      <c r="J1129" s="40"/>
      <c r="K1129" s="40"/>
      <c r="L1129" s="44"/>
      <c r="M1129" s="261"/>
      <c r="N1129" s="262"/>
      <c r="O1129" s="91"/>
      <c r="P1129" s="91"/>
      <c r="Q1129" s="91"/>
      <c r="R1129" s="91"/>
      <c r="S1129" s="91"/>
      <c r="T1129" s="92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T1129" s="17" t="s">
        <v>175</v>
      </c>
      <c r="AU1129" s="17" t="s">
        <v>90</v>
      </c>
    </row>
    <row r="1130" spans="1:51" s="13" customFormat="1" ht="12">
      <c r="A1130" s="13"/>
      <c r="B1130" s="267"/>
      <c r="C1130" s="268"/>
      <c r="D1130" s="259" t="s">
        <v>267</v>
      </c>
      <c r="E1130" s="269" t="s">
        <v>1</v>
      </c>
      <c r="F1130" s="270" t="s">
        <v>396</v>
      </c>
      <c r="G1130" s="268"/>
      <c r="H1130" s="271">
        <v>18</v>
      </c>
      <c r="I1130" s="272"/>
      <c r="J1130" s="268"/>
      <c r="K1130" s="268"/>
      <c r="L1130" s="273"/>
      <c r="M1130" s="274"/>
      <c r="N1130" s="275"/>
      <c r="O1130" s="275"/>
      <c r="P1130" s="275"/>
      <c r="Q1130" s="275"/>
      <c r="R1130" s="275"/>
      <c r="S1130" s="275"/>
      <c r="T1130" s="276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77" t="s">
        <v>267</v>
      </c>
      <c r="AU1130" s="277" t="s">
        <v>90</v>
      </c>
      <c r="AV1130" s="13" t="s">
        <v>90</v>
      </c>
      <c r="AW1130" s="13" t="s">
        <v>35</v>
      </c>
      <c r="AX1130" s="13" t="s">
        <v>88</v>
      </c>
      <c r="AY1130" s="277" t="s">
        <v>166</v>
      </c>
    </row>
    <row r="1131" spans="1:65" s="2" customFormat="1" ht="21.75" customHeight="1">
      <c r="A1131" s="38"/>
      <c r="B1131" s="39"/>
      <c r="C1131" s="300" t="s">
        <v>1634</v>
      </c>
      <c r="D1131" s="300" t="s">
        <v>331</v>
      </c>
      <c r="E1131" s="301" t="s">
        <v>1635</v>
      </c>
      <c r="F1131" s="302" t="s">
        <v>1636</v>
      </c>
      <c r="G1131" s="303" t="s">
        <v>1521</v>
      </c>
      <c r="H1131" s="304">
        <v>4</v>
      </c>
      <c r="I1131" s="305"/>
      <c r="J1131" s="306">
        <f>ROUND(I1131*H1131,2)</f>
        <v>0</v>
      </c>
      <c r="K1131" s="307"/>
      <c r="L1131" s="308"/>
      <c r="M1131" s="309" t="s">
        <v>1</v>
      </c>
      <c r="N1131" s="310" t="s">
        <v>45</v>
      </c>
      <c r="O1131" s="91"/>
      <c r="P1131" s="255">
        <f>O1131*H1131</f>
        <v>0</v>
      </c>
      <c r="Q1131" s="255">
        <v>0</v>
      </c>
      <c r="R1131" s="255">
        <f>Q1131*H1131</f>
        <v>0</v>
      </c>
      <c r="S1131" s="255">
        <v>0</v>
      </c>
      <c r="T1131" s="256">
        <f>S1131*H1131</f>
        <v>0</v>
      </c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R1131" s="257" t="s">
        <v>508</v>
      </c>
      <c r="AT1131" s="257" t="s">
        <v>331</v>
      </c>
      <c r="AU1131" s="257" t="s">
        <v>90</v>
      </c>
      <c r="AY1131" s="17" t="s">
        <v>166</v>
      </c>
      <c r="BE1131" s="258">
        <f>IF(N1131="základní",J1131,0)</f>
        <v>0</v>
      </c>
      <c r="BF1131" s="258">
        <f>IF(N1131="snížená",J1131,0)</f>
        <v>0</v>
      </c>
      <c r="BG1131" s="258">
        <f>IF(N1131="zákl. přenesená",J1131,0)</f>
        <v>0</v>
      </c>
      <c r="BH1131" s="258">
        <f>IF(N1131="sníž. přenesená",J1131,0)</f>
        <v>0</v>
      </c>
      <c r="BI1131" s="258">
        <f>IF(N1131="nulová",J1131,0)</f>
        <v>0</v>
      </c>
      <c r="BJ1131" s="17" t="s">
        <v>88</v>
      </c>
      <c r="BK1131" s="258">
        <f>ROUND(I1131*H1131,2)</f>
        <v>0</v>
      </c>
      <c r="BL1131" s="17" t="s">
        <v>348</v>
      </c>
      <c r="BM1131" s="257" t="s">
        <v>1637</v>
      </c>
    </row>
    <row r="1132" spans="1:47" s="2" customFormat="1" ht="12">
      <c r="A1132" s="38"/>
      <c r="B1132" s="39"/>
      <c r="C1132" s="40"/>
      <c r="D1132" s="259" t="s">
        <v>175</v>
      </c>
      <c r="E1132" s="40"/>
      <c r="F1132" s="260" t="s">
        <v>1638</v>
      </c>
      <c r="G1132" s="40"/>
      <c r="H1132" s="40"/>
      <c r="I1132" s="155"/>
      <c r="J1132" s="40"/>
      <c r="K1132" s="40"/>
      <c r="L1132" s="44"/>
      <c r="M1132" s="261"/>
      <c r="N1132" s="262"/>
      <c r="O1132" s="91"/>
      <c r="P1132" s="91"/>
      <c r="Q1132" s="91"/>
      <c r="R1132" s="91"/>
      <c r="S1132" s="91"/>
      <c r="T1132" s="92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T1132" s="17" t="s">
        <v>175</v>
      </c>
      <c r="AU1132" s="17" t="s">
        <v>90</v>
      </c>
    </row>
    <row r="1133" spans="1:51" s="13" customFormat="1" ht="12">
      <c r="A1133" s="13"/>
      <c r="B1133" s="267"/>
      <c r="C1133" s="268"/>
      <c r="D1133" s="259" t="s">
        <v>267</v>
      </c>
      <c r="E1133" s="269" t="s">
        <v>1</v>
      </c>
      <c r="F1133" s="270" t="s">
        <v>113</v>
      </c>
      <c r="G1133" s="268"/>
      <c r="H1133" s="271">
        <v>4</v>
      </c>
      <c r="I1133" s="272"/>
      <c r="J1133" s="268"/>
      <c r="K1133" s="268"/>
      <c r="L1133" s="273"/>
      <c r="M1133" s="274"/>
      <c r="N1133" s="275"/>
      <c r="O1133" s="275"/>
      <c r="P1133" s="275"/>
      <c r="Q1133" s="275"/>
      <c r="R1133" s="275"/>
      <c r="S1133" s="275"/>
      <c r="T1133" s="276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77" t="s">
        <v>267</v>
      </c>
      <c r="AU1133" s="277" t="s">
        <v>90</v>
      </c>
      <c r="AV1133" s="13" t="s">
        <v>90</v>
      </c>
      <c r="AW1133" s="13" t="s">
        <v>35</v>
      </c>
      <c r="AX1133" s="13" t="s">
        <v>88</v>
      </c>
      <c r="AY1133" s="277" t="s">
        <v>166</v>
      </c>
    </row>
    <row r="1134" spans="1:65" s="2" customFormat="1" ht="21.75" customHeight="1">
      <c r="A1134" s="38"/>
      <c r="B1134" s="39"/>
      <c r="C1134" s="300" t="s">
        <v>1639</v>
      </c>
      <c r="D1134" s="300" t="s">
        <v>331</v>
      </c>
      <c r="E1134" s="301" t="s">
        <v>1640</v>
      </c>
      <c r="F1134" s="302" t="s">
        <v>1641</v>
      </c>
      <c r="G1134" s="303" t="s">
        <v>1521</v>
      </c>
      <c r="H1134" s="304">
        <v>14</v>
      </c>
      <c r="I1134" s="305"/>
      <c r="J1134" s="306">
        <f>ROUND(I1134*H1134,2)</f>
        <v>0</v>
      </c>
      <c r="K1134" s="307"/>
      <c r="L1134" s="308"/>
      <c r="M1134" s="309" t="s">
        <v>1</v>
      </c>
      <c r="N1134" s="310" t="s">
        <v>45</v>
      </c>
      <c r="O1134" s="91"/>
      <c r="P1134" s="255">
        <f>O1134*H1134</f>
        <v>0</v>
      </c>
      <c r="Q1134" s="255">
        <v>0</v>
      </c>
      <c r="R1134" s="255">
        <f>Q1134*H1134</f>
        <v>0</v>
      </c>
      <c r="S1134" s="255">
        <v>0</v>
      </c>
      <c r="T1134" s="256">
        <f>S1134*H1134</f>
        <v>0</v>
      </c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R1134" s="257" t="s">
        <v>508</v>
      </c>
      <c r="AT1134" s="257" t="s">
        <v>331</v>
      </c>
      <c r="AU1134" s="257" t="s">
        <v>90</v>
      </c>
      <c r="AY1134" s="17" t="s">
        <v>166</v>
      </c>
      <c r="BE1134" s="258">
        <f>IF(N1134="základní",J1134,0)</f>
        <v>0</v>
      </c>
      <c r="BF1134" s="258">
        <f>IF(N1134="snížená",J1134,0)</f>
        <v>0</v>
      </c>
      <c r="BG1134" s="258">
        <f>IF(N1134="zákl. přenesená",J1134,0)</f>
        <v>0</v>
      </c>
      <c r="BH1134" s="258">
        <f>IF(N1134="sníž. přenesená",J1134,0)</f>
        <v>0</v>
      </c>
      <c r="BI1134" s="258">
        <f>IF(N1134="nulová",J1134,0)</f>
        <v>0</v>
      </c>
      <c r="BJ1134" s="17" t="s">
        <v>88</v>
      </c>
      <c r="BK1134" s="258">
        <f>ROUND(I1134*H1134,2)</f>
        <v>0</v>
      </c>
      <c r="BL1134" s="17" t="s">
        <v>348</v>
      </c>
      <c r="BM1134" s="257" t="s">
        <v>1642</v>
      </c>
    </row>
    <row r="1135" spans="1:47" s="2" customFormat="1" ht="12">
      <c r="A1135" s="38"/>
      <c r="B1135" s="39"/>
      <c r="C1135" s="40"/>
      <c r="D1135" s="259" t="s">
        <v>175</v>
      </c>
      <c r="E1135" s="40"/>
      <c r="F1135" s="260" t="s">
        <v>1643</v>
      </c>
      <c r="G1135" s="40"/>
      <c r="H1135" s="40"/>
      <c r="I1135" s="155"/>
      <c r="J1135" s="40"/>
      <c r="K1135" s="40"/>
      <c r="L1135" s="44"/>
      <c r="M1135" s="261"/>
      <c r="N1135" s="262"/>
      <c r="O1135" s="91"/>
      <c r="P1135" s="91"/>
      <c r="Q1135" s="91"/>
      <c r="R1135" s="91"/>
      <c r="S1135" s="91"/>
      <c r="T1135" s="92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T1135" s="17" t="s">
        <v>175</v>
      </c>
      <c r="AU1135" s="17" t="s">
        <v>90</v>
      </c>
    </row>
    <row r="1136" spans="1:51" s="13" customFormat="1" ht="12">
      <c r="A1136" s="13"/>
      <c r="B1136" s="267"/>
      <c r="C1136" s="268"/>
      <c r="D1136" s="259" t="s">
        <v>267</v>
      </c>
      <c r="E1136" s="269" t="s">
        <v>1</v>
      </c>
      <c r="F1136" s="270" t="s">
        <v>361</v>
      </c>
      <c r="G1136" s="268"/>
      <c r="H1136" s="271">
        <v>14</v>
      </c>
      <c r="I1136" s="272"/>
      <c r="J1136" s="268"/>
      <c r="K1136" s="268"/>
      <c r="L1136" s="273"/>
      <c r="M1136" s="274"/>
      <c r="N1136" s="275"/>
      <c r="O1136" s="275"/>
      <c r="P1136" s="275"/>
      <c r="Q1136" s="275"/>
      <c r="R1136" s="275"/>
      <c r="S1136" s="275"/>
      <c r="T1136" s="276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77" t="s">
        <v>267</v>
      </c>
      <c r="AU1136" s="277" t="s">
        <v>90</v>
      </c>
      <c r="AV1136" s="13" t="s">
        <v>90</v>
      </c>
      <c r="AW1136" s="13" t="s">
        <v>35</v>
      </c>
      <c r="AX1136" s="13" t="s">
        <v>88</v>
      </c>
      <c r="AY1136" s="277" t="s">
        <v>166</v>
      </c>
    </row>
    <row r="1137" spans="1:65" s="2" customFormat="1" ht="21.75" customHeight="1">
      <c r="A1137" s="38"/>
      <c r="B1137" s="39"/>
      <c r="C1137" s="300" t="s">
        <v>1644</v>
      </c>
      <c r="D1137" s="300" t="s">
        <v>331</v>
      </c>
      <c r="E1137" s="301" t="s">
        <v>1645</v>
      </c>
      <c r="F1137" s="302" t="s">
        <v>1646</v>
      </c>
      <c r="G1137" s="303" t="s">
        <v>1521</v>
      </c>
      <c r="H1137" s="304">
        <v>25</v>
      </c>
      <c r="I1137" s="305"/>
      <c r="J1137" s="306">
        <f>ROUND(I1137*H1137,2)</f>
        <v>0</v>
      </c>
      <c r="K1137" s="307"/>
      <c r="L1137" s="308"/>
      <c r="M1137" s="309" t="s">
        <v>1</v>
      </c>
      <c r="N1137" s="310" t="s">
        <v>45</v>
      </c>
      <c r="O1137" s="91"/>
      <c r="P1137" s="255">
        <f>O1137*H1137</f>
        <v>0</v>
      </c>
      <c r="Q1137" s="255">
        <v>0</v>
      </c>
      <c r="R1137" s="255">
        <f>Q1137*H1137</f>
        <v>0</v>
      </c>
      <c r="S1137" s="255">
        <v>0</v>
      </c>
      <c r="T1137" s="256">
        <f>S1137*H1137</f>
        <v>0</v>
      </c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R1137" s="257" t="s">
        <v>508</v>
      </c>
      <c r="AT1137" s="257" t="s">
        <v>331</v>
      </c>
      <c r="AU1137" s="257" t="s">
        <v>90</v>
      </c>
      <c r="AY1137" s="17" t="s">
        <v>166</v>
      </c>
      <c r="BE1137" s="258">
        <f>IF(N1137="základní",J1137,0)</f>
        <v>0</v>
      </c>
      <c r="BF1137" s="258">
        <f>IF(N1137="snížená",J1137,0)</f>
        <v>0</v>
      </c>
      <c r="BG1137" s="258">
        <f>IF(N1137="zákl. přenesená",J1137,0)</f>
        <v>0</v>
      </c>
      <c r="BH1137" s="258">
        <f>IF(N1137="sníž. přenesená",J1137,0)</f>
        <v>0</v>
      </c>
      <c r="BI1137" s="258">
        <f>IF(N1137="nulová",J1137,0)</f>
        <v>0</v>
      </c>
      <c r="BJ1137" s="17" t="s">
        <v>88</v>
      </c>
      <c r="BK1137" s="258">
        <f>ROUND(I1137*H1137,2)</f>
        <v>0</v>
      </c>
      <c r="BL1137" s="17" t="s">
        <v>348</v>
      </c>
      <c r="BM1137" s="257" t="s">
        <v>1647</v>
      </c>
    </row>
    <row r="1138" spans="1:47" s="2" customFormat="1" ht="12">
      <c r="A1138" s="38"/>
      <c r="B1138" s="39"/>
      <c r="C1138" s="40"/>
      <c r="D1138" s="259" t="s">
        <v>175</v>
      </c>
      <c r="E1138" s="40"/>
      <c r="F1138" s="260" t="s">
        <v>1648</v>
      </c>
      <c r="G1138" s="40"/>
      <c r="H1138" s="40"/>
      <c r="I1138" s="155"/>
      <c r="J1138" s="40"/>
      <c r="K1138" s="40"/>
      <c r="L1138" s="44"/>
      <c r="M1138" s="261"/>
      <c r="N1138" s="262"/>
      <c r="O1138" s="91"/>
      <c r="P1138" s="91"/>
      <c r="Q1138" s="91"/>
      <c r="R1138" s="91"/>
      <c r="S1138" s="91"/>
      <c r="T1138" s="92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T1138" s="17" t="s">
        <v>175</v>
      </c>
      <c r="AU1138" s="17" t="s">
        <v>90</v>
      </c>
    </row>
    <row r="1139" spans="1:51" s="13" customFormat="1" ht="12">
      <c r="A1139" s="13"/>
      <c r="B1139" s="267"/>
      <c r="C1139" s="268"/>
      <c r="D1139" s="259" t="s">
        <v>267</v>
      </c>
      <c r="E1139" s="269" t="s">
        <v>1</v>
      </c>
      <c r="F1139" s="270" t="s">
        <v>458</v>
      </c>
      <c r="G1139" s="268"/>
      <c r="H1139" s="271">
        <v>25</v>
      </c>
      <c r="I1139" s="272"/>
      <c r="J1139" s="268"/>
      <c r="K1139" s="268"/>
      <c r="L1139" s="273"/>
      <c r="M1139" s="274"/>
      <c r="N1139" s="275"/>
      <c r="O1139" s="275"/>
      <c r="P1139" s="275"/>
      <c r="Q1139" s="275"/>
      <c r="R1139" s="275"/>
      <c r="S1139" s="275"/>
      <c r="T1139" s="276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77" t="s">
        <v>267</v>
      </c>
      <c r="AU1139" s="277" t="s">
        <v>90</v>
      </c>
      <c r="AV1139" s="13" t="s">
        <v>90</v>
      </c>
      <c r="AW1139" s="13" t="s">
        <v>35</v>
      </c>
      <c r="AX1139" s="13" t="s">
        <v>80</v>
      </c>
      <c r="AY1139" s="277" t="s">
        <v>166</v>
      </c>
    </row>
    <row r="1140" spans="1:51" s="14" customFormat="1" ht="12">
      <c r="A1140" s="14"/>
      <c r="B1140" s="278"/>
      <c r="C1140" s="279"/>
      <c r="D1140" s="259" t="s">
        <v>267</v>
      </c>
      <c r="E1140" s="280" t="s">
        <v>1</v>
      </c>
      <c r="F1140" s="281" t="s">
        <v>269</v>
      </c>
      <c r="G1140" s="279"/>
      <c r="H1140" s="282">
        <v>25</v>
      </c>
      <c r="I1140" s="283"/>
      <c r="J1140" s="279"/>
      <c r="K1140" s="279"/>
      <c r="L1140" s="284"/>
      <c r="M1140" s="285"/>
      <c r="N1140" s="286"/>
      <c r="O1140" s="286"/>
      <c r="P1140" s="286"/>
      <c r="Q1140" s="286"/>
      <c r="R1140" s="286"/>
      <c r="S1140" s="286"/>
      <c r="T1140" s="287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88" t="s">
        <v>267</v>
      </c>
      <c r="AU1140" s="288" t="s">
        <v>90</v>
      </c>
      <c r="AV1140" s="14" t="s">
        <v>103</v>
      </c>
      <c r="AW1140" s="14" t="s">
        <v>35</v>
      </c>
      <c r="AX1140" s="14" t="s">
        <v>88</v>
      </c>
      <c r="AY1140" s="288" t="s">
        <v>166</v>
      </c>
    </row>
    <row r="1141" spans="1:65" s="2" customFormat="1" ht="21.75" customHeight="1">
      <c r="A1141" s="38"/>
      <c r="B1141" s="39"/>
      <c r="C1141" s="300" t="s">
        <v>1649</v>
      </c>
      <c r="D1141" s="300" t="s">
        <v>331</v>
      </c>
      <c r="E1141" s="301" t="s">
        <v>1650</v>
      </c>
      <c r="F1141" s="302" t="s">
        <v>1651</v>
      </c>
      <c r="G1141" s="303" t="s">
        <v>1521</v>
      </c>
      <c r="H1141" s="304">
        <v>32</v>
      </c>
      <c r="I1141" s="305"/>
      <c r="J1141" s="306">
        <f>ROUND(I1141*H1141,2)</f>
        <v>0</v>
      </c>
      <c r="K1141" s="307"/>
      <c r="L1141" s="308"/>
      <c r="M1141" s="309" t="s">
        <v>1</v>
      </c>
      <c r="N1141" s="310" t="s">
        <v>45</v>
      </c>
      <c r="O1141" s="91"/>
      <c r="P1141" s="255">
        <f>O1141*H1141</f>
        <v>0</v>
      </c>
      <c r="Q1141" s="255">
        <v>0</v>
      </c>
      <c r="R1141" s="255">
        <f>Q1141*H1141</f>
        <v>0</v>
      </c>
      <c r="S1141" s="255">
        <v>0</v>
      </c>
      <c r="T1141" s="256">
        <f>S1141*H1141</f>
        <v>0</v>
      </c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R1141" s="257" t="s">
        <v>508</v>
      </c>
      <c r="AT1141" s="257" t="s">
        <v>331</v>
      </c>
      <c r="AU1141" s="257" t="s">
        <v>90</v>
      </c>
      <c r="AY1141" s="17" t="s">
        <v>166</v>
      </c>
      <c r="BE1141" s="258">
        <f>IF(N1141="základní",J1141,0)</f>
        <v>0</v>
      </c>
      <c r="BF1141" s="258">
        <f>IF(N1141="snížená",J1141,0)</f>
        <v>0</v>
      </c>
      <c r="BG1141" s="258">
        <f>IF(N1141="zákl. přenesená",J1141,0)</f>
        <v>0</v>
      </c>
      <c r="BH1141" s="258">
        <f>IF(N1141="sníž. přenesená",J1141,0)</f>
        <v>0</v>
      </c>
      <c r="BI1141" s="258">
        <f>IF(N1141="nulová",J1141,0)</f>
        <v>0</v>
      </c>
      <c r="BJ1141" s="17" t="s">
        <v>88</v>
      </c>
      <c r="BK1141" s="258">
        <f>ROUND(I1141*H1141,2)</f>
        <v>0</v>
      </c>
      <c r="BL1141" s="17" t="s">
        <v>348</v>
      </c>
      <c r="BM1141" s="257" t="s">
        <v>1652</v>
      </c>
    </row>
    <row r="1142" spans="1:47" s="2" customFormat="1" ht="12">
      <c r="A1142" s="38"/>
      <c r="B1142" s="39"/>
      <c r="C1142" s="40"/>
      <c r="D1142" s="259" t="s">
        <v>175</v>
      </c>
      <c r="E1142" s="40"/>
      <c r="F1142" s="260" t="s">
        <v>1653</v>
      </c>
      <c r="G1142" s="40"/>
      <c r="H1142" s="40"/>
      <c r="I1142" s="155"/>
      <c r="J1142" s="40"/>
      <c r="K1142" s="40"/>
      <c r="L1142" s="44"/>
      <c r="M1142" s="261"/>
      <c r="N1142" s="262"/>
      <c r="O1142" s="91"/>
      <c r="P1142" s="91"/>
      <c r="Q1142" s="91"/>
      <c r="R1142" s="91"/>
      <c r="S1142" s="91"/>
      <c r="T1142" s="92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T1142" s="17" t="s">
        <v>175</v>
      </c>
      <c r="AU1142" s="17" t="s">
        <v>90</v>
      </c>
    </row>
    <row r="1143" spans="1:51" s="13" customFormat="1" ht="12">
      <c r="A1143" s="13"/>
      <c r="B1143" s="267"/>
      <c r="C1143" s="268"/>
      <c r="D1143" s="259" t="s">
        <v>267</v>
      </c>
      <c r="E1143" s="269" t="s">
        <v>1</v>
      </c>
      <c r="F1143" s="270" t="s">
        <v>508</v>
      </c>
      <c r="G1143" s="268"/>
      <c r="H1143" s="271">
        <v>32</v>
      </c>
      <c r="I1143" s="272"/>
      <c r="J1143" s="268"/>
      <c r="K1143" s="268"/>
      <c r="L1143" s="273"/>
      <c r="M1143" s="274"/>
      <c r="N1143" s="275"/>
      <c r="O1143" s="275"/>
      <c r="P1143" s="275"/>
      <c r="Q1143" s="275"/>
      <c r="R1143" s="275"/>
      <c r="S1143" s="275"/>
      <c r="T1143" s="276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77" t="s">
        <v>267</v>
      </c>
      <c r="AU1143" s="277" t="s">
        <v>90</v>
      </c>
      <c r="AV1143" s="13" t="s">
        <v>90</v>
      </c>
      <c r="AW1143" s="13" t="s">
        <v>35</v>
      </c>
      <c r="AX1143" s="13" t="s">
        <v>80</v>
      </c>
      <c r="AY1143" s="277" t="s">
        <v>166</v>
      </c>
    </row>
    <row r="1144" spans="1:51" s="14" customFormat="1" ht="12">
      <c r="A1144" s="14"/>
      <c r="B1144" s="278"/>
      <c r="C1144" s="279"/>
      <c r="D1144" s="259" t="s">
        <v>267</v>
      </c>
      <c r="E1144" s="280" t="s">
        <v>1</v>
      </c>
      <c r="F1144" s="281" t="s">
        <v>269</v>
      </c>
      <c r="G1144" s="279"/>
      <c r="H1144" s="282">
        <v>32</v>
      </c>
      <c r="I1144" s="283"/>
      <c r="J1144" s="279"/>
      <c r="K1144" s="279"/>
      <c r="L1144" s="284"/>
      <c r="M1144" s="285"/>
      <c r="N1144" s="286"/>
      <c r="O1144" s="286"/>
      <c r="P1144" s="286"/>
      <c r="Q1144" s="286"/>
      <c r="R1144" s="286"/>
      <c r="S1144" s="286"/>
      <c r="T1144" s="287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88" t="s">
        <v>267</v>
      </c>
      <c r="AU1144" s="288" t="s">
        <v>90</v>
      </c>
      <c r="AV1144" s="14" t="s">
        <v>103</v>
      </c>
      <c r="AW1144" s="14" t="s">
        <v>35</v>
      </c>
      <c r="AX1144" s="14" t="s">
        <v>88</v>
      </c>
      <c r="AY1144" s="288" t="s">
        <v>166</v>
      </c>
    </row>
    <row r="1145" spans="1:65" s="2" customFormat="1" ht="21.75" customHeight="1">
      <c r="A1145" s="38"/>
      <c r="B1145" s="39"/>
      <c r="C1145" s="300" t="s">
        <v>1654</v>
      </c>
      <c r="D1145" s="300" t="s">
        <v>331</v>
      </c>
      <c r="E1145" s="301" t="s">
        <v>1655</v>
      </c>
      <c r="F1145" s="302" t="s">
        <v>1656</v>
      </c>
      <c r="G1145" s="303" t="s">
        <v>1521</v>
      </c>
      <c r="H1145" s="304">
        <v>1</v>
      </c>
      <c r="I1145" s="305"/>
      <c r="J1145" s="306">
        <f>ROUND(I1145*H1145,2)</f>
        <v>0</v>
      </c>
      <c r="K1145" s="307"/>
      <c r="L1145" s="308"/>
      <c r="M1145" s="309" t="s">
        <v>1</v>
      </c>
      <c r="N1145" s="310" t="s">
        <v>45</v>
      </c>
      <c r="O1145" s="91"/>
      <c r="P1145" s="255">
        <f>O1145*H1145</f>
        <v>0</v>
      </c>
      <c r="Q1145" s="255">
        <v>0</v>
      </c>
      <c r="R1145" s="255">
        <f>Q1145*H1145</f>
        <v>0</v>
      </c>
      <c r="S1145" s="255">
        <v>0</v>
      </c>
      <c r="T1145" s="256">
        <f>S1145*H1145</f>
        <v>0</v>
      </c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R1145" s="257" t="s">
        <v>508</v>
      </c>
      <c r="AT1145" s="257" t="s">
        <v>331</v>
      </c>
      <c r="AU1145" s="257" t="s">
        <v>90</v>
      </c>
      <c r="AY1145" s="17" t="s">
        <v>166</v>
      </c>
      <c r="BE1145" s="258">
        <f>IF(N1145="základní",J1145,0)</f>
        <v>0</v>
      </c>
      <c r="BF1145" s="258">
        <f>IF(N1145="snížená",J1145,0)</f>
        <v>0</v>
      </c>
      <c r="BG1145" s="258">
        <f>IF(N1145="zákl. přenesená",J1145,0)</f>
        <v>0</v>
      </c>
      <c r="BH1145" s="258">
        <f>IF(N1145="sníž. přenesená",J1145,0)</f>
        <v>0</v>
      </c>
      <c r="BI1145" s="258">
        <f>IF(N1145="nulová",J1145,0)</f>
        <v>0</v>
      </c>
      <c r="BJ1145" s="17" t="s">
        <v>88</v>
      </c>
      <c r="BK1145" s="258">
        <f>ROUND(I1145*H1145,2)</f>
        <v>0</v>
      </c>
      <c r="BL1145" s="17" t="s">
        <v>348</v>
      </c>
      <c r="BM1145" s="257" t="s">
        <v>1657</v>
      </c>
    </row>
    <row r="1146" spans="1:47" s="2" customFormat="1" ht="12">
      <c r="A1146" s="38"/>
      <c r="B1146" s="39"/>
      <c r="C1146" s="40"/>
      <c r="D1146" s="259" t="s">
        <v>175</v>
      </c>
      <c r="E1146" s="40"/>
      <c r="F1146" s="260" t="s">
        <v>1656</v>
      </c>
      <c r="G1146" s="40"/>
      <c r="H1146" s="40"/>
      <c r="I1146" s="155"/>
      <c r="J1146" s="40"/>
      <c r="K1146" s="40"/>
      <c r="L1146" s="44"/>
      <c r="M1146" s="261"/>
      <c r="N1146" s="262"/>
      <c r="O1146" s="91"/>
      <c r="P1146" s="91"/>
      <c r="Q1146" s="91"/>
      <c r="R1146" s="91"/>
      <c r="S1146" s="91"/>
      <c r="T1146" s="92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T1146" s="17" t="s">
        <v>175</v>
      </c>
      <c r="AU1146" s="17" t="s">
        <v>90</v>
      </c>
    </row>
    <row r="1147" spans="1:51" s="13" customFormat="1" ht="12">
      <c r="A1147" s="13"/>
      <c r="B1147" s="267"/>
      <c r="C1147" s="268"/>
      <c r="D1147" s="259" t="s">
        <v>267</v>
      </c>
      <c r="E1147" s="269" t="s">
        <v>1</v>
      </c>
      <c r="F1147" s="270" t="s">
        <v>88</v>
      </c>
      <c r="G1147" s="268"/>
      <c r="H1147" s="271">
        <v>1</v>
      </c>
      <c r="I1147" s="272"/>
      <c r="J1147" s="268"/>
      <c r="K1147" s="268"/>
      <c r="L1147" s="273"/>
      <c r="M1147" s="274"/>
      <c r="N1147" s="275"/>
      <c r="O1147" s="275"/>
      <c r="P1147" s="275"/>
      <c r="Q1147" s="275"/>
      <c r="R1147" s="275"/>
      <c r="S1147" s="275"/>
      <c r="T1147" s="276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77" t="s">
        <v>267</v>
      </c>
      <c r="AU1147" s="277" t="s">
        <v>90</v>
      </c>
      <c r="AV1147" s="13" t="s">
        <v>90</v>
      </c>
      <c r="AW1147" s="13" t="s">
        <v>35</v>
      </c>
      <c r="AX1147" s="13" t="s">
        <v>88</v>
      </c>
      <c r="AY1147" s="277" t="s">
        <v>166</v>
      </c>
    </row>
    <row r="1148" spans="1:65" s="2" customFormat="1" ht="21.75" customHeight="1">
      <c r="A1148" s="38"/>
      <c r="B1148" s="39"/>
      <c r="C1148" s="300" t="s">
        <v>1658</v>
      </c>
      <c r="D1148" s="300" t="s">
        <v>331</v>
      </c>
      <c r="E1148" s="301" t="s">
        <v>1659</v>
      </c>
      <c r="F1148" s="302" t="s">
        <v>1660</v>
      </c>
      <c r="G1148" s="303" t="s">
        <v>1521</v>
      </c>
      <c r="H1148" s="304">
        <v>15</v>
      </c>
      <c r="I1148" s="305"/>
      <c r="J1148" s="306">
        <f>ROUND(I1148*H1148,2)</f>
        <v>0</v>
      </c>
      <c r="K1148" s="307"/>
      <c r="L1148" s="308"/>
      <c r="M1148" s="309" t="s">
        <v>1</v>
      </c>
      <c r="N1148" s="310" t="s">
        <v>45</v>
      </c>
      <c r="O1148" s="91"/>
      <c r="P1148" s="255">
        <f>O1148*H1148</f>
        <v>0</v>
      </c>
      <c r="Q1148" s="255">
        <v>0</v>
      </c>
      <c r="R1148" s="255">
        <f>Q1148*H1148</f>
        <v>0</v>
      </c>
      <c r="S1148" s="255">
        <v>0</v>
      </c>
      <c r="T1148" s="256">
        <f>S1148*H1148</f>
        <v>0</v>
      </c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R1148" s="257" t="s">
        <v>508</v>
      </c>
      <c r="AT1148" s="257" t="s">
        <v>331</v>
      </c>
      <c r="AU1148" s="257" t="s">
        <v>90</v>
      </c>
      <c r="AY1148" s="17" t="s">
        <v>166</v>
      </c>
      <c r="BE1148" s="258">
        <f>IF(N1148="základní",J1148,0)</f>
        <v>0</v>
      </c>
      <c r="BF1148" s="258">
        <f>IF(N1148="snížená",J1148,0)</f>
        <v>0</v>
      </c>
      <c r="BG1148" s="258">
        <f>IF(N1148="zákl. přenesená",J1148,0)</f>
        <v>0</v>
      </c>
      <c r="BH1148" s="258">
        <f>IF(N1148="sníž. přenesená",J1148,0)</f>
        <v>0</v>
      </c>
      <c r="BI1148" s="258">
        <f>IF(N1148="nulová",J1148,0)</f>
        <v>0</v>
      </c>
      <c r="BJ1148" s="17" t="s">
        <v>88</v>
      </c>
      <c r="BK1148" s="258">
        <f>ROUND(I1148*H1148,2)</f>
        <v>0</v>
      </c>
      <c r="BL1148" s="17" t="s">
        <v>348</v>
      </c>
      <c r="BM1148" s="257" t="s">
        <v>1661</v>
      </c>
    </row>
    <row r="1149" spans="1:47" s="2" customFormat="1" ht="12">
      <c r="A1149" s="38"/>
      <c r="B1149" s="39"/>
      <c r="C1149" s="40"/>
      <c r="D1149" s="259" t="s">
        <v>175</v>
      </c>
      <c r="E1149" s="40"/>
      <c r="F1149" s="260" t="s">
        <v>1662</v>
      </c>
      <c r="G1149" s="40"/>
      <c r="H1149" s="40"/>
      <c r="I1149" s="155"/>
      <c r="J1149" s="40"/>
      <c r="K1149" s="40"/>
      <c r="L1149" s="44"/>
      <c r="M1149" s="261"/>
      <c r="N1149" s="262"/>
      <c r="O1149" s="91"/>
      <c r="P1149" s="91"/>
      <c r="Q1149" s="91"/>
      <c r="R1149" s="91"/>
      <c r="S1149" s="91"/>
      <c r="T1149" s="92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T1149" s="17" t="s">
        <v>175</v>
      </c>
      <c r="AU1149" s="17" t="s">
        <v>90</v>
      </c>
    </row>
    <row r="1150" spans="1:51" s="13" customFormat="1" ht="12">
      <c r="A1150" s="13"/>
      <c r="B1150" s="267"/>
      <c r="C1150" s="268"/>
      <c r="D1150" s="259" t="s">
        <v>267</v>
      </c>
      <c r="E1150" s="269" t="s">
        <v>1</v>
      </c>
      <c r="F1150" s="270" t="s">
        <v>8</v>
      </c>
      <c r="G1150" s="268"/>
      <c r="H1150" s="271">
        <v>15</v>
      </c>
      <c r="I1150" s="272"/>
      <c r="J1150" s="268"/>
      <c r="K1150" s="268"/>
      <c r="L1150" s="273"/>
      <c r="M1150" s="274"/>
      <c r="N1150" s="275"/>
      <c r="O1150" s="275"/>
      <c r="P1150" s="275"/>
      <c r="Q1150" s="275"/>
      <c r="R1150" s="275"/>
      <c r="S1150" s="275"/>
      <c r="T1150" s="276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77" t="s">
        <v>267</v>
      </c>
      <c r="AU1150" s="277" t="s">
        <v>90</v>
      </c>
      <c r="AV1150" s="13" t="s">
        <v>90</v>
      </c>
      <c r="AW1150" s="13" t="s">
        <v>35</v>
      </c>
      <c r="AX1150" s="13" t="s">
        <v>88</v>
      </c>
      <c r="AY1150" s="277" t="s">
        <v>166</v>
      </c>
    </row>
    <row r="1151" spans="1:65" s="2" customFormat="1" ht="21.75" customHeight="1">
      <c r="A1151" s="38"/>
      <c r="B1151" s="39"/>
      <c r="C1151" s="300" t="s">
        <v>1663</v>
      </c>
      <c r="D1151" s="300" t="s">
        <v>331</v>
      </c>
      <c r="E1151" s="301" t="s">
        <v>1664</v>
      </c>
      <c r="F1151" s="302" t="s">
        <v>1665</v>
      </c>
      <c r="G1151" s="303" t="s">
        <v>1521</v>
      </c>
      <c r="H1151" s="304">
        <v>36</v>
      </c>
      <c r="I1151" s="305"/>
      <c r="J1151" s="306">
        <f>ROUND(I1151*H1151,2)</f>
        <v>0</v>
      </c>
      <c r="K1151" s="307"/>
      <c r="L1151" s="308"/>
      <c r="M1151" s="309" t="s">
        <v>1</v>
      </c>
      <c r="N1151" s="310" t="s">
        <v>45</v>
      </c>
      <c r="O1151" s="91"/>
      <c r="P1151" s="255">
        <f>O1151*H1151</f>
        <v>0</v>
      </c>
      <c r="Q1151" s="255">
        <v>0</v>
      </c>
      <c r="R1151" s="255">
        <f>Q1151*H1151</f>
        <v>0</v>
      </c>
      <c r="S1151" s="255">
        <v>0</v>
      </c>
      <c r="T1151" s="256">
        <f>S1151*H1151</f>
        <v>0</v>
      </c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R1151" s="257" t="s">
        <v>508</v>
      </c>
      <c r="AT1151" s="257" t="s">
        <v>331</v>
      </c>
      <c r="AU1151" s="257" t="s">
        <v>90</v>
      </c>
      <c r="AY1151" s="17" t="s">
        <v>166</v>
      </c>
      <c r="BE1151" s="258">
        <f>IF(N1151="základní",J1151,0)</f>
        <v>0</v>
      </c>
      <c r="BF1151" s="258">
        <f>IF(N1151="snížená",J1151,0)</f>
        <v>0</v>
      </c>
      <c r="BG1151" s="258">
        <f>IF(N1151="zákl. přenesená",J1151,0)</f>
        <v>0</v>
      </c>
      <c r="BH1151" s="258">
        <f>IF(N1151="sníž. přenesená",J1151,0)</f>
        <v>0</v>
      </c>
      <c r="BI1151" s="258">
        <f>IF(N1151="nulová",J1151,0)</f>
        <v>0</v>
      </c>
      <c r="BJ1151" s="17" t="s">
        <v>88</v>
      </c>
      <c r="BK1151" s="258">
        <f>ROUND(I1151*H1151,2)</f>
        <v>0</v>
      </c>
      <c r="BL1151" s="17" t="s">
        <v>348</v>
      </c>
      <c r="BM1151" s="257" t="s">
        <v>1666</v>
      </c>
    </row>
    <row r="1152" spans="1:47" s="2" customFormat="1" ht="12">
      <c r="A1152" s="38"/>
      <c r="B1152" s="39"/>
      <c r="C1152" s="40"/>
      <c r="D1152" s="259" t="s">
        <v>175</v>
      </c>
      <c r="E1152" s="40"/>
      <c r="F1152" s="260" t="s">
        <v>1665</v>
      </c>
      <c r="G1152" s="40"/>
      <c r="H1152" s="40"/>
      <c r="I1152" s="155"/>
      <c r="J1152" s="40"/>
      <c r="K1152" s="40"/>
      <c r="L1152" s="44"/>
      <c r="M1152" s="261"/>
      <c r="N1152" s="262"/>
      <c r="O1152" s="91"/>
      <c r="P1152" s="91"/>
      <c r="Q1152" s="91"/>
      <c r="R1152" s="91"/>
      <c r="S1152" s="91"/>
      <c r="T1152" s="92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T1152" s="17" t="s">
        <v>175</v>
      </c>
      <c r="AU1152" s="17" t="s">
        <v>90</v>
      </c>
    </row>
    <row r="1153" spans="1:51" s="13" customFormat="1" ht="12">
      <c r="A1153" s="13"/>
      <c r="B1153" s="267"/>
      <c r="C1153" s="268"/>
      <c r="D1153" s="259" t="s">
        <v>267</v>
      </c>
      <c r="E1153" s="269" t="s">
        <v>1</v>
      </c>
      <c r="F1153" s="270" t="s">
        <v>529</v>
      </c>
      <c r="G1153" s="268"/>
      <c r="H1153" s="271">
        <v>36</v>
      </c>
      <c r="I1153" s="272"/>
      <c r="J1153" s="268"/>
      <c r="K1153" s="268"/>
      <c r="L1153" s="273"/>
      <c r="M1153" s="274"/>
      <c r="N1153" s="275"/>
      <c r="O1153" s="275"/>
      <c r="P1153" s="275"/>
      <c r="Q1153" s="275"/>
      <c r="R1153" s="275"/>
      <c r="S1153" s="275"/>
      <c r="T1153" s="276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77" t="s">
        <v>267</v>
      </c>
      <c r="AU1153" s="277" t="s">
        <v>90</v>
      </c>
      <c r="AV1153" s="13" t="s">
        <v>90</v>
      </c>
      <c r="AW1153" s="13" t="s">
        <v>35</v>
      </c>
      <c r="AX1153" s="13" t="s">
        <v>88</v>
      </c>
      <c r="AY1153" s="277" t="s">
        <v>166</v>
      </c>
    </row>
    <row r="1154" spans="1:65" s="2" customFormat="1" ht="33" customHeight="1">
      <c r="A1154" s="38"/>
      <c r="B1154" s="39"/>
      <c r="C1154" s="300" t="s">
        <v>1667</v>
      </c>
      <c r="D1154" s="300" t="s">
        <v>331</v>
      </c>
      <c r="E1154" s="301" t="s">
        <v>1668</v>
      </c>
      <c r="F1154" s="302" t="s">
        <v>1669</v>
      </c>
      <c r="G1154" s="303" t="s">
        <v>1521</v>
      </c>
      <c r="H1154" s="304">
        <v>4</v>
      </c>
      <c r="I1154" s="305"/>
      <c r="J1154" s="306">
        <f>ROUND(I1154*H1154,2)</f>
        <v>0</v>
      </c>
      <c r="K1154" s="307"/>
      <c r="L1154" s="308"/>
      <c r="M1154" s="309" t="s">
        <v>1</v>
      </c>
      <c r="N1154" s="310" t="s">
        <v>45</v>
      </c>
      <c r="O1154" s="91"/>
      <c r="P1154" s="255">
        <f>O1154*H1154</f>
        <v>0</v>
      </c>
      <c r="Q1154" s="255">
        <v>0</v>
      </c>
      <c r="R1154" s="255">
        <f>Q1154*H1154</f>
        <v>0</v>
      </c>
      <c r="S1154" s="255">
        <v>0</v>
      </c>
      <c r="T1154" s="256">
        <f>S1154*H1154</f>
        <v>0</v>
      </c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R1154" s="257" t="s">
        <v>508</v>
      </c>
      <c r="AT1154" s="257" t="s">
        <v>331</v>
      </c>
      <c r="AU1154" s="257" t="s">
        <v>90</v>
      </c>
      <c r="AY1154" s="17" t="s">
        <v>166</v>
      </c>
      <c r="BE1154" s="258">
        <f>IF(N1154="základní",J1154,0)</f>
        <v>0</v>
      </c>
      <c r="BF1154" s="258">
        <f>IF(N1154="snížená",J1154,0)</f>
        <v>0</v>
      </c>
      <c r="BG1154" s="258">
        <f>IF(N1154="zákl. přenesená",J1154,0)</f>
        <v>0</v>
      </c>
      <c r="BH1154" s="258">
        <f>IF(N1154="sníž. přenesená",J1154,0)</f>
        <v>0</v>
      </c>
      <c r="BI1154" s="258">
        <f>IF(N1154="nulová",J1154,0)</f>
        <v>0</v>
      </c>
      <c r="BJ1154" s="17" t="s">
        <v>88</v>
      </c>
      <c r="BK1154" s="258">
        <f>ROUND(I1154*H1154,2)</f>
        <v>0</v>
      </c>
      <c r="BL1154" s="17" t="s">
        <v>348</v>
      </c>
      <c r="BM1154" s="257" t="s">
        <v>1670</v>
      </c>
    </row>
    <row r="1155" spans="1:47" s="2" customFormat="1" ht="12">
      <c r="A1155" s="38"/>
      <c r="B1155" s="39"/>
      <c r="C1155" s="40"/>
      <c r="D1155" s="259" t="s">
        <v>175</v>
      </c>
      <c r="E1155" s="40"/>
      <c r="F1155" s="260" t="s">
        <v>1671</v>
      </c>
      <c r="G1155" s="40"/>
      <c r="H1155" s="40"/>
      <c r="I1155" s="155"/>
      <c r="J1155" s="40"/>
      <c r="K1155" s="40"/>
      <c r="L1155" s="44"/>
      <c r="M1155" s="261"/>
      <c r="N1155" s="262"/>
      <c r="O1155" s="91"/>
      <c r="P1155" s="91"/>
      <c r="Q1155" s="91"/>
      <c r="R1155" s="91"/>
      <c r="S1155" s="91"/>
      <c r="T1155" s="92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T1155" s="17" t="s">
        <v>175</v>
      </c>
      <c r="AU1155" s="17" t="s">
        <v>90</v>
      </c>
    </row>
    <row r="1156" spans="1:51" s="13" customFormat="1" ht="12">
      <c r="A1156" s="13"/>
      <c r="B1156" s="267"/>
      <c r="C1156" s="268"/>
      <c r="D1156" s="259" t="s">
        <v>267</v>
      </c>
      <c r="E1156" s="269" t="s">
        <v>1</v>
      </c>
      <c r="F1156" s="270" t="s">
        <v>113</v>
      </c>
      <c r="G1156" s="268"/>
      <c r="H1156" s="271">
        <v>4</v>
      </c>
      <c r="I1156" s="272"/>
      <c r="J1156" s="268"/>
      <c r="K1156" s="268"/>
      <c r="L1156" s="273"/>
      <c r="M1156" s="274"/>
      <c r="N1156" s="275"/>
      <c r="O1156" s="275"/>
      <c r="P1156" s="275"/>
      <c r="Q1156" s="275"/>
      <c r="R1156" s="275"/>
      <c r="S1156" s="275"/>
      <c r="T1156" s="276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77" t="s">
        <v>267</v>
      </c>
      <c r="AU1156" s="277" t="s">
        <v>90</v>
      </c>
      <c r="AV1156" s="13" t="s">
        <v>90</v>
      </c>
      <c r="AW1156" s="13" t="s">
        <v>35</v>
      </c>
      <c r="AX1156" s="13" t="s">
        <v>88</v>
      </c>
      <c r="AY1156" s="277" t="s">
        <v>166</v>
      </c>
    </row>
    <row r="1157" spans="1:65" s="2" customFormat="1" ht="21.75" customHeight="1">
      <c r="A1157" s="38"/>
      <c r="B1157" s="39"/>
      <c r="C1157" s="300" t="s">
        <v>1672</v>
      </c>
      <c r="D1157" s="300" t="s">
        <v>331</v>
      </c>
      <c r="E1157" s="301" t="s">
        <v>1673</v>
      </c>
      <c r="F1157" s="302" t="s">
        <v>1674</v>
      </c>
      <c r="G1157" s="303" t="s">
        <v>1521</v>
      </c>
      <c r="H1157" s="304">
        <v>1</v>
      </c>
      <c r="I1157" s="305"/>
      <c r="J1157" s="306">
        <f>ROUND(I1157*H1157,2)</f>
        <v>0</v>
      </c>
      <c r="K1157" s="307"/>
      <c r="L1157" s="308"/>
      <c r="M1157" s="309" t="s">
        <v>1</v>
      </c>
      <c r="N1157" s="310" t="s">
        <v>45</v>
      </c>
      <c r="O1157" s="91"/>
      <c r="P1157" s="255">
        <f>O1157*H1157</f>
        <v>0</v>
      </c>
      <c r="Q1157" s="255">
        <v>0</v>
      </c>
      <c r="R1157" s="255">
        <f>Q1157*H1157</f>
        <v>0</v>
      </c>
      <c r="S1157" s="255">
        <v>0</v>
      </c>
      <c r="T1157" s="256">
        <f>S1157*H1157</f>
        <v>0</v>
      </c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R1157" s="257" t="s">
        <v>508</v>
      </c>
      <c r="AT1157" s="257" t="s">
        <v>331</v>
      </c>
      <c r="AU1157" s="257" t="s">
        <v>90</v>
      </c>
      <c r="AY1157" s="17" t="s">
        <v>166</v>
      </c>
      <c r="BE1157" s="258">
        <f>IF(N1157="základní",J1157,0)</f>
        <v>0</v>
      </c>
      <c r="BF1157" s="258">
        <f>IF(N1157="snížená",J1157,0)</f>
        <v>0</v>
      </c>
      <c r="BG1157" s="258">
        <f>IF(N1157="zákl. přenesená",J1157,0)</f>
        <v>0</v>
      </c>
      <c r="BH1157" s="258">
        <f>IF(N1157="sníž. přenesená",J1157,0)</f>
        <v>0</v>
      </c>
      <c r="BI1157" s="258">
        <f>IF(N1157="nulová",J1157,0)</f>
        <v>0</v>
      </c>
      <c r="BJ1157" s="17" t="s">
        <v>88</v>
      </c>
      <c r="BK1157" s="258">
        <f>ROUND(I1157*H1157,2)</f>
        <v>0</v>
      </c>
      <c r="BL1157" s="17" t="s">
        <v>348</v>
      </c>
      <c r="BM1157" s="257" t="s">
        <v>1675</v>
      </c>
    </row>
    <row r="1158" spans="1:47" s="2" customFormat="1" ht="12">
      <c r="A1158" s="38"/>
      <c r="B1158" s="39"/>
      <c r="C1158" s="40"/>
      <c r="D1158" s="259" t="s">
        <v>175</v>
      </c>
      <c r="E1158" s="40"/>
      <c r="F1158" s="260" t="s">
        <v>1676</v>
      </c>
      <c r="G1158" s="40"/>
      <c r="H1158" s="40"/>
      <c r="I1158" s="155"/>
      <c r="J1158" s="40"/>
      <c r="K1158" s="40"/>
      <c r="L1158" s="44"/>
      <c r="M1158" s="261"/>
      <c r="N1158" s="262"/>
      <c r="O1158" s="91"/>
      <c r="P1158" s="91"/>
      <c r="Q1158" s="91"/>
      <c r="R1158" s="91"/>
      <c r="S1158" s="91"/>
      <c r="T1158" s="92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T1158" s="17" t="s">
        <v>175</v>
      </c>
      <c r="AU1158" s="17" t="s">
        <v>90</v>
      </c>
    </row>
    <row r="1159" spans="1:51" s="13" customFormat="1" ht="12">
      <c r="A1159" s="13"/>
      <c r="B1159" s="267"/>
      <c r="C1159" s="268"/>
      <c r="D1159" s="259" t="s">
        <v>267</v>
      </c>
      <c r="E1159" s="269" t="s">
        <v>1</v>
      </c>
      <c r="F1159" s="270" t="s">
        <v>88</v>
      </c>
      <c r="G1159" s="268"/>
      <c r="H1159" s="271">
        <v>1</v>
      </c>
      <c r="I1159" s="272"/>
      <c r="J1159" s="268"/>
      <c r="K1159" s="268"/>
      <c r="L1159" s="273"/>
      <c r="M1159" s="274"/>
      <c r="N1159" s="275"/>
      <c r="O1159" s="275"/>
      <c r="P1159" s="275"/>
      <c r="Q1159" s="275"/>
      <c r="R1159" s="275"/>
      <c r="S1159" s="275"/>
      <c r="T1159" s="276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77" t="s">
        <v>267</v>
      </c>
      <c r="AU1159" s="277" t="s">
        <v>90</v>
      </c>
      <c r="AV1159" s="13" t="s">
        <v>90</v>
      </c>
      <c r="AW1159" s="13" t="s">
        <v>35</v>
      </c>
      <c r="AX1159" s="13" t="s">
        <v>88</v>
      </c>
      <c r="AY1159" s="277" t="s">
        <v>166</v>
      </c>
    </row>
    <row r="1160" spans="1:65" s="2" customFormat="1" ht="33" customHeight="1">
      <c r="A1160" s="38"/>
      <c r="B1160" s="39"/>
      <c r="C1160" s="300" t="s">
        <v>1677</v>
      </c>
      <c r="D1160" s="300" t="s">
        <v>331</v>
      </c>
      <c r="E1160" s="301" t="s">
        <v>1678</v>
      </c>
      <c r="F1160" s="302" t="s">
        <v>1679</v>
      </c>
      <c r="G1160" s="303" t="s">
        <v>1521</v>
      </c>
      <c r="H1160" s="304">
        <v>16</v>
      </c>
      <c r="I1160" s="305"/>
      <c r="J1160" s="306">
        <f>ROUND(I1160*H1160,2)</f>
        <v>0</v>
      </c>
      <c r="K1160" s="307"/>
      <c r="L1160" s="308"/>
      <c r="M1160" s="309" t="s">
        <v>1</v>
      </c>
      <c r="N1160" s="310" t="s">
        <v>45</v>
      </c>
      <c r="O1160" s="91"/>
      <c r="P1160" s="255">
        <f>O1160*H1160</f>
        <v>0</v>
      </c>
      <c r="Q1160" s="255">
        <v>0</v>
      </c>
      <c r="R1160" s="255">
        <f>Q1160*H1160</f>
        <v>0</v>
      </c>
      <c r="S1160" s="255">
        <v>0</v>
      </c>
      <c r="T1160" s="256">
        <f>S1160*H1160</f>
        <v>0</v>
      </c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R1160" s="257" t="s">
        <v>508</v>
      </c>
      <c r="AT1160" s="257" t="s">
        <v>331</v>
      </c>
      <c r="AU1160" s="257" t="s">
        <v>90</v>
      </c>
      <c r="AY1160" s="17" t="s">
        <v>166</v>
      </c>
      <c r="BE1160" s="258">
        <f>IF(N1160="základní",J1160,0)</f>
        <v>0</v>
      </c>
      <c r="BF1160" s="258">
        <f>IF(N1160="snížená",J1160,0)</f>
        <v>0</v>
      </c>
      <c r="BG1160" s="258">
        <f>IF(N1160="zákl. přenesená",J1160,0)</f>
        <v>0</v>
      </c>
      <c r="BH1160" s="258">
        <f>IF(N1160="sníž. přenesená",J1160,0)</f>
        <v>0</v>
      </c>
      <c r="BI1160" s="258">
        <f>IF(N1160="nulová",J1160,0)</f>
        <v>0</v>
      </c>
      <c r="BJ1160" s="17" t="s">
        <v>88</v>
      </c>
      <c r="BK1160" s="258">
        <f>ROUND(I1160*H1160,2)</f>
        <v>0</v>
      </c>
      <c r="BL1160" s="17" t="s">
        <v>348</v>
      </c>
      <c r="BM1160" s="257" t="s">
        <v>1680</v>
      </c>
    </row>
    <row r="1161" spans="1:47" s="2" customFormat="1" ht="12">
      <c r="A1161" s="38"/>
      <c r="B1161" s="39"/>
      <c r="C1161" s="40"/>
      <c r="D1161" s="259" t="s">
        <v>175</v>
      </c>
      <c r="E1161" s="40"/>
      <c r="F1161" s="260" t="s">
        <v>1681</v>
      </c>
      <c r="G1161" s="40"/>
      <c r="H1161" s="40"/>
      <c r="I1161" s="155"/>
      <c r="J1161" s="40"/>
      <c r="K1161" s="40"/>
      <c r="L1161" s="44"/>
      <c r="M1161" s="261"/>
      <c r="N1161" s="262"/>
      <c r="O1161" s="91"/>
      <c r="P1161" s="91"/>
      <c r="Q1161" s="91"/>
      <c r="R1161" s="91"/>
      <c r="S1161" s="91"/>
      <c r="T1161" s="92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T1161" s="17" t="s">
        <v>175</v>
      </c>
      <c r="AU1161" s="17" t="s">
        <v>90</v>
      </c>
    </row>
    <row r="1162" spans="1:51" s="13" customFormat="1" ht="12">
      <c r="A1162" s="13"/>
      <c r="B1162" s="267"/>
      <c r="C1162" s="268"/>
      <c r="D1162" s="259" t="s">
        <v>267</v>
      </c>
      <c r="E1162" s="269" t="s">
        <v>1</v>
      </c>
      <c r="F1162" s="270" t="s">
        <v>348</v>
      </c>
      <c r="G1162" s="268"/>
      <c r="H1162" s="271">
        <v>16</v>
      </c>
      <c r="I1162" s="272"/>
      <c r="J1162" s="268"/>
      <c r="K1162" s="268"/>
      <c r="L1162" s="273"/>
      <c r="M1162" s="274"/>
      <c r="N1162" s="275"/>
      <c r="O1162" s="275"/>
      <c r="P1162" s="275"/>
      <c r="Q1162" s="275"/>
      <c r="R1162" s="275"/>
      <c r="S1162" s="275"/>
      <c r="T1162" s="276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77" t="s">
        <v>267</v>
      </c>
      <c r="AU1162" s="277" t="s">
        <v>90</v>
      </c>
      <c r="AV1162" s="13" t="s">
        <v>90</v>
      </c>
      <c r="AW1162" s="13" t="s">
        <v>35</v>
      </c>
      <c r="AX1162" s="13" t="s">
        <v>80</v>
      </c>
      <c r="AY1162" s="277" t="s">
        <v>166</v>
      </c>
    </row>
    <row r="1163" spans="1:51" s="14" customFormat="1" ht="12">
      <c r="A1163" s="14"/>
      <c r="B1163" s="278"/>
      <c r="C1163" s="279"/>
      <c r="D1163" s="259" t="s">
        <v>267</v>
      </c>
      <c r="E1163" s="280" t="s">
        <v>1</v>
      </c>
      <c r="F1163" s="281" t="s">
        <v>269</v>
      </c>
      <c r="G1163" s="279"/>
      <c r="H1163" s="282">
        <v>16</v>
      </c>
      <c r="I1163" s="283"/>
      <c r="J1163" s="279"/>
      <c r="K1163" s="279"/>
      <c r="L1163" s="284"/>
      <c r="M1163" s="285"/>
      <c r="N1163" s="286"/>
      <c r="O1163" s="286"/>
      <c r="P1163" s="286"/>
      <c r="Q1163" s="286"/>
      <c r="R1163" s="286"/>
      <c r="S1163" s="286"/>
      <c r="T1163" s="287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88" t="s">
        <v>267</v>
      </c>
      <c r="AU1163" s="288" t="s">
        <v>90</v>
      </c>
      <c r="AV1163" s="14" t="s">
        <v>103</v>
      </c>
      <c r="AW1163" s="14" t="s">
        <v>35</v>
      </c>
      <c r="AX1163" s="14" t="s">
        <v>88</v>
      </c>
      <c r="AY1163" s="288" t="s">
        <v>166</v>
      </c>
    </row>
    <row r="1164" spans="1:65" s="2" customFormat="1" ht="21.75" customHeight="1">
      <c r="A1164" s="38"/>
      <c r="B1164" s="39"/>
      <c r="C1164" s="245" t="s">
        <v>1682</v>
      </c>
      <c r="D1164" s="245" t="s">
        <v>169</v>
      </c>
      <c r="E1164" s="246" t="s">
        <v>1683</v>
      </c>
      <c r="F1164" s="247" t="s">
        <v>1684</v>
      </c>
      <c r="G1164" s="248" t="s">
        <v>339</v>
      </c>
      <c r="H1164" s="249">
        <v>268.8</v>
      </c>
      <c r="I1164" s="250"/>
      <c r="J1164" s="251">
        <f>ROUND(I1164*H1164,2)</f>
        <v>0</v>
      </c>
      <c r="K1164" s="252"/>
      <c r="L1164" s="44"/>
      <c r="M1164" s="253" t="s">
        <v>1</v>
      </c>
      <c r="N1164" s="254" t="s">
        <v>45</v>
      </c>
      <c r="O1164" s="91"/>
      <c r="P1164" s="255">
        <f>O1164*H1164</f>
        <v>0</v>
      </c>
      <c r="Q1164" s="255">
        <v>0.0002</v>
      </c>
      <c r="R1164" s="255">
        <f>Q1164*H1164</f>
        <v>0.05376</v>
      </c>
      <c r="S1164" s="255">
        <v>0</v>
      </c>
      <c r="T1164" s="256">
        <f>S1164*H1164</f>
        <v>0</v>
      </c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R1164" s="257" t="s">
        <v>348</v>
      </c>
      <c r="AT1164" s="257" t="s">
        <v>169</v>
      </c>
      <c r="AU1164" s="257" t="s">
        <v>90</v>
      </c>
      <c r="AY1164" s="17" t="s">
        <v>166</v>
      </c>
      <c r="BE1164" s="258">
        <f>IF(N1164="základní",J1164,0)</f>
        <v>0</v>
      </c>
      <c r="BF1164" s="258">
        <f>IF(N1164="snížená",J1164,0)</f>
        <v>0</v>
      </c>
      <c r="BG1164" s="258">
        <f>IF(N1164="zákl. přenesená",J1164,0)</f>
        <v>0</v>
      </c>
      <c r="BH1164" s="258">
        <f>IF(N1164="sníž. přenesená",J1164,0)</f>
        <v>0</v>
      </c>
      <c r="BI1164" s="258">
        <f>IF(N1164="nulová",J1164,0)</f>
        <v>0</v>
      </c>
      <c r="BJ1164" s="17" t="s">
        <v>88</v>
      </c>
      <c r="BK1164" s="258">
        <f>ROUND(I1164*H1164,2)</f>
        <v>0</v>
      </c>
      <c r="BL1164" s="17" t="s">
        <v>348</v>
      </c>
      <c r="BM1164" s="257" t="s">
        <v>1685</v>
      </c>
    </row>
    <row r="1165" spans="1:47" s="2" customFormat="1" ht="12">
      <c r="A1165" s="38"/>
      <c r="B1165" s="39"/>
      <c r="C1165" s="40"/>
      <c r="D1165" s="259" t="s">
        <v>175</v>
      </c>
      <c r="E1165" s="40"/>
      <c r="F1165" s="260" t="s">
        <v>1686</v>
      </c>
      <c r="G1165" s="40"/>
      <c r="H1165" s="40"/>
      <c r="I1165" s="155"/>
      <c r="J1165" s="40"/>
      <c r="K1165" s="40"/>
      <c r="L1165" s="44"/>
      <c r="M1165" s="261"/>
      <c r="N1165" s="262"/>
      <c r="O1165" s="91"/>
      <c r="P1165" s="91"/>
      <c r="Q1165" s="91"/>
      <c r="R1165" s="91"/>
      <c r="S1165" s="91"/>
      <c r="T1165" s="92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T1165" s="17" t="s">
        <v>175</v>
      </c>
      <c r="AU1165" s="17" t="s">
        <v>90</v>
      </c>
    </row>
    <row r="1166" spans="1:51" s="13" customFormat="1" ht="12">
      <c r="A1166" s="13"/>
      <c r="B1166" s="267"/>
      <c r="C1166" s="268"/>
      <c r="D1166" s="259" t="s">
        <v>267</v>
      </c>
      <c r="E1166" s="269" t="s">
        <v>1</v>
      </c>
      <c r="F1166" s="270" t="s">
        <v>784</v>
      </c>
      <c r="G1166" s="268"/>
      <c r="H1166" s="271">
        <v>73</v>
      </c>
      <c r="I1166" s="272"/>
      <c r="J1166" s="268"/>
      <c r="K1166" s="268"/>
      <c r="L1166" s="273"/>
      <c r="M1166" s="274"/>
      <c r="N1166" s="275"/>
      <c r="O1166" s="275"/>
      <c r="P1166" s="275"/>
      <c r="Q1166" s="275"/>
      <c r="R1166" s="275"/>
      <c r="S1166" s="275"/>
      <c r="T1166" s="276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77" t="s">
        <v>267</v>
      </c>
      <c r="AU1166" s="277" t="s">
        <v>90</v>
      </c>
      <c r="AV1166" s="13" t="s">
        <v>90</v>
      </c>
      <c r="AW1166" s="13" t="s">
        <v>35</v>
      </c>
      <c r="AX1166" s="13" t="s">
        <v>80</v>
      </c>
      <c r="AY1166" s="277" t="s">
        <v>166</v>
      </c>
    </row>
    <row r="1167" spans="1:51" s="14" customFormat="1" ht="12">
      <c r="A1167" s="14"/>
      <c r="B1167" s="278"/>
      <c r="C1167" s="279"/>
      <c r="D1167" s="259" t="s">
        <v>267</v>
      </c>
      <c r="E1167" s="280" t="s">
        <v>1</v>
      </c>
      <c r="F1167" s="281" t="s">
        <v>1687</v>
      </c>
      <c r="G1167" s="279"/>
      <c r="H1167" s="282">
        <v>73</v>
      </c>
      <c r="I1167" s="283"/>
      <c r="J1167" s="279"/>
      <c r="K1167" s="279"/>
      <c r="L1167" s="284"/>
      <c r="M1167" s="285"/>
      <c r="N1167" s="286"/>
      <c r="O1167" s="286"/>
      <c r="P1167" s="286"/>
      <c r="Q1167" s="286"/>
      <c r="R1167" s="286"/>
      <c r="S1167" s="286"/>
      <c r="T1167" s="287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88" t="s">
        <v>267</v>
      </c>
      <c r="AU1167" s="288" t="s">
        <v>90</v>
      </c>
      <c r="AV1167" s="14" t="s">
        <v>103</v>
      </c>
      <c r="AW1167" s="14" t="s">
        <v>35</v>
      </c>
      <c r="AX1167" s="14" t="s">
        <v>80</v>
      </c>
      <c r="AY1167" s="288" t="s">
        <v>166</v>
      </c>
    </row>
    <row r="1168" spans="1:51" s="13" customFormat="1" ht="12">
      <c r="A1168" s="13"/>
      <c r="B1168" s="267"/>
      <c r="C1168" s="268"/>
      <c r="D1168" s="259" t="s">
        <v>267</v>
      </c>
      <c r="E1168" s="269" t="s">
        <v>1</v>
      </c>
      <c r="F1168" s="270" t="s">
        <v>1688</v>
      </c>
      <c r="G1168" s="268"/>
      <c r="H1168" s="271">
        <v>195.8</v>
      </c>
      <c r="I1168" s="272"/>
      <c r="J1168" s="268"/>
      <c r="K1168" s="268"/>
      <c r="L1168" s="273"/>
      <c r="M1168" s="274"/>
      <c r="N1168" s="275"/>
      <c r="O1168" s="275"/>
      <c r="P1168" s="275"/>
      <c r="Q1168" s="275"/>
      <c r="R1168" s="275"/>
      <c r="S1168" s="275"/>
      <c r="T1168" s="276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T1168" s="277" t="s">
        <v>267</v>
      </c>
      <c r="AU1168" s="277" t="s">
        <v>90</v>
      </c>
      <c r="AV1168" s="13" t="s">
        <v>90</v>
      </c>
      <c r="AW1168" s="13" t="s">
        <v>35</v>
      </c>
      <c r="AX1168" s="13" t="s">
        <v>80</v>
      </c>
      <c r="AY1168" s="277" t="s">
        <v>166</v>
      </c>
    </row>
    <row r="1169" spans="1:51" s="14" customFormat="1" ht="12">
      <c r="A1169" s="14"/>
      <c r="B1169" s="278"/>
      <c r="C1169" s="279"/>
      <c r="D1169" s="259" t="s">
        <v>267</v>
      </c>
      <c r="E1169" s="280" t="s">
        <v>1</v>
      </c>
      <c r="F1169" s="281" t="s">
        <v>1689</v>
      </c>
      <c r="G1169" s="279"/>
      <c r="H1169" s="282">
        <v>195.8</v>
      </c>
      <c r="I1169" s="283"/>
      <c r="J1169" s="279"/>
      <c r="K1169" s="279"/>
      <c r="L1169" s="284"/>
      <c r="M1169" s="285"/>
      <c r="N1169" s="286"/>
      <c r="O1169" s="286"/>
      <c r="P1169" s="286"/>
      <c r="Q1169" s="286"/>
      <c r="R1169" s="286"/>
      <c r="S1169" s="286"/>
      <c r="T1169" s="287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288" t="s">
        <v>267</v>
      </c>
      <c r="AU1169" s="288" t="s">
        <v>90</v>
      </c>
      <c r="AV1169" s="14" t="s">
        <v>103</v>
      </c>
      <c r="AW1169" s="14" t="s">
        <v>35</v>
      </c>
      <c r="AX1169" s="14" t="s">
        <v>80</v>
      </c>
      <c r="AY1169" s="288" t="s">
        <v>166</v>
      </c>
    </row>
    <row r="1170" spans="1:51" s="15" customFormat="1" ht="12">
      <c r="A1170" s="15"/>
      <c r="B1170" s="289"/>
      <c r="C1170" s="290"/>
      <c r="D1170" s="259" t="s">
        <v>267</v>
      </c>
      <c r="E1170" s="291" t="s">
        <v>1</v>
      </c>
      <c r="F1170" s="292" t="s">
        <v>285</v>
      </c>
      <c r="G1170" s="290"/>
      <c r="H1170" s="293">
        <v>268.8</v>
      </c>
      <c r="I1170" s="294"/>
      <c r="J1170" s="290"/>
      <c r="K1170" s="290"/>
      <c r="L1170" s="295"/>
      <c r="M1170" s="296"/>
      <c r="N1170" s="297"/>
      <c r="O1170" s="297"/>
      <c r="P1170" s="297"/>
      <c r="Q1170" s="297"/>
      <c r="R1170" s="297"/>
      <c r="S1170" s="297"/>
      <c r="T1170" s="298"/>
      <c r="U1170" s="15"/>
      <c r="V1170" s="15"/>
      <c r="W1170" s="15"/>
      <c r="X1170" s="15"/>
      <c r="Y1170" s="15"/>
      <c r="Z1170" s="15"/>
      <c r="AA1170" s="15"/>
      <c r="AB1170" s="15"/>
      <c r="AC1170" s="15"/>
      <c r="AD1170" s="15"/>
      <c r="AE1170" s="15"/>
      <c r="AT1170" s="299" t="s">
        <v>267</v>
      </c>
      <c r="AU1170" s="299" t="s">
        <v>90</v>
      </c>
      <c r="AV1170" s="15" t="s">
        <v>113</v>
      </c>
      <c r="AW1170" s="15" t="s">
        <v>35</v>
      </c>
      <c r="AX1170" s="15" t="s">
        <v>88</v>
      </c>
      <c r="AY1170" s="299" t="s">
        <v>166</v>
      </c>
    </row>
    <row r="1171" spans="1:65" s="2" customFormat="1" ht="21.75" customHeight="1">
      <c r="A1171" s="38"/>
      <c r="B1171" s="39"/>
      <c r="C1171" s="245" t="s">
        <v>1690</v>
      </c>
      <c r="D1171" s="245" t="s">
        <v>169</v>
      </c>
      <c r="E1171" s="246" t="s">
        <v>1691</v>
      </c>
      <c r="F1171" s="247" t="s">
        <v>1692</v>
      </c>
      <c r="G1171" s="248" t="s">
        <v>339</v>
      </c>
      <c r="H1171" s="249">
        <v>73</v>
      </c>
      <c r="I1171" s="250"/>
      <c r="J1171" s="251">
        <f>ROUND(I1171*H1171,2)</f>
        <v>0</v>
      </c>
      <c r="K1171" s="252"/>
      <c r="L1171" s="44"/>
      <c r="M1171" s="253" t="s">
        <v>1</v>
      </c>
      <c r="N1171" s="254" t="s">
        <v>45</v>
      </c>
      <c r="O1171" s="91"/>
      <c r="P1171" s="255">
        <f>O1171*H1171</f>
        <v>0</v>
      </c>
      <c r="Q1171" s="255">
        <v>0</v>
      </c>
      <c r="R1171" s="255">
        <f>Q1171*H1171</f>
        <v>0</v>
      </c>
      <c r="S1171" s="255">
        <v>0</v>
      </c>
      <c r="T1171" s="256">
        <f>S1171*H1171</f>
        <v>0</v>
      </c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R1171" s="257" t="s">
        <v>348</v>
      </c>
      <c r="AT1171" s="257" t="s">
        <v>169</v>
      </c>
      <c r="AU1171" s="257" t="s">
        <v>90</v>
      </c>
      <c r="AY1171" s="17" t="s">
        <v>166</v>
      </c>
      <c r="BE1171" s="258">
        <f>IF(N1171="základní",J1171,0)</f>
        <v>0</v>
      </c>
      <c r="BF1171" s="258">
        <f>IF(N1171="snížená",J1171,0)</f>
        <v>0</v>
      </c>
      <c r="BG1171" s="258">
        <f>IF(N1171="zákl. přenesená",J1171,0)</f>
        <v>0</v>
      </c>
      <c r="BH1171" s="258">
        <f>IF(N1171="sníž. přenesená",J1171,0)</f>
        <v>0</v>
      </c>
      <c r="BI1171" s="258">
        <f>IF(N1171="nulová",J1171,0)</f>
        <v>0</v>
      </c>
      <c r="BJ1171" s="17" t="s">
        <v>88</v>
      </c>
      <c r="BK1171" s="258">
        <f>ROUND(I1171*H1171,2)</f>
        <v>0</v>
      </c>
      <c r="BL1171" s="17" t="s">
        <v>348</v>
      </c>
      <c r="BM1171" s="257" t="s">
        <v>1693</v>
      </c>
    </row>
    <row r="1172" spans="1:47" s="2" customFormat="1" ht="12">
      <c r="A1172" s="38"/>
      <c r="B1172" s="39"/>
      <c r="C1172" s="40"/>
      <c r="D1172" s="259" t="s">
        <v>175</v>
      </c>
      <c r="E1172" s="40"/>
      <c r="F1172" s="260" t="s">
        <v>1694</v>
      </c>
      <c r="G1172" s="40"/>
      <c r="H1172" s="40"/>
      <c r="I1172" s="155"/>
      <c r="J1172" s="40"/>
      <c r="K1172" s="40"/>
      <c r="L1172" s="44"/>
      <c r="M1172" s="261"/>
      <c r="N1172" s="262"/>
      <c r="O1172" s="91"/>
      <c r="P1172" s="91"/>
      <c r="Q1172" s="91"/>
      <c r="R1172" s="91"/>
      <c r="S1172" s="91"/>
      <c r="T1172" s="92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T1172" s="17" t="s">
        <v>175</v>
      </c>
      <c r="AU1172" s="17" t="s">
        <v>90</v>
      </c>
    </row>
    <row r="1173" spans="1:65" s="2" customFormat="1" ht="16.5" customHeight="1">
      <c r="A1173" s="38"/>
      <c r="B1173" s="39"/>
      <c r="C1173" s="300" t="s">
        <v>1695</v>
      </c>
      <c r="D1173" s="300" t="s">
        <v>331</v>
      </c>
      <c r="E1173" s="301" t="s">
        <v>1696</v>
      </c>
      <c r="F1173" s="302" t="s">
        <v>1697</v>
      </c>
      <c r="G1173" s="303" t="s">
        <v>272</v>
      </c>
      <c r="H1173" s="304">
        <v>2.563</v>
      </c>
      <c r="I1173" s="305"/>
      <c r="J1173" s="306">
        <f>ROUND(I1173*H1173,2)</f>
        <v>0</v>
      </c>
      <c r="K1173" s="307"/>
      <c r="L1173" s="308"/>
      <c r="M1173" s="309" t="s">
        <v>1</v>
      </c>
      <c r="N1173" s="310" t="s">
        <v>45</v>
      </c>
      <c r="O1173" s="91"/>
      <c r="P1173" s="255">
        <f>O1173*H1173</f>
        <v>0</v>
      </c>
      <c r="Q1173" s="255">
        <v>0.5</v>
      </c>
      <c r="R1173" s="255">
        <f>Q1173*H1173</f>
        <v>1.2815</v>
      </c>
      <c r="S1173" s="255">
        <v>0</v>
      </c>
      <c r="T1173" s="256">
        <f>S1173*H1173</f>
        <v>0</v>
      </c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R1173" s="257" t="s">
        <v>508</v>
      </c>
      <c r="AT1173" s="257" t="s">
        <v>331</v>
      </c>
      <c r="AU1173" s="257" t="s">
        <v>90</v>
      </c>
      <c r="AY1173" s="17" t="s">
        <v>166</v>
      </c>
      <c r="BE1173" s="258">
        <f>IF(N1173="základní",J1173,0)</f>
        <v>0</v>
      </c>
      <c r="BF1173" s="258">
        <f>IF(N1173="snížená",J1173,0)</f>
        <v>0</v>
      </c>
      <c r="BG1173" s="258">
        <f>IF(N1173="zákl. přenesená",J1173,0)</f>
        <v>0</v>
      </c>
      <c r="BH1173" s="258">
        <f>IF(N1173="sníž. přenesená",J1173,0)</f>
        <v>0</v>
      </c>
      <c r="BI1173" s="258">
        <f>IF(N1173="nulová",J1173,0)</f>
        <v>0</v>
      </c>
      <c r="BJ1173" s="17" t="s">
        <v>88</v>
      </c>
      <c r="BK1173" s="258">
        <f>ROUND(I1173*H1173,2)</f>
        <v>0</v>
      </c>
      <c r="BL1173" s="17" t="s">
        <v>348</v>
      </c>
      <c r="BM1173" s="257" t="s">
        <v>1698</v>
      </c>
    </row>
    <row r="1174" spans="1:47" s="2" customFormat="1" ht="12">
      <c r="A1174" s="38"/>
      <c r="B1174" s="39"/>
      <c r="C1174" s="40"/>
      <c r="D1174" s="259" t="s">
        <v>175</v>
      </c>
      <c r="E1174" s="40"/>
      <c r="F1174" s="260" t="s">
        <v>1699</v>
      </c>
      <c r="G1174" s="40"/>
      <c r="H1174" s="40"/>
      <c r="I1174" s="155"/>
      <c r="J1174" s="40"/>
      <c r="K1174" s="40"/>
      <c r="L1174" s="44"/>
      <c r="M1174" s="261"/>
      <c r="N1174" s="262"/>
      <c r="O1174" s="91"/>
      <c r="P1174" s="91"/>
      <c r="Q1174" s="91"/>
      <c r="R1174" s="91"/>
      <c r="S1174" s="91"/>
      <c r="T1174" s="92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T1174" s="17" t="s">
        <v>175</v>
      </c>
      <c r="AU1174" s="17" t="s">
        <v>90</v>
      </c>
    </row>
    <row r="1175" spans="1:51" s="13" customFormat="1" ht="12">
      <c r="A1175" s="13"/>
      <c r="B1175" s="267"/>
      <c r="C1175" s="268"/>
      <c r="D1175" s="259" t="s">
        <v>267</v>
      </c>
      <c r="E1175" s="269" t="s">
        <v>1</v>
      </c>
      <c r="F1175" s="270" t="s">
        <v>1700</v>
      </c>
      <c r="G1175" s="268"/>
      <c r="H1175" s="271">
        <v>1.602</v>
      </c>
      <c r="I1175" s="272"/>
      <c r="J1175" s="268"/>
      <c r="K1175" s="268"/>
      <c r="L1175" s="273"/>
      <c r="M1175" s="274"/>
      <c r="N1175" s="275"/>
      <c r="O1175" s="275"/>
      <c r="P1175" s="275"/>
      <c r="Q1175" s="275"/>
      <c r="R1175" s="275"/>
      <c r="S1175" s="275"/>
      <c r="T1175" s="276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77" t="s">
        <v>267</v>
      </c>
      <c r="AU1175" s="277" t="s">
        <v>90</v>
      </c>
      <c r="AV1175" s="13" t="s">
        <v>90</v>
      </c>
      <c r="AW1175" s="13" t="s">
        <v>35</v>
      </c>
      <c r="AX1175" s="13" t="s">
        <v>80</v>
      </c>
      <c r="AY1175" s="277" t="s">
        <v>166</v>
      </c>
    </row>
    <row r="1176" spans="1:51" s="14" customFormat="1" ht="12">
      <c r="A1176" s="14"/>
      <c r="B1176" s="278"/>
      <c r="C1176" s="279"/>
      <c r="D1176" s="259" t="s">
        <v>267</v>
      </c>
      <c r="E1176" s="280" t="s">
        <v>1</v>
      </c>
      <c r="F1176" s="281" t="s">
        <v>1701</v>
      </c>
      <c r="G1176" s="279"/>
      <c r="H1176" s="282">
        <v>1.602</v>
      </c>
      <c r="I1176" s="283"/>
      <c r="J1176" s="279"/>
      <c r="K1176" s="279"/>
      <c r="L1176" s="284"/>
      <c r="M1176" s="285"/>
      <c r="N1176" s="286"/>
      <c r="O1176" s="286"/>
      <c r="P1176" s="286"/>
      <c r="Q1176" s="286"/>
      <c r="R1176" s="286"/>
      <c r="S1176" s="286"/>
      <c r="T1176" s="287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88" t="s">
        <v>267</v>
      </c>
      <c r="AU1176" s="288" t="s">
        <v>90</v>
      </c>
      <c r="AV1176" s="14" t="s">
        <v>103</v>
      </c>
      <c r="AW1176" s="14" t="s">
        <v>35</v>
      </c>
      <c r="AX1176" s="14" t="s">
        <v>80</v>
      </c>
      <c r="AY1176" s="288" t="s">
        <v>166</v>
      </c>
    </row>
    <row r="1177" spans="1:51" s="15" customFormat="1" ht="12">
      <c r="A1177" s="15"/>
      <c r="B1177" s="289"/>
      <c r="C1177" s="290"/>
      <c r="D1177" s="259" t="s">
        <v>267</v>
      </c>
      <c r="E1177" s="291" t="s">
        <v>1</v>
      </c>
      <c r="F1177" s="292" t="s">
        <v>285</v>
      </c>
      <c r="G1177" s="290"/>
      <c r="H1177" s="293">
        <v>1.602</v>
      </c>
      <c r="I1177" s="294"/>
      <c r="J1177" s="290"/>
      <c r="K1177" s="290"/>
      <c r="L1177" s="295"/>
      <c r="M1177" s="296"/>
      <c r="N1177" s="297"/>
      <c r="O1177" s="297"/>
      <c r="P1177" s="297"/>
      <c r="Q1177" s="297"/>
      <c r="R1177" s="297"/>
      <c r="S1177" s="297"/>
      <c r="T1177" s="298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T1177" s="299" t="s">
        <v>267</v>
      </c>
      <c r="AU1177" s="299" t="s">
        <v>90</v>
      </c>
      <c r="AV1177" s="15" t="s">
        <v>113</v>
      </c>
      <c r="AW1177" s="15" t="s">
        <v>35</v>
      </c>
      <c r="AX1177" s="15" t="s">
        <v>88</v>
      </c>
      <c r="AY1177" s="299" t="s">
        <v>166</v>
      </c>
    </row>
    <row r="1178" spans="1:51" s="13" customFormat="1" ht="12">
      <c r="A1178" s="13"/>
      <c r="B1178" s="267"/>
      <c r="C1178" s="268"/>
      <c r="D1178" s="259" t="s">
        <v>267</v>
      </c>
      <c r="E1178" s="268"/>
      <c r="F1178" s="270" t="s">
        <v>1702</v>
      </c>
      <c r="G1178" s="268"/>
      <c r="H1178" s="271">
        <v>2.563</v>
      </c>
      <c r="I1178" s="272"/>
      <c r="J1178" s="268"/>
      <c r="K1178" s="268"/>
      <c r="L1178" s="273"/>
      <c r="M1178" s="274"/>
      <c r="N1178" s="275"/>
      <c r="O1178" s="275"/>
      <c r="P1178" s="275"/>
      <c r="Q1178" s="275"/>
      <c r="R1178" s="275"/>
      <c r="S1178" s="275"/>
      <c r="T1178" s="276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77" t="s">
        <v>267</v>
      </c>
      <c r="AU1178" s="277" t="s">
        <v>90</v>
      </c>
      <c r="AV1178" s="13" t="s">
        <v>90</v>
      </c>
      <c r="AW1178" s="13" t="s">
        <v>4</v>
      </c>
      <c r="AX1178" s="13" t="s">
        <v>88</v>
      </c>
      <c r="AY1178" s="277" t="s">
        <v>166</v>
      </c>
    </row>
    <row r="1179" spans="1:65" s="2" customFormat="1" ht="21.75" customHeight="1">
      <c r="A1179" s="38"/>
      <c r="B1179" s="39"/>
      <c r="C1179" s="245" t="s">
        <v>1703</v>
      </c>
      <c r="D1179" s="245" t="s">
        <v>169</v>
      </c>
      <c r="E1179" s="246" t="s">
        <v>1704</v>
      </c>
      <c r="F1179" s="247" t="s">
        <v>1705</v>
      </c>
      <c r="G1179" s="248" t="s">
        <v>339</v>
      </c>
      <c r="H1179" s="249">
        <v>73</v>
      </c>
      <c r="I1179" s="250"/>
      <c r="J1179" s="251">
        <f>ROUND(I1179*H1179,2)</f>
        <v>0</v>
      </c>
      <c r="K1179" s="252"/>
      <c r="L1179" s="44"/>
      <c r="M1179" s="253" t="s">
        <v>1</v>
      </c>
      <c r="N1179" s="254" t="s">
        <v>45</v>
      </c>
      <c r="O1179" s="91"/>
      <c r="P1179" s="255">
        <f>O1179*H1179</f>
        <v>0</v>
      </c>
      <c r="Q1179" s="255">
        <v>0.00021</v>
      </c>
      <c r="R1179" s="255">
        <f>Q1179*H1179</f>
        <v>0.01533</v>
      </c>
      <c r="S1179" s="255">
        <v>0</v>
      </c>
      <c r="T1179" s="256">
        <f>S1179*H1179</f>
        <v>0</v>
      </c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R1179" s="257" t="s">
        <v>348</v>
      </c>
      <c r="AT1179" s="257" t="s">
        <v>169</v>
      </c>
      <c r="AU1179" s="257" t="s">
        <v>90</v>
      </c>
      <c r="AY1179" s="17" t="s">
        <v>166</v>
      </c>
      <c r="BE1179" s="258">
        <f>IF(N1179="základní",J1179,0)</f>
        <v>0</v>
      </c>
      <c r="BF1179" s="258">
        <f>IF(N1179="snížená",J1179,0)</f>
        <v>0</v>
      </c>
      <c r="BG1179" s="258">
        <f>IF(N1179="zákl. přenesená",J1179,0)</f>
        <v>0</v>
      </c>
      <c r="BH1179" s="258">
        <f>IF(N1179="sníž. přenesená",J1179,0)</f>
        <v>0</v>
      </c>
      <c r="BI1179" s="258">
        <f>IF(N1179="nulová",J1179,0)</f>
        <v>0</v>
      </c>
      <c r="BJ1179" s="17" t="s">
        <v>88</v>
      </c>
      <c r="BK1179" s="258">
        <f>ROUND(I1179*H1179,2)</f>
        <v>0</v>
      </c>
      <c r="BL1179" s="17" t="s">
        <v>348</v>
      </c>
      <c r="BM1179" s="257" t="s">
        <v>1706</v>
      </c>
    </row>
    <row r="1180" spans="1:47" s="2" customFormat="1" ht="12">
      <c r="A1180" s="38"/>
      <c r="B1180" s="39"/>
      <c r="C1180" s="40"/>
      <c r="D1180" s="259" t="s">
        <v>175</v>
      </c>
      <c r="E1180" s="40"/>
      <c r="F1180" s="260" t="s">
        <v>1707</v>
      </c>
      <c r="G1180" s="40"/>
      <c r="H1180" s="40"/>
      <c r="I1180" s="155"/>
      <c r="J1180" s="40"/>
      <c r="K1180" s="40"/>
      <c r="L1180" s="44"/>
      <c r="M1180" s="261"/>
      <c r="N1180" s="262"/>
      <c r="O1180" s="91"/>
      <c r="P1180" s="91"/>
      <c r="Q1180" s="91"/>
      <c r="R1180" s="91"/>
      <c r="S1180" s="91"/>
      <c r="T1180" s="92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38"/>
      <c r="AT1180" s="17" t="s">
        <v>175</v>
      </c>
      <c r="AU1180" s="17" t="s">
        <v>90</v>
      </c>
    </row>
    <row r="1181" spans="1:65" s="2" customFormat="1" ht="16.5" customHeight="1">
      <c r="A1181" s="38"/>
      <c r="B1181" s="39"/>
      <c r="C1181" s="300" t="s">
        <v>1708</v>
      </c>
      <c r="D1181" s="300" t="s">
        <v>331</v>
      </c>
      <c r="E1181" s="301" t="s">
        <v>1709</v>
      </c>
      <c r="F1181" s="302" t="s">
        <v>1710</v>
      </c>
      <c r="G1181" s="303" t="s">
        <v>339</v>
      </c>
      <c r="H1181" s="304">
        <v>78.84</v>
      </c>
      <c r="I1181" s="305"/>
      <c r="J1181" s="306">
        <f>ROUND(I1181*H1181,2)</f>
        <v>0</v>
      </c>
      <c r="K1181" s="307"/>
      <c r="L1181" s="308"/>
      <c r="M1181" s="309" t="s">
        <v>1</v>
      </c>
      <c r="N1181" s="310" t="s">
        <v>45</v>
      </c>
      <c r="O1181" s="91"/>
      <c r="P1181" s="255">
        <f>O1181*H1181</f>
        <v>0</v>
      </c>
      <c r="Q1181" s="255">
        <v>0.0187</v>
      </c>
      <c r="R1181" s="255">
        <f>Q1181*H1181</f>
        <v>1.4743080000000002</v>
      </c>
      <c r="S1181" s="255">
        <v>0</v>
      </c>
      <c r="T1181" s="256">
        <f>S1181*H1181</f>
        <v>0</v>
      </c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  <c r="AE1181" s="38"/>
      <c r="AR1181" s="257" t="s">
        <v>508</v>
      </c>
      <c r="AT1181" s="257" t="s">
        <v>331</v>
      </c>
      <c r="AU1181" s="257" t="s">
        <v>90</v>
      </c>
      <c r="AY1181" s="17" t="s">
        <v>166</v>
      </c>
      <c r="BE1181" s="258">
        <f>IF(N1181="základní",J1181,0)</f>
        <v>0</v>
      </c>
      <c r="BF1181" s="258">
        <f>IF(N1181="snížená",J1181,0)</f>
        <v>0</v>
      </c>
      <c r="BG1181" s="258">
        <f>IF(N1181="zákl. přenesená",J1181,0)</f>
        <v>0</v>
      </c>
      <c r="BH1181" s="258">
        <f>IF(N1181="sníž. přenesená",J1181,0)</f>
        <v>0</v>
      </c>
      <c r="BI1181" s="258">
        <f>IF(N1181="nulová",J1181,0)</f>
        <v>0</v>
      </c>
      <c r="BJ1181" s="17" t="s">
        <v>88</v>
      </c>
      <c r="BK1181" s="258">
        <f>ROUND(I1181*H1181,2)</f>
        <v>0</v>
      </c>
      <c r="BL1181" s="17" t="s">
        <v>348</v>
      </c>
      <c r="BM1181" s="257" t="s">
        <v>1711</v>
      </c>
    </row>
    <row r="1182" spans="1:47" s="2" customFormat="1" ht="12">
      <c r="A1182" s="38"/>
      <c r="B1182" s="39"/>
      <c r="C1182" s="40"/>
      <c r="D1182" s="259" t="s">
        <v>175</v>
      </c>
      <c r="E1182" s="40"/>
      <c r="F1182" s="260" t="s">
        <v>1712</v>
      </c>
      <c r="G1182" s="40"/>
      <c r="H1182" s="40"/>
      <c r="I1182" s="155"/>
      <c r="J1182" s="40"/>
      <c r="K1182" s="40"/>
      <c r="L1182" s="44"/>
      <c r="M1182" s="261"/>
      <c r="N1182" s="262"/>
      <c r="O1182" s="91"/>
      <c r="P1182" s="91"/>
      <c r="Q1182" s="91"/>
      <c r="R1182" s="91"/>
      <c r="S1182" s="91"/>
      <c r="T1182" s="92"/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  <c r="AE1182" s="38"/>
      <c r="AT1182" s="17" t="s">
        <v>175</v>
      </c>
      <c r="AU1182" s="17" t="s">
        <v>90</v>
      </c>
    </row>
    <row r="1183" spans="1:51" s="13" customFormat="1" ht="12">
      <c r="A1183" s="13"/>
      <c r="B1183" s="267"/>
      <c r="C1183" s="268"/>
      <c r="D1183" s="259" t="s">
        <v>267</v>
      </c>
      <c r="E1183" s="268"/>
      <c r="F1183" s="270" t="s">
        <v>1713</v>
      </c>
      <c r="G1183" s="268"/>
      <c r="H1183" s="271">
        <v>78.84</v>
      </c>
      <c r="I1183" s="272"/>
      <c r="J1183" s="268"/>
      <c r="K1183" s="268"/>
      <c r="L1183" s="273"/>
      <c r="M1183" s="274"/>
      <c r="N1183" s="275"/>
      <c r="O1183" s="275"/>
      <c r="P1183" s="275"/>
      <c r="Q1183" s="275"/>
      <c r="R1183" s="275"/>
      <c r="S1183" s="275"/>
      <c r="T1183" s="276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77" t="s">
        <v>267</v>
      </c>
      <c r="AU1183" s="277" t="s">
        <v>90</v>
      </c>
      <c r="AV1183" s="13" t="s">
        <v>90</v>
      </c>
      <c r="AW1183" s="13" t="s">
        <v>4</v>
      </c>
      <c r="AX1183" s="13" t="s">
        <v>88</v>
      </c>
      <c r="AY1183" s="277" t="s">
        <v>166</v>
      </c>
    </row>
    <row r="1184" spans="1:65" s="2" customFormat="1" ht="21.75" customHeight="1">
      <c r="A1184" s="38"/>
      <c r="B1184" s="39"/>
      <c r="C1184" s="245" t="s">
        <v>1714</v>
      </c>
      <c r="D1184" s="245" t="s">
        <v>169</v>
      </c>
      <c r="E1184" s="246" t="s">
        <v>1715</v>
      </c>
      <c r="F1184" s="247" t="s">
        <v>1716</v>
      </c>
      <c r="G1184" s="248" t="s">
        <v>307</v>
      </c>
      <c r="H1184" s="249">
        <v>2.83</v>
      </c>
      <c r="I1184" s="250"/>
      <c r="J1184" s="251">
        <f>ROUND(I1184*H1184,2)</f>
        <v>0</v>
      </c>
      <c r="K1184" s="252"/>
      <c r="L1184" s="44"/>
      <c r="M1184" s="253" t="s">
        <v>1</v>
      </c>
      <c r="N1184" s="254" t="s">
        <v>45</v>
      </c>
      <c r="O1184" s="91"/>
      <c r="P1184" s="255">
        <f>O1184*H1184</f>
        <v>0</v>
      </c>
      <c r="Q1184" s="255">
        <v>0</v>
      </c>
      <c r="R1184" s="255">
        <f>Q1184*H1184</f>
        <v>0</v>
      </c>
      <c r="S1184" s="255">
        <v>0</v>
      </c>
      <c r="T1184" s="256">
        <f>S1184*H1184</f>
        <v>0</v>
      </c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38"/>
      <c r="AR1184" s="257" t="s">
        <v>348</v>
      </c>
      <c r="AT1184" s="257" t="s">
        <v>169</v>
      </c>
      <c r="AU1184" s="257" t="s">
        <v>90</v>
      </c>
      <c r="AY1184" s="17" t="s">
        <v>166</v>
      </c>
      <c r="BE1184" s="258">
        <f>IF(N1184="základní",J1184,0)</f>
        <v>0</v>
      </c>
      <c r="BF1184" s="258">
        <f>IF(N1184="snížená",J1184,0)</f>
        <v>0</v>
      </c>
      <c r="BG1184" s="258">
        <f>IF(N1184="zákl. přenesená",J1184,0)</f>
        <v>0</v>
      </c>
      <c r="BH1184" s="258">
        <f>IF(N1184="sníž. přenesená",J1184,0)</f>
        <v>0</v>
      </c>
      <c r="BI1184" s="258">
        <f>IF(N1184="nulová",J1184,0)</f>
        <v>0</v>
      </c>
      <c r="BJ1184" s="17" t="s">
        <v>88</v>
      </c>
      <c r="BK1184" s="258">
        <f>ROUND(I1184*H1184,2)</f>
        <v>0</v>
      </c>
      <c r="BL1184" s="17" t="s">
        <v>348</v>
      </c>
      <c r="BM1184" s="257" t="s">
        <v>1717</v>
      </c>
    </row>
    <row r="1185" spans="1:47" s="2" customFormat="1" ht="12">
      <c r="A1185" s="38"/>
      <c r="B1185" s="39"/>
      <c r="C1185" s="40"/>
      <c r="D1185" s="259" t="s">
        <v>175</v>
      </c>
      <c r="E1185" s="40"/>
      <c r="F1185" s="260" t="s">
        <v>1718</v>
      </c>
      <c r="G1185" s="40"/>
      <c r="H1185" s="40"/>
      <c r="I1185" s="155"/>
      <c r="J1185" s="40"/>
      <c r="K1185" s="40"/>
      <c r="L1185" s="44"/>
      <c r="M1185" s="261"/>
      <c r="N1185" s="262"/>
      <c r="O1185" s="91"/>
      <c r="P1185" s="91"/>
      <c r="Q1185" s="91"/>
      <c r="R1185" s="91"/>
      <c r="S1185" s="91"/>
      <c r="T1185" s="92"/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  <c r="AE1185" s="38"/>
      <c r="AT1185" s="17" t="s">
        <v>175</v>
      </c>
      <c r="AU1185" s="17" t="s">
        <v>90</v>
      </c>
    </row>
    <row r="1186" spans="1:63" s="12" customFormat="1" ht="22.8" customHeight="1">
      <c r="A1186" s="12"/>
      <c r="B1186" s="229"/>
      <c r="C1186" s="230"/>
      <c r="D1186" s="231" t="s">
        <v>79</v>
      </c>
      <c r="E1186" s="243" t="s">
        <v>1719</v>
      </c>
      <c r="F1186" s="243" t="s">
        <v>1720</v>
      </c>
      <c r="G1186" s="230"/>
      <c r="H1186" s="230"/>
      <c r="I1186" s="233"/>
      <c r="J1186" s="244">
        <f>BK1186</f>
        <v>0</v>
      </c>
      <c r="K1186" s="230"/>
      <c r="L1186" s="235"/>
      <c r="M1186" s="236"/>
      <c r="N1186" s="237"/>
      <c r="O1186" s="237"/>
      <c r="P1186" s="238">
        <f>SUM(P1187:P1233)</f>
        <v>0</v>
      </c>
      <c r="Q1186" s="237"/>
      <c r="R1186" s="238">
        <f>SUM(R1187:R1233)</f>
        <v>22.87457578</v>
      </c>
      <c r="S1186" s="237"/>
      <c r="T1186" s="239">
        <f>SUM(T1187:T1233)</f>
        <v>0</v>
      </c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R1186" s="240" t="s">
        <v>90</v>
      </c>
      <c r="AT1186" s="241" t="s">
        <v>79</v>
      </c>
      <c r="AU1186" s="241" t="s">
        <v>88</v>
      </c>
      <c r="AY1186" s="240" t="s">
        <v>166</v>
      </c>
      <c r="BK1186" s="242">
        <f>SUM(BK1187:BK1233)</f>
        <v>0</v>
      </c>
    </row>
    <row r="1187" spans="1:65" s="2" customFormat="1" ht="21.75" customHeight="1">
      <c r="A1187" s="38"/>
      <c r="B1187" s="39"/>
      <c r="C1187" s="245" t="s">
        <v>1721</v>
      </c>
      <c r="D1187" s="245" t="s">
        <v>169</v>
      </c>
      <c r="E1187" s="246" t="s">
        <v>1722</v>
      </c>
      <c r="F1187" s="247" t="s">
        <v>1723</v>
      </c>
      <c r="G1187" s="248" t="s">
        <v>339</v>
      </c>
      <c r="H1187" s="249">
        <v>15.643</v>
      </c>
      <c r="I1187" s="250"/>
      <c r="J1187" s="251">
        <f>ROUND(I1187*H1187,2)</f>
        <v>0</v>
      </c>
      <c r="K1187" s="252"/>
      <c r="L1187" s="44"/>
      <c r="M1187" s="253" t="s">
        <v>1</v>
      </c>
      <c r="N1187" s="254" t="s">
        <v>45</v>
      </c>
      <c r="O1187" s="91"/>
      <c r="P1187" s="255">
        <f>O1187*H1187</f>
        <v>0</v>
      </c>
      <c r="Q1187" s="255">
        <v>0.02614</v>
      </c>
      <c r="R1187" s="255">
        <f>Q1187*H1187</f>
        <v>0.40890802000000004</v>
      </c>
      <c r="S1187" s="255">
        <v>0</v>
      </c>
      <c r="T1187" s="256">
        <f>S1187*H1187</f>
        <v>0</v>
      </c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  <c r="AE1187" s="38"/>
      <c r="AR1187" s="257" t="s">
        <v>348</v>
      </c>
      <c r="AT1187" s="257" t="s">
        <v>169</v>
      </c>
      <c r="AU1187" s="257" t="s">
        <v>90</v>
      </c>
      <c r="AY1187" s="17" t="s">
        <v>166</v>
      </c>
      <c r="BE1187" s="258">
        <f>IF(N1187="základní",J1187,0)</f>
        <v>0</v>
      </c>
      <c r="BF1187" s="258">
        <f>IF(N1187="snížená",J1187,0)</f>
        <v>0</v>
      </c>
      <c r="BG1187" s="258">
        <f>IF(N1187="zákl. přenesená",J1187,0)</f>
        <v>0</v>
      </c>
      <c r="BH1187" s="258">
        <f>IF(N1187="sníž. přenesená",J1187,0)</f>
        <v>0</v>
      </c>
      <c r="BI1187" s="258">
        <f>IF(N1187="nulová",J1187,0)</f>
        <v>0</v>
      </c>
      <c r="BJ1187" s="17" t="s">
        <v>88</v>
      </c>
      <c r="BK1187" s="258">
        <f>ROUND(I1187*H1187,2)</f>
        <v>0</v>
      </c>
      <c r="BL1187" s="17" t="s">
        <v>348</v>
      </c>
      <c r="BM1187" s="257" t="s">
        <v>1724</v>
      </c>
    </row>
    <row r="1188" spans="1:47" s="2" customFormat="1" ht="12">
      <c r="A1188" s="38"/>
      <c r="B1188" s="39"/>
      <c r="C1188" s="40"/>
      <c r="D1188" s="259" t="s">
        <v>175</v>
      </c>
      <c r="E1188" s="40"/>
      <c r="F1188" s="260" t="s">
        <v>1725</v>
      </c>
      <c r="G1188" s="40"/>
      <c r="H1188" s="40"/>
      <c r="I1188" s="155"/>
      <c r="J1188" s="40"/>
      <c r="K1188" s="40"/>
      <c r="L1188" s="44"/>
      <c r="M1188" s="261"/>
      <c r="N1188" s="262"/>
      <c r="O1188" s="91"/>
      <c r="P1188" s="91"/>
      <c r="Q1188" s="91"/>
      <c r="R1188" s="91"/>
      <c r="S1188" s="91"/>
      <c r="T1188" s="92"/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  <c r="AE1188" s="38"/>
      <c r="AT1188" s="17" t="s">
        <v>175</v>
      </c>
      <c r="AU1188" s="17" t="s">
        <v>90</v>
      </c>
    </row>
    <row r="1189" spans="1:51" s="13" customFormat="1" ht="12">
      <c r="A1189" s="13"/>
      <c r="B1189" s="267"/>
      <c r="C1189" s="268"/>
      <c r="D1189" s="259" t="s">
        <v>267</v>
      </c>
      <c r="E1189" s="269" t="s">
        <v>1</v>
      </c>
      <c r="F1189" s="270" t="s">
        <v>1726</v>
      </c>
      <c r="G1189" s="268"/>
      <c r="H1189" s="271">
        <v>9.353</v>
      </c>
      <c r="I1189" s="272"/>
      <c r="J1189" s="268"/>
      <c r="K1189" s="268"/>
      <c r="L1189" s="273"/>
      <c r="M1189" s="274"/>
      <c r="N1189" s="275"/>
      <c r="O1189" s="275"/>
      <c r="P1189" s="275"/>
      <c r="Q1189" s="275"/>
      <c r="R1189" s="275"/>
      <c r="S1189" s="275"/>
      <c r="T1189" s="276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77" t="s">
        <v>267</v>
      </c>
      <c r="AU1189" s="277" t="s">
        <v>90</v>
      </c>
      <c r="AV1189" s="13" t="s">
        <v>90</v>
      </c>
      <c r="AW1189" s="13" t="s">
        <v>35</v>
      </c>
      <c r="AX1189" s="13" t="s">
        <v>80</v>
      </c>
      <c r="AY1189" s="277" t="s">
        <v>166</v>
      </c>
    </row>
    <row r="1190" spans="1:51" s="14" customFormat="1" ht="12">
      <c r="A1190" s="14"/>
      <c r="B1190" s="278"/>
      <c r="C1190" s="279"/>
      <c r="D1190" s="259" t="s">
        <v>267</v>
      </c>
      <c r="E1190" s="280" t="s">
        <v>1</v>
      </c>
      <c r="F1190" s="281" t="s">
        <v>1727</v>
      </c>
      <c r="G1190" s="279"/>
      <c r="H1190" s="282">
        <v>9.353</v>
      </c>
      <c r="I1190" s="283"/>
      <c r="J1190" s="279"/>
      <c r="K1190" s="279"/>
      <c r="L1190" s="284"/>
      <c r="M1190" s="285"/>
      <c r="N1190" s="286"/>
      <c r="O1190" s="286"/>
      <c r="P1190" s="286"/>
      <c r="Q1190" s="286"/>
      <c r="R1190" s="286"/>
      <c r="S1190" s="286"/>
      <c r="T1190" s="287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88" t="s">
        <v>267</v>
      </c>
      <c r="AU1190" s="288" t="s">
        <v>90</v>
      </c>
      <c r="AV1190" s="14" t="s">
        <v>103</v>
      </c>
      <c r="AW1190" s="14" t="s">
        <v>35</v>
      </c>
      <c r="AX1190" s="14" t="s">
        <v>80</v>
      </c>
      <c r="AY1190" s="288" t="s">
        <v>166</v>
      </c>
    </row>
    <row r="1191" spans="1:51" s="13" customFormat="1" ht="12">
      <c r="A1191" s="13"/>
      <c r="B1191" s="267"/>
      <c r="C1191" s="268"/>
      <c r="D1191" s="259" t="s">
        <v>267</v>
      </c>
      <c r="E1191" s="269" t="s">
        <v>1</v>
      </c>
      <c r="F1191" s="270" t="s">
        <v>1728</v>
      </c>
      <c r="G1191" s="268"/>
      <c r="H1191" s="271">
        <v>6.29</v>
      </c>
      <c r="I1191" s="272"/>
      <c r="J1191" s="268"/>
      <c r="K1191" s="268"/>
      <c r="L1191" s="273"/>
      <c r="M1191" s="274"/>
      <c r="N1191" s="275"/>
      <c r="O1191" s="275"/>
      <c r="P1191" s="275"/>
      <c r="Q1191" s="275"/>
      <c r="R1191" s="275"/>
      <c r="S1191" s="275"/>
      <c r="T1191" s="276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77" t="s">
        <v>267</v>
      </c>
      <c r="AU1191" s="277" t="s">
        <v>90</v>
      </c>
      <c r="AV1191" s="13" t="s">
        <v>90</v>
      </c>
      <c r="AW1191" s="13" t="s">
        <v>35</v>
      </c>
      <c r="AX1191" s="13" t="s">
        <v>80</v>
      </c>
      <c r="AY1191" s="277" t="s">
        <v>166</v>
      </c>
    </row>
    <row r="1192" spans="1:51" s="14" customFormat="1" ht="12">
      <c r="A1192" s="14"/>
      <c r="B1192" s="278"/>
      <c r="C1192" s="279"/>
      <c r="D1192" s="259" t="s">
        <v>267</v>
      </c>
      <c r="E1192" s="280" t="s">
        <v>1</v>
      </c>
      <c r="F1192" s="281" t="s">
        <v>1729</v>
      </c>
      <c r="G1192" s="279"/>
      <c r="H1192" s="282">
        <v>6.29</v>
      </c>
      <c r="I1192" s="283"/>
      <c r="J1192" s="279"/>
      <c r="K1192" s="279"/>
      <c r="L1192" s="284"/>
      <c r="M1192" s="285"/>
      <c r="N1192" s="286"/>
      <c r="O1192" s="286"/>
      <c r="P1192" s="286"/>
      <c r="Q1192" s="286"/>
      <c r="R1192" s="286"/>
      <c r="S1192" s="286"/>
      <c r="T1192" s="287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88" t="s">
        <v>267</v>
      </c>
      <c r="AU1192" s="288" t="s">
        <v>90</v>
      </c>
      <c r="AV1192" s="14" t="s">
        <v>103</v>
      </c>
      <c r="AW1192" s="14" t="s">
        <v>35</v>
      </c>
      <c r="AX1192" s="14" t="s">
        <v>80</v>
      </c>
      <c r="AY1192" s="288" t="s">
        <v>166</v>
      </c>
    </row>
    <row r="1193" spans="1:51" s="15" customFormat="1" ht="12">
      <c r="A1193" s="15"/>
      <c r="B1193" s="289"/>
      <c r="C1193" s="290"/>
      <c r="D1193" s="259" t="s">
        <v>267</v>
      </c>
      <c r="E1193" s="291" t="s">
        <v>1</v>
      </c>
      <c r="F1193" s="292" t="s">
        <v>1730</v>
      </c>
      <c r="G1193" s="290"/>
      <c r="H1193" s="293">
        <v>15.643</v>
      </c>
      <c r="I1193" s="294"/>
      <c r="J1193" s="290"/>
      <c r="K1193" s="290"/>
      <c r="L1193" s="295"/>
      <c r="M1193" s="296"/>
      <c r="N1193" s="297"/>
      <c r="O1193" s="297"/>
      <c r="P1193" s="297"/>
      <c r="Q1193" s="297"/>
      <c r="R1193" s="297"/>
      <c r="S1193" s="297"/>
      <c r="T1193" s="298"/>
      <c r="U1193" s="15"/>
      <c r="V1193" s="15"/>
      <c r="W1193" s="15"/>
      <c r="X1193" s="15"/>
      <c r="Y1193" s="15"/>
      <c r="Z1193" s="15"/>
      <c r="AA1193" s="15"/>
      <c r="AB1193" s="15"/>
      <c r="AC1193" s="15"/>
      <c r="AD1193" s="15"/>
      <c r="AE1193" s="15"/>
      <c r="AT1193" s="299" t="s">
        <v>267</v>
      </c>
      <c r="AU1193" s="299" t="s">
        <v>90</v>
      </c>
      <c r="AV1193" s="15" t="s">
        <v>113</v>
      </c>
      <c r="AW1193" s="15" t="s">
        <v>35</v>
      </c>
      <c r="AX1193" s="15" t="s">
        <v>88</v>
      </c>
      <c r="AY1193" s="299" t="s">
        <v>166</v>
      </c>
    </row>
    <row r="1194" spans="1:65" s="2" customFormat="1" ht="21.75" customHeight="1">
      <c r="A1194" s="38"/>
      <c r="B1194" s="39"/>
      <c r="C1194" s="245" t="s">
        <v>1731</v>
      </c>
      <c r="D1194" s="245" t="s">
        <v>169</v>
      </c>
      <c r="E1194" s="246" t="s">
        <v>1732</v>
      </c>
      <c r="F1194" s="247" t="s">
        <v>1733</v>
      </c>
      <c r="G1194" s="248" t="s">
        <v>339</v>
      </c>
      <c r="H1194" s="249">
        <v>3.528</v>
      </c>
      <c r="I1194" s="250"/>
      <c r="J1194" s="251">
        <f>ROUND(I1194*H1194,2)</f>
        <v>0</v>
      </c>
      <c r="K1194" s="252"/>
      <c r="L1194" s="44"/>
      <c r="M1194" s="253" t="s">
        <v>1</v>
      </c>
      <c r="N1194" s="254" t="s">
        <v>45</v>
      </c>
      <c r="O1194" s="91"/>
      <c r="P1194" s="255">
        <f>O1194*H1194</f>
        <v>0</v>
      </c>
      <c r="Q1194" s="255">
        <v>0.02308</v>
      </c>
      <c r="R1194" s="255">
        <f>Q1194*H1194</f>
        <v>0.08142624</v>
      </c>
      <c r="S1194" s="255">
        <v>0</v>
      </c>
      <c r="T1194" s="256">
        <f>S1194*H1194</f>
        <v>0</v>
      </c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  <c r="AE1194" s="38"/>
      <c r="AR1194" s="257" t="s">
        <v>348</v>
      </c>
      <c r="AT1194" s="257" t="s">
        <v>169</v>
      </c>
      <c r="AU1194" s="257" t="s">
        <v>90</v>
      </c>
      <c r="AY1194" s="17" t="s">
        <v>166</v>
      </c>
      <c r="BE1194" s="258">
        <f>IF(N1194="základní",J1194,0)</f>
        <v>0</v>
      </c>
      <c r="BF1194" s="258">
        <f>IF(N1194="snížená",J1194,0)</f>
        <v>0</v>
      </c>
      <c r="BG1194" s="258">
        <f>IF(N1194="zákl. přenesená",J1194,0)</f>
        <v>0</v>
      </c>
      <c r="BH1194" s="258">
        <f>IF(N1194="sníž. přenesená",J1194,0)</f>
        <v>0</v>
      </c>
      <c r="BI1194" s="258">
        <f>IF(N1194="nulová",J1194,0)</f>
        <v>0</v>
      </c>
      <c r="BJ1194" s="17" t="s">
        <v>88</v>
      </c>
      <c r="BK1194" s="258">
        <f>ROUND(I1194*H1194,2)</f>
        <v>0</v>
      </c>
      <c r="BL1194" s="17" t="s">
        <v>348</v>
      </c>
      <c r="BM1194" s="257" t="s">
        <v>1734</v>
      </c>
    </row>
    <row r="1195" spans="1:47" s="2" customFormat="1" ht="12">
      <c r="A1195" s="38"/>
      <c r="B1195" s="39"/>
      <c r="C1195" s="40"/>
      <c r="D1195" s="259" t="s">
        <v>175</v>
      </c>
      <c r="E1195" s="40"/>
      <c r="F1195" s="260" t="s">
        <v>1735</v>
      </c>
      <c r="G1195" s="40"/>
      <c r="H1195" s="40"/>
      <c r="I1195" s="155"/>
      <c r="J1195" s="40"/>
      <c r="K1195" s="40"/>
      <c r="L1195" s="44"/>
      <c r="M1195" s="261"/>
      <c r="N1195" s="262"/>
      <c r="O1195" s="91"/>
      <c r="P1195" s="91"/>
      <c r="Q1195" s="91"/>
      <c r="R1195" s="91"/>
      <c r="S1195" s="91"/>
      <c r="T1195" s="92"/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  <c r="AE1195" s="38"/>
      <c r="AT1195" s="17" t="s">
        <v>175</v>
      </c>
      <c r="AU1195" s="17" t="s">
        <v>90</v>
      </c>
    </row>
    <row r="1196" spans="1:51" s="13" customFormat="1" ht="12">
      <c r="A1196" s="13"/>
      <c r="B1196" s="267"/>
      <c r="C1196" s="268"/>
      <c r="D1196" s="259" t="s">
        <v>267</v>
      </c>
      <c r="E1196" s="269" t="s">
        <v>1</v>
      </c>
      <c r="F1196" s="270" t="s">
        <v>1736</v>
      </c>
      <c r="G1196" s="268"/>
      <c r="H1196" s="271">
        <v>3.528</v>
      </c>
      <c r="I1196" s="272"/>
      <c r="J1196" s="268"/>
      <c r="K1196" s="268"/>
      <c r="L1196" s="273"/>
      <c r="M1196" s="274"/>
      <c r="N1196" s="275"/>
      <c r="O1196" s="275"/>
      <c r="P1196" s="275"/>
      <c r="Q1196" s="275"/>
      <c r="R1196" s="275"/>
      <c r="S1196" s="275"/>
      <c r="T1196" s="276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77" t="s">
        <v>267</v>
      </c>
      <c r="AU1196" s="277" t="s">
        <v>90</v>
      </c>
      <c r="AV1196" s="13" t="s">
        <v>90</v>
      </c>
      <c r="AW1196" s="13" t="s">
        <v>35</v>
      </c>
      <c r="AX1196" s="13" t="s">
        <v>80</v>
      </c>
      <c r="AY1196" s="277" t="s">
        <v>166</v>
      </c>
    </row>
    <row r="1197" spans="1:51" s="14" customFormat="1" ht="12">
      <c r="A1197" s="14"/>
      <c r="B1197" s="278"/>
      <c r="C1197" s="279"/>
      <c r="D1197" s="259" t="s">
        <v>267</v>
      </c>
      <c r="E1197" s="280" t="s">
        <v>1</v>
      </c>
      <c r="F1197" s="281" t="s">
        <v>1164</v>
      </c>
      <c r="G1197" s="279"/>
      <c r="H1197" s="282">
        <v>3.528</v>
      </c>
      <c r="I1197" s="283"/>
      <c r="J1197" s="279"/>
      <c r="K1197" s="279"/>
      <c r="L1197" s="284"/>
      <c r="M1197" s="285"/>
      <c r="N1197" s="286"/>
      <c r="O1197" s="286"/>
      <c r="P1197" s="286"/>
      <c r="Q1197" s="286"/>
      <c r="R1197" s="286"/>
      <c r="S1197" s="286"/>
      <c r="T1197" s="287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T1197" s="288" t="s">
        <v>267</v>
      </c>
      <c r="AU1197" s="288" t="s">
        <v>90</v>
      </c>
      <c r="AV1197" s="14" t="s">
        <v>103</v>
      </c>
      <c r="AW1197" s="14" t="s">
        <v>35</v>
      </c>
      <c r="AX1197" s="14" t="s">
        <v>80</v>
      </c>
      <c r="AY1197" s="288" t="s">
        <v>166</v>
      </c>
    </row>
    <row r="1198" spans="1:51" s="15" customFormat="1" ht="12">
      <c r="A1198" s="15"/>
      <c r="B1198" s="289"/>
      <c r="C1198" s="290"/>
      <c r="D1198" s="259" t="s">
        <v>267</v>
      </c>
      <c r="E1198" s="291" t="s">
        <v>1</v>
      </c>
      <c r="F1198" s="292" t="s">
        <v>1737</v>
      </c>
      <c r="G1198" s="290"/>
      <c r="H1198" s="293">
        <v>3.528</v>
      </c>
      <c r="I1198" s="294"/>
      <c r="J1198" s="290"/>
      <c r="K1198" s="290"/>
      <c r="L1198" s="295"/>
      <c r="M1198" s="296"/>
      <c r="N1198" s="297"/>
      <c r="O1198" s="297"/>
      <c r="P1198" s="297"/>
      <c r="Q1198" s="297"/>
      <c r="R1198" s="297"/>
      <c r="S1198" s="297"/>
      <c r="T1198" s="298"/>
      <c r="U1198" s="15"/>
      <c r="V1198" s="15"/>
      <c r="W1198" s="15"/>
      <c r="X1198" s="15"/>
      <c r="Y1198" s="15"/>
      <c r="Z1198" s="15"/>
      <c r="AA1198" s="15"/>
      <c r="AB1198" s="15"/>
      <c r="AC1198" s="15"/>
      <c r="AD1198" s="15"/>
      <c r="AE1198" s="15"/>
      <c r="AT1198" s="299" t="s">
        <v>267</v>
      </c>
      <c r="AU1198" s="299" t="s">
        <v>90</v>
      </c>
      <c r="AV1198" s="15" t="s">
        <v>113</v>
      </c>
      <c r="AW1198" s="15" t="s">
        <v>35</v>
      </c>
      <c r="AX1198" s="15" t="s">
        <v>88</v>
      </c>
      <c r="AY1198" s="299" t="s">
        <v>166</v>
      </c>
    </row>
    <row r="1199" spans="1:65" s="2" customFormat="1" ht="21.75" customHeight="1">
      <c r="A1199" s="38"/>
      <c r="B1199" s="39"/>
      <c r="C1199" s="245" t="s">
        <v>1738</v>
      </c>
      <c r="D1199" s="245" t="s">
        <v>169</v>
      </c>
      <c r="E1199" s="246" t="s">
        <v>1739</v>
      </c>
      <c r="F1199" s="247" t="s">
        <v>1740</v>
      </c>
      <c r="G1199" s="248" t="s">
        <v>339</v>
      </c>
      <c r="H1199" s="249">
        <v>13.978</v>
      </c>
      <c r="I1199" s="250"/>
      <c r="J1199" s="251">
        <f>ROUND(I1199*H1199,2)</f>
        <v>0</v>
      </c>
      <c r="K1199" s="252"/>
      <c r="L1199" s="44"/>
      <c r="M1199" s="253" t="s">
        <v>1</v>
      </c>
      <c r="N1199" s="254" t="s">
        <v>45</v>
      </c>
      <c r="O1199" s="91"/>
      <c r="P1199" s="255">
        <f>O1199*H1199</f>
        <v>0</v>
      </c>
      <c r="Q1199" s="255">
        <v>0.06819</v>
      </c>
      <c r="R1199" s="255">
        <f>Q1199*H1199</f>
        <v>0.95315982</v>
      </c>
      <c r="S1199" s="255">
        <v>0</v>
      </c>
      <c r="T1199" s="256">
        <f>S1199*H1199</f>
        <v>0</v>
      </c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  <c r="AE1199" s="38"/>
      <c r="AR1199" s="257" t="s">
        <v>348</v>
      </c>
      <c r="AT1199" s="257" t="s">
        <v>169</v>
      </c>
      <c r="AU1199" s="257" t="s">
        <v>90</v>
      </c>
      <c r="AY1199" s="17" t="s">
        <v>166</v>
      </c>
      <c r="BE1199" s="258">
        <f>IF(N1199="základní",J1199,0)</f>
        <v>0</v>
      </c>
      <c r="BF1199" s="258">
        <f>IF(N1199="snížená",J1199,0)</f>
        <v>0</v>
      </c>
      <c r="BG1199" s="258">
        <f>IF(N1199="zákl. přenesená",J1199,0)</f>
        <v>0</v>
      </c>
      <c r="BH1199" s="258">
        <f>IF(N1199="sníž. přenesená",J1199,0)</f>
        <v>0</v>
      </c>
      <c r="BI1199" s="258">
        <f>IF(N1199="nulová",J1199,0)</f>
        <v>0</v>
      </c>
      <c r="BJ1199" s="17" t="s">
        <v>88</v>
      </c>
      <c r="BK1199" s="258">
        <f>ROUND(I1199*H1199,2)</f>
        <v>0</v>
      </c>
      <c r="BL1199" s="17" t="s">
        <v>348</v>
      </c>
      <c r="BM1199" s="257" t="s">
        <v>1741</v>
      </c>
    </row>
    <row r="1200" spans="1:47" s="2" customFormat="1" ht="12">
      <c r="A1200" s="38"/>
      <c r="B1200" s="39"/>
      <c r="C1200" s="40"/>
      <c r="D1200" s="259" t="s">
        <v>175</v>
      </c>
      <c r="E1200" s="40"/>
      <c r="F1200" s="260" t="s">
        <v>1740</v>
      </c>
      <c r="G1200" s="40"/>
      <c r="H1200" s="40"/>
      <c r="I1200" s="155"/>
      <c r="J1200" s="40"/>
      <c r="K1200" s="40"/>
      <c r="L1200" s="44"/>
      <c r="M1200" s="261"/>
      <c r="N1200" s="262"/>
      <c r="O1200" s="91"/>
      <c r="P1200" s="91"/>
      <c r="Q1200" s="91"/>
      <c r="R1200" s="91"/>
      <c r="S1200" s="91"/>
      <c r="T1200" s="92"/>
      <c r="U1200" s="38"/>
      <c r="V1200" s="38"/>
      <c r="W1200" s="38"/>
      <c r="X1200" s="38"/>
      <c r="Y1200" s="38"/>
      <c r="Z1200" s="38"/>
      <c r="AA1200" s="38"/>
      <c r="AB1200" s="38"/>
      <c r="AC1200" s="38"/>
      <c r="AD1200" s="38"/>
      <c r="AE1200" s="38"/>
      <c r="AT1200" s="17" t="s">
        <v>175</v>
      </c>
      <c r="AU1200" s="17" t="s">
        <v>90</v>
      </c>
    </row>
    <row r="1201" spans="1:51" s="13" customFormat="1" ht="12">
      <c r="A1201" s="13"/>
      <c r="B1201" s="267"/>
      <c r="C1201" s="268"/>
      <c r="D1201" s="259" t="s">
        <v>267</v>
      </c>
      <c r="E1201" s="269" t="s">
        <v>1</v>
      </c>
      <c r="F1201" s="270" t="s">
        <v>1742</v>
      </c>
      <c r="G1201" s="268"/>
      <c r="H1201" s="271">
        <v>13.978</v>
      </c>
      <c r="I1201" s="272"/>
      <c r="J1201" s="268"/>
      <c r="K1201" s="268"/>
      <c r="L1201" s="273"/>
      <c r="M1201" s="274"/>
      <c r="N1201" s="275"/>
      <c r="O1201" s="275"/>
      <c r="P1201" s="275"/>
      <c r="Q1201" s="275"/>
      <c r="R1201" s="275"/>
      <c r="S1201" s="275"/>
      <c r="T1201" s="276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77" t="s">
        <v>267</v>
      </c>
      <c r="AU1201" s="277" t="s">
        <v>90</v>
      </c>
      <c r="AV1201" s="13" t="s">
        <v>90</v>
      </c>
      <c r="AW1201" s="13" t="s">
        <v>35</v>
      </c>
      <c r="AX1201" s="13" t="s">
        <v>80</v>
      </c>
      <c r="AY1201" s="277" t="s">
        <v>166</v>
      </c>
    </row>
    <row r="1202" spans="1:51" s="14" customFormat="1" ht="12">
      <c r="A1202" s="14"/>
      <c r="B1202" s="278"/>
      <c r="C1202" s="279"/>
      <c r="D1202" s="259" t="s">
        <v>267</v>
      </c>
      <c r="E1202" s="280" t="s">
        <v>1</v>
      </c>
      <c r="F1202" s="281" t="s">
        <v>269</v>
      </c>
      <c r="G1202" s="279"/>
      <c r="H1202" s="282">
        <v>13.978</v>
      </c>
      <c r="I1202" s="283"/>
      <c r="J1202" s="279"/>
      <c r="K1202" s="279"/>
      <c r="L1202" s="284"/>
      <c r="M1202" s="285"/>
      <c r="N1202" s="286"/>
      <c r="O1202" s="286"/>
      <c r="P1202" s="286"/>
      <c r="Q1202" s="286"/>
      <c r="R1202" s="286"/>
      <c r="S1202" s="286"/>
      <c r="T1202" s="287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T1202" s="288" t="s">
        <v>267</v>
      </c>
      <c r="AU1202" s="288" t="s">
        <v>90</v>
      </c>
      <c r="AV1202" s="14" t="s">
        <v>103</v>
      </c>
      <c r="AW1202" s="14" t="s">
        <v>35</v>
      </c>
      <c r="AX1202" s="14" t="s">
        <v>88</v>
      </c>
      <c r="AY1202" s="288" t="s">
        <v>166</v>
      </c>
    </row>
    <row r="1203" spans="1:65" s="2" customFormat="1" ht="21.75" customHeight="1">
      <c r="A1203" s="38"/>
      <c r="B1203" s="39"/>
      <c r="C1203" s="245" t="s">
        <v>1743</v>
      </c>
      <c r="D1203" s="245" t="s">
        <v>169</v>
      </c>
      <c r="E1203" s="246" t="s">
        <v>1744</v>
      </c>
      <c r="F1203" s="247" t="s">
        <v>1745</v>
      </c>
      <c r="G1203" s="248" t="s">
        <v>339</v>
      </c>
      <c r="H1203" s="249">
        <v>78.128</v>
      </c>
      <c r="I1203" s="250"/>
      <c r="J1203" s="251">
        <f>ROUND(I1203*H1203,2)</f>
        <v>0</v>
      </c>
      <c r="K1203" s="252"/>
      <c r="L1203" s="44"/>
      <c r="M1203" s="253" t="s">
        <v>1</v>
      </c>
      <c r="N1203" s="254" t="s">
        <v>45</v>
      </c>
      <c r="O1203" s="91"/>
      <c r="P1203" s="255">
        <f>O1203*H1203</f>
        <v>0</v>
      </c>
      <c r="Q1203" s="255">
        <v>0.01795</v>
      </c>
      <c r="R1203" s="255">
        <f>Q1203*H1203</f>
        <v>1.4023976</v>
      </c>
      <c r="S1203" s="255">
        <v>0</v>
      </c>
      <c r="T1203" s="256">
        <f>S1203*H1203</f>
        <v>0</v>
      </c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  <c r="AE1203" s="38"/>
      <c r="AR1203" s="257" t="s">
        <v>348</v>
      </c>
      <c r="AT1203" s="257" t="s">
        <v>169</v>
      </c>
      <c r="AU1203" s="257" t="s">
        <v>90</v>
      </c>
      <c r="AY1203" s="17" t="s">
        <v>166</v>
      </c>
      <c r="BE1203" s="258">
        <f>IF(N1203="základní",J1203,0)</f>
        <v>0</v>
      </c>
      <c r="BF1203" s="258">
        <f>IF(N1203="snížená",J1203,0)</f>
        <v>0</v>
      </c>
      <c r="BG1203" s="258">
        <f>IF(N1203="zákl. přenesená",J1203,0)</f>
        <v>0</v>
      </c>
      <c r="BH1203" s="258">
        <f>IF(N1203="sníž. přenesená",J1203,0)</f>
        <v>0</v>
      </c>
      <c r="BI1203" s="258">
        <f>IF(N1203="nulová",J1203,0)</f>
        <v>0</v>
      </c>
      <c r="BJ1203" s="17" t="s">
        <v>88</v>
      </c>
      <c r="BK1203" s="258">
        <f>ROUND(I1203*H1203,2)</f>
        <v>0</v>
      </c>
      <c r="BL1203" s="17" t="s">
        <v>348</v>
      </c>
      <c r="BM1203" s="257" t="s">
        <v>1746</v>
      </c>
    </row>
    <row r="1204" spans="1:47" s="2" customFormat="1" ht="12">
      <c r="A1204" s="38"/>
      <c r="B1204" s="39"/>
      <c r="C1204" s="40"/>
      <c r="D1204" s="259" t="s">
        <v>175</v>
      </c>
      <c r="E1204" s="40"/>
      <c r="F1204" s="260" t="s">
        <v>1747</v>
      </c>
      <c r="G1204" s="40"/>
      <c r="H1204" s="40"/>
      <c r="I1204" s="155"/>
      <c r="J1204" s="40"/>
      <c r="K1204" s="40"/>
      <c r="L1204" s="44"/>
      <c r="M1204" s="261"/>
      <c r="N1204" s="262"/>
      <c r="O1204" s="91"/>
      <c r="P1204" s="91"/>
      <c r="Q1204" s="91"/>
      <c r="R1204" s="91"/>
      <c r="S1204" s="91"/>
      <c r="T1204" s="92"/>
      <c r="U1204" s="38"/>
      <c r="V1204" s="38"/>
      <c r="W1204" s="38"/>
      <c r="X1204" s="38"/>
      <c r="Y1204" s="38"/>
      <c r="Z1204" s="38"/>
      <c r="AA1204" s="38"/>
      <c r="AB1204" s="38"/>
      <c r="AC1204" s="38"/>
      <c r="AD1204" s="38"/>
      <c r="AE1204" s="38"/>
      <c r="AT1204" s="17" t="s">
        <v>175</v>
      </c>
      <c r="AU1204" s="17" t="s">
        <v>90</v>
      </c>
    </row>
    <row r="1205" spans="1:51" s="13" customFormat="1" ht="12">
      <c r="A1205" s="13"/>
      <c r="B1205" s="267"/>
      <c r="C1205" s="268"/>
      <c r="D1205" s="259" t="s">
        <v>267</v>
      </c>
      <c r="E1205" s="269" t="s">
        <v>1</v>
      </c>
      <c r="F1205" s="270" t="s">
        <v>1748</v>
      </c>
      <c r="G1205" s="268"/>
      <c r="H1205" s="271">
        <v>73.728</v>
      </c>
      <c r="I1205" s="272"/>
      <c r="J1205" s="268"/>
      <c r="K1205" s="268"/>
      <c r="L1205" s="273"/>
      <c r="M1205" s="274"/>
      <c r="N1205" s="275"/>
      <c r="O1205" s="275"/>
      <c r="P1205" s="275"/>
      <c r="Q1205" s="275"/>
      <c r="R1205" s="275"/>
      <c r="S1205" s="275"/>
      <c r="T1205" s="276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77" t="s">
        <v>267</v>
      </c>
      <c r="AU1205" s="277" t="s">
        <v>90</v>
      </c>
      <c r="AV1205" s="13" t="s">
        <v>90</v>
      </c>
      <c r="AW1205" s="13" t="s">
        <v>35</v>
      </c>
      <c r="AX1205" s="13" t="s">
        <v>80</v>
      </c>
      <c r="AY1205" s="277" t="s">
        <v>166</v>
      </c>
    </row>
    <row r="1206" spans="1:51" s="13" customFormat="1" ht="12">
      <c r="A1206" s="13"/>
      <c r="B1206" s="267"/>
      <c r="C1206" s="268"/>
      <c r="D1206" s="259" t="s">
        <v>267</v>
      </c>
      <c r="E1206" s="269" t="s">
        <v>1</v>
      </c>
      <c r="F1206" s="270" t="s">
        <v>1749</v>
      </c>
      <c r="G1206" s="268"/>
      <c r="H1206" s="271">
        <v>4.4</v>
      </c>
      <c r="I1206" s="272"/>
      <c r="J1206" s="268"/>
      <c r="K1206" s="268"/>
      <c r="L1206" s="273"/>
      <c r="M1206" s="274"/>
      <c r="N1206" s="275"/>
      <c r="O1206" s="275"/>
      <c r="P1206" s="275"/>
      <c r="Q1206" s="275"/>
      <c r="R1206" s="275"/>
      <c r="S1206" s="275"/>
      <c r="T1206" s="276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77" t="s">
        <v>267</v>
      </c>
      <c r="AU1206" s="277" t="s">
        <v>90</v>
      </c>
      <c r="AV1206" s="13" t="s">
        <v>90</v>
      </c>
      <c r="AW1206" s="13" t="s">
        <v>35</v>
      </c>
      <c r="AX1206" s="13" t="s">
        <v>80</v>
      </c>
      <c r="AY1206" s="277" t="s">
        <v>166</v>
      </c>
    </row>
    <row r="1207" spans="1:51" s="14" customFormat="1" ht="12">
      <c r="A1207" s="14"/>
      <c r="B1207" s="278"/>
      <c r="C1207" s="279"/>
      <c r="D1207" s="259" t="s">
        <v>267</v>
      </c>
      <c r="E1207" s="280" t="s">
        <v>1</v>
      </c>
      <c r="F1207" s="281" t="s">
        <v>1750</v>
      </c>
      <c r="G1207" s="279"/>
      <c r="H1207" s="282">
        <v>78.128</v>
      </c>
      <c r="I1207" s="283"/>
      <c r="J1207" s="279"/>
      <c r="K1207" s="279"/>
      <c r="L1207" s="284"/>
      <c r="M1207" s="285"/>
      <c r="N1207" s="286"/>
      <c r="O1207" s="286"/>
      <c r="P1207" s="286"/>
      <c r="Q1207" s="286"/>
      <c r="R1207" s="286"/>
      <c r="S1207" s="286"/>
      <c r="T1207" s="287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T1207" s="288" t="s">
        <v>267</v>
      </c>
      <c r="AU1207" s="288" t="s">
        <v>90</v>
      </c>
      <c r="AV1207" s="14" t="s">
        <v>103</v>
      </c>
      <c r="AW1207" s="14" t="s">
        <v>35</v>
      </c>
      <c r="AX1207" s="14" t="s">
        <v>88</v>
      </c>
      <c r="AY1207" s="288" t="s">
        <v>166</v>
      </c>
    </row>
    <row r="1208" spans="1:65" s="2" customFormat="1" ht="21.75" customHeight="1">
      <c r="A1208" s="38"/>
      <c r="B1208" s="39"/>
      <c r="C1208" s="245" t="s">
        <v>1751</v>
      </c>
      <c r="D1208" s="245" t="s">
        <v>169</v>
      </c>
      <c r="E1208" s="246" t="s">
        <v>1752</v>
      </c>
      <c r="F1208" s="247" t="s">
        <v>1753</v>
      </c>
      <c r="G1208" s="248" t="s">
        <v>339</v>
      </c>
      <c r="H1208" s="249">
        <v>420.242</v>
      </c>
      <c r="I1208" s="250"/>
      <c r="J1208" s="251">
        <f>ROUND(I1208*H1208,2)</f>
        <v>0</v>
      </c>
      <c r="K1208" s="252"/>
      <c r="L1208" s="44"/>
      <c r="M1208" s="253" t="s">
        <v>1</v>
      </c>
      <c r="N1208" s="254" t="s">
        <v>45</v>
      </c>
      <c r="O1208" s="91"/>
      <c r="P1208" s="255">
        <f>O1208*H1208</f>
        <v>0</v>
      </c>
      <c r="Q1208" s="255">
        <v>0.02855</v>
      </c>
      <c r="R1208" s="255">
        <f>Q1208*H1208</f>
        <v>11.9979091</v>
      </c>
      <c r="S1208" s="255">
        <v>0</v>
      </c>
      <c r="T1208" s="256">
        <f>S1208*H1208</f>
        <v>0</v>
      </c>
      <c r="U1208" s="38"/>
      <c r="V1208" s="38"/>
      <c r="W1208" s="38"/>
      <c r="X1208" s="38"/>
      <c r="Y1208" s="38"/>
      <c r="Z1208" s="38"/>
      <c r="AA1208" s="38"/>
      <c r="AB1208" s="38"/>
      <c r="AC1208" s="38"/>
      <c r="AD1208" s="38"/>
      <c r="AE1208" s="38"/>
      <c r="AR1208" s="257" t="s">
        <v>348</v>
      </c>
      <c r="AT1208" s="257" t="s">
        <v>169</v>
      </c>
      <c r="AU1208" s="257" t="s">
        <v>90</v>
      </c>
      <c r="AY1208" s="17" t="s">
        <v>166</v>
      </c>
      <c r="BE1208" s="258">
        <f>IF(N1208="základní",J1208,0)</f>
        <v>0</v>
      </c>
      <c r="BF1208" s="258">
        <f>IF(N1208="snížená",J1208,0)</f>
        <v>0</v>
      </c>
      <c r="BG1208" s="258">
        <f>IF(N1208="zákl. přenesená",J1208,0)</f>
        <v>0</v>
      </c>
      <c r="BH1208" s="258">
        <f>IF(N1208="sníž. přenesená",J1208,0)</f>
        <v>0</v>
      </c>
      <c r="BI1208" s="258">
        <f>IF(N1208="nulová",J1208,0)</f>
        <v>0</v>
      </c>
      <c r="BJ1208" s="17" t="s">
        <v>88</v>
      </c>
      <c r="BK1208" s="258">
        <f>ROUND(I1208*H1208,2)</f>
        <v>0</v>
      </c>
      <c r="BL1208" s="17" t="s">
        <v>348</v>
      </c>
      <c r="BM1208" s="257" t="s">
        <v>1754</v>
      </c>
    </row>
    <row r="1209" spans="1:47" s="2" customFormat="1" ht="12">
      <c r="A1209" s="38"/>
      <c r="B1209" s="39"/>
      <c r="C1209" s="40"/>
      <c r="D1209" s="259" t="s">
        <v>175</v>
      </c>
      <c r="E1209" s="40"/>
      <c r="F1209" s="260" t="s">
        <v>1755</v>
      </c>
      <c r="G1209" s="40"/>
      <c r="H1209" s="40"/>
      <c r="I1209" s="155"/>
      <c r="J1209" s="40"/>
      <c r="K1209" s="40"/>
      <c r="L1209" s="44"/>
      <c r="M1209" s="261"/>
      <c r="N1209" s="262"/>
      <c r="O1209" s="91"/>
      <c r="P1209" s="91"/>
      <c r="Q1209" s="91"/>
      <c r="R1209" s="91"/>
      <c r="S1209" s="91"/>
      <c r="T1209" s="92"/>
      <c r="U1209" s="38"/>
      <c r="V1209" s="38"/>
      <c r="W1209" s="38"/>
      <c r="X1209" s="38"/>
      <c r="Y1209" s="38"/>
      <c r="Z1209" s="38"/>
      <c r="AA1209" s="38"/>
      <c r="AB1209" s="38"/>
      <c r="AC1209" s="38"/>
      <c r="AD1209" s="38"/>
      <c r="AE1209" s="38"/>
      <c r="AT1209" s="17" t="s">
        <v>175</v>
      </c>
      <c r="AU1209" s="17" t="s">
        <v>90</v>
      </c>
    </row>
    <row r="1210" spans="1:51" s="13" customFormat="1" ht="12">
      <c r="A1210" s="13"/>
      <c r="B1210" s="267"/>
      <c r="C1210" s="268"/>
      <c r="D1210" s="259" t="s">
        <v>267</v>
      </c>
      <c r="E1210" s="269" t="s">
        <v>1</v>
      </c>
      <c r="F1210" s="270" t="s">
        <v>1756</v>
      </c>
      <c r="G1210" s="268"/>
      <c r="H1210" s="271">
        <v>312.91</v>
      </c>
      <c r="I1210" s="272"/>
      <c r="J1210" s="268"/>
      <c r="K1210" s="268"/>
      <c r="L1210" s="273"/>
      <c r="M1210" s="274"/>
      <c r="N1210" s="275"/>
      <c r="O1210" s="275"/>
      <c r="P1210" s="275"/>
      <c r="Q1210" s="275"/>
      <c r="R1210" s="275"/>
      <c r="S1210" s="275"/>
      <c r="T1210" s="276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77" t="s">
        <v>267</v>
      </c>
      <c r="AU1210" s="277" t="s">
        <v>90</v>
      </c>
      <c r="AV1210" s="13" t="s">
        <v>90</v>
      </c>
      <c r="AW1210" s="13" t="s">
        <v>35</v>
      </c>
      <c r="AX1210" s="13" t="s">
        <v>80</v>
      </c>
      <c r="AY1210" s="277" t="s">
        <v>166</v>
      </c>
    </row>
    <row r="1211" spans="1:51" s="13" customFormat="1" ht="12">
      <c r="A1211" s="13"/>
      <c r="B1211" s="267"/>
      <c r="C1211" s="268"/>
      <c r="D1211" s="259" t="s">
        <v>267</v>
      </c>
      <c r="E1211" s="269" t="s">
        <v>1</v>
      </c>
      <c r="F1211" s="270" t="s">
        <v>1757</v>
      </c>
      <c r="G1211" s="268"/>
      <c r="H1211" s="271">
        <v>30.71</v>
      </c>
      <c r="I1211" s="272"/>
      <c r="J1211" s="268"/>
      <c r="K1211" s="268"/>
      <c r="L1211" s="273"/>
      <c r="M1211" s="274"/>
      <c r="N1211" s="275"/>
      <c r="O1211" s="275"/>
      <c r="P1211" s="275"/>
      <c r="Q1211" s="275"/>
      <c r="R1211" s="275"/>
      <c r="S1211" s="275"/>
      <c r="T1211" s="276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77" t="s">
        <v>267</v>
      </c>
      <c r="AU1211" s="277" t="s">
        <v>90</v>
      </c>
      <c r="AV1211" s="13" t="s">
        <v>90</v>
      </c>
      <c r="AW1211" s="13" t="s">
        <v>35</v>
      </c>
      <c r="AX1211" s="13" t="s">
        <v>80</v>
      </c>
      <c r="AY1211" s="277" t="s">
        <v>166</v>
      </c>
    </row>
    <row r="1212" spans="1:51" s="14" customFormat="1" ht="12">
      <c r="A1212" s="14"/>
      <c r="B1212" s="278"/>
      <c r="C1212" s="279"/>
      <c r="D1212" s="259" t="s">
        <v>267</v>
      </c>
      <c r="E1212" s="280" t="s">
        <v>1</v>
      </c>
      <c r="F1212" s="281" t="s">
        <v>1758</v>
      </c>
      <c r="G1212" s="279"/>
      <c r="H1212" s="282">
        <v>343.62</v>
      </c>
      <c r="I1212" s="283"/>
      <c r="J1212" s="279"/>
      <c r="K1212" s="279"/>
      <c r="L1212" s="284"/>
      <c r="M1212" s="285"/>
      <c r="N1212" s="286"/>
      <c r="O1212" s="286"/>
      <c r="P1212" s="286"/>
      <c r="Q1212" s="286"/>
      <c r="R1212" s="286"/>
      <c r="S1212" s="286"/>
      <c r="T1212" s="287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T1212" s="288" t="s">
        <v>267</v>
      </c>
      <c r="AU1212" s="288" t="s">
        <v>90</v>
      </c>
      <c r="AV1212" s="14" t="s">
        <v>103</v>
      </c>
      <c r="AW1212" s="14" t="s">
        <v>35</v>
      </c>
      <c r="AX1212" s="14" t="s">
        <v>80</v>
      </c>
      <c r="AY1212" s="288" t="s">
        <v>166</v>
      </c>
    </row>
    <row r="1213" spans="1:51" s="13" customFormat="1" ht="12">
      <c r="A1213" s="13"/>
      <c r="B1213" s="267"/>
      <c r="C1213" s="268"/>
      <c r="D1213" s="259" t="s">
        <v>267</v>
      </c>
      <c r="E1213" s="269" t="s">
        <v>1</v>
      </c>
      <c r="F1213" s="270" t="s">
        <v>1759</v>
      </c>
      <c r="G1213" s="268"/>
      <c r="H1213" s="271">
        <v>45.76</v>
      </c>
      <c r="I1213" s="272"/>
      <c r="J1213" s="268"/>
      <c r="K1213" s="268"/>
      <c r="L1213" s="273"/>
      <c r="M1213" s="274"/>
      <c r="N1213" s="275"/>
      <c r="O1213" s="275"/>
      <c r="P1213" s="275"/>
      <c r="Q1213" s="275"/>
      <c r="R1213" s="275"/>
      <c r="S1213" s="275"/>
      <c r="T1213" s="276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77" t="s">
        <v>267</v>
      </c>
      <c r="AU1213" s="277" t="s">
        <v>90</v>
      </c>
      <c r="AV1213" s="13" t="s">
        <v>90</v>
      </c>
      <c r="AW1213" s="13" t="s">
        <v>35</v>
      </c>
      <c r="AX1213" s="13" t="s">
        <v>80</v>
      </c>
      <c r="AY1213" s="277" t="s">
        <v>166</v>
      </c>
    </row>
    <row r="1214" spans="1:51" s="13" customFormat="1" ht="12">
      <c r="A1214" s="13"/>
      <c r="B1214" s="267"/>
      <c r="C1214" s="268"/>
      <c r="D1214" s="259" t="s">
        <v>267</v>
      </c>
      <c r="E1214" s="269" t="s">
        <v>1</v>
      </c>
      <c r="F1214" s="270" t="s">
        <v>1760</v>
      </c>
      <c r="G1214" s="268"/>
      <c r="H1214" s="271">
        <v>30.862</v>
      </c>
      <c r="I1214" s="272"/>
      <c r="J1214" s="268"/>
      <c r="K1214" s="268"/>
      <c r="L1214" s="273"/>
      <c r="M1214" s="274"/>
      <c r="N1214" s="275"/>
      <c r="O1214" s="275"/>
      <c r="P1214" s="275"/>
      <c r="Q1214" s="275"/>
      <c r="R1214" s="275"/>
      <c r="S1214" s="275"/>
      <c r="T1214" s="276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77" t="s">
        <v>267</v>
      </c>
      <c r="AU1214" s="277" t="s">
        <v>90</v>
      </c>
      <c r="AV1214" s="13" t="s">
        <v>90</v>
      </c>
      <c r="AW1214" s="13" t="s">
        <v>35</v>
      </c>
      <c r="AX1214" s="13" t="s">
        <v>80</v>
      </c>
      <c r="AY1214" s="277" t="s">
        <v>166</v>
      </c>
    </row>
    <row r="1215" spans="1:51" s="14" customFormat="1" ht="12">
      <c r="A1215" s="14"/>
      <c r="B1215" s="278"/>
      <c r="C1215" s="279"/>
      <c r="D1215" s="259" t="s">
        <v>267</v>
      </c>
      <c r="E1215" s="280" t="s">
        <v>1</v>
      </c>
      <c r="F1215" s="281" t="s">
        <v>1761</v>
      </c>
      <c r="G1215" s="279"/>
      <c r="H1215" s="282">
        <v>76.622</v>
      </c>
      <c r="I1215" s="283"/>
      <c r="J1215" s="279"/>
      <c r="K1215" s="279"/>
      <c r="L1215" s="284"/>
      <c r="M1215" s="285"/>
      <c r="N1215" s="286"/>
      <c r="O1215" s="286"/>
      <c r="P1215" s="286"/>
      <c r="Q1215" s="286"/>
      <c r="R1215" s="286"/>
      <c r="S1215" s="286"/>
      <c r="T1215" s="287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88" t="s">
        <v>267</v>
      </c>
      <c r="AU1215" s="288" t="s">
        <v>90</v>
      </c>
      <c r="AV1215" s="14" t="s">
        <v>103</v>
      </c>
      <c r="AW1215" s="14" t="s">
        <v>35</v>
      </c>
      <c r="AX1215" s="14" t="s">
        <v>80</v>
      </c>
      <c r="AY1215" s="288" t="s">
        <v>166</v>
      </c>
    </row>
    <row r="1216" spans="1:51" s="15" customFormat="1" ht="12">
      <c r="A1216" s="15"/>
      <c r="B1216" s="289"/>
      <c r="C1216" s="290"/>
      <c r="D1216" s="259" t="s">
        <v>267</v>
      </c>
      <c r="E1216" s="291" t="s">
        <v>1</v>
      </c>
      <c r="F1216" s="292" t="s">
        <v>285</v>
      </c>
      <c r="G1216" s="290"/>
      <c r="H1216" s="293">
        <v>420.242</v>
      </c>
      <c r="I1216" s="294"/>
      <c r="J1216" s="290"/>
      <c r="K1216" s="290"/>
      <c r="L1216" s="295"/>
      <c r="M1216" s="296"/>
      <c r="N1216" s="297"/>
      <c r="O1216" s="297"/>
      <c r="P1216" s="297"/>
      <c r="Q1216" s="297"/>
      <c r="R1216" s="297"/>
      <c r="S1216" s="297"/>
      <c r="T1216" s="298"/>
      <c r="U1216" s="15"/>
      <c r="V1216" s="15"/>
      <c r="W1216" s="15"/>
      <c r="X1216" s="15"/>
      <c r="Y1216" s="15"/>
      <c r="Z1216" s="15"/>
      <c r="AA1216" s="15"/>
      <c r="AB1216" s="15"/>
      <c r="AC1216" s="15"/>
      <c r="AD1216" s="15"/>
      <c r="AE1216" s="15"/>
      <c r="AT1216" s="299" t="s">
        <v>267</v>
      </c>
      <c r="AU1216" s="299" t="s">
        <v>90</v>
      </c>
      <c r="AV1216" s="15" t="s">
        <v>113</v>
      </c>
      <c r="AW1216" s="15" t="s">
        <v>35</v>
      </c>
      <c r="AX1216" s="15" t="s">
        <v>88</v>
      </c>
      <c r="AY1216" s="299" t="s">
        <v>166</v>
      </c>
    </row>
    <row r="1217" spans="1:65" s="2" customFormat="1" ht="21.75" customHeight="1">
      <c r="A1217" s="38"/>
      <c r="B1217" s="39"/>
      <c r="C1217" s="245" t="s">
        <v>1762</v>
      </c>
      <c r="D1217" s="245" t="s">
        <v>169</v>
      </c>
      <c r="E1217" s="246" t="s">
        <v>1763</v>
      </c>
      <c r="F1217" s="247" t="s">
        <v>1764</v>
      </c>
      <c r="G1217" s="248" t="s">
        <v>339</v>
      </c>
      <c r="H1217" s="249">
        <v>5.8</v>
      </c>
      <c r="I1217" s="250"/>
      <c r="J1217" s="251">
        <f>ROUND(I1217*H1217,2)</f>
        <v>0</v>
      </c>
      <c r="K1217" s="252"/>
      <c r="L1217" s="44"/>
      <c r="M1217" s="253" t="s">
        <v>1</v>
      </c>
      <c r="N1217" s="254" t="s">
        <v>45</v>
      </c>
      <c r="O1217" s="91"/>
      <c r="P1217" s="255">
        <f>O1217*H1217</f>
        <v>0</v>
      </c>
      <c r="Q1217" s="255">
        <v>0.0145</v>
      </c>
      <c r="R1217" s="255">
        <f>Q1217*H1217</f>
        <v>0.08410000000000001</v>
      </c>
      <c r="S1217" s="255">
        <v>0</v>
      </c>
      <c r="T1217" s="256">
        <f>S1217*H1217</f>
        <v>0</v>
      </c>
      <c r="U1217" s="38"/>
      <c r="V1217" s="38"/>
      <c r="W1217" s="38"/>
      <c r="X1217" s="38"/>
      <c r="Y1217" s="38"/>
      <c r="Z1217" s="38"/>
      <c r="AA1217" s="38"/>
      <c r="AB1217" s="38"/>
      <c r="AC1217" s="38"/>
      <c r="AD1217" s="38"/>
      <c r="AE1217" s="38"/>
      <c r="AR1217" s="257" t="s">
        <v>348</v>
      </c>
      <c r="AT1217" s="257" t="s">
        <v>169</v>
      </c>
      <c r="AU1217" s="257" t="s">
        <v>90</v>
      </c>
      <c r="AY1217" s="17" t="s">
        <v>166</v>
      </c>
      <c r="BE1217" s="258">
        <f>IF(N1217="základní",J1217,0)</f>
        <v>0</v>
      </c>
      <c r="BF1217" s="258">
        <f>IF(N1217="snížená",J1217,0)</f>
        <v>0</v>
      </c>
      <c r="BG1217" s="258">
        <f>IF(N1217="zákl. přenesená",J1217,0)</f>
        <v>0</v>
      </c>
      <c r="BH1217" s="258">
        <f>IF(N1217="sníž. přenesená",J1217,0)</f>
        <v>0</v>
      </c>
      <c r="BI1217" s="258">
        <f>IF(N1217="nulová",J1217,0)</f>
        <v>0</v>
      </c>
      <c r="BJ1217" s="17" t="s">
        <v>88</v>
      </c>
      <c r="BK1217" s="258">
        <f>ROUND(I1217*H1217,2)</f>
        <v>0</v>
      </c>
      <c r="BL1217" s="17" t="s">
        <v>348</v>
      </c>
      <c r="BM1217" s="257" t="s">
        <v>1765</v>
      </c>
    </row>
    <row r="1218" spans="1:47" s="2" customFormat="1" ht="12">
      <c r="A1218" s="38"/>
      <c r="B1218" s="39"/>
      <c r="C1218" s="40"/>
      <c r="D1218" s="259" t="s">
        <v>175</v>
      </c>
      <c r="E1218" s="40"/>
      <c r="F1218" s="260" t="s">
        <v>1766</v>
      </c>
      <c r="G1218" s="40"/>
      <c r="H1218" s="40"/>
      <c r="I1218" s="155"/>
      <c r="J1218" s="40"/>
      <c r="K1218" s="40"/>
      <c r="L1218" s="44"/>
      <c r="M1218" s="261"/>
      <c r="N1218" s="262"/>
      <c r="O1218" s="91"/>
      <c r="P1218" s="91"/>
      <c r="Q1218" s="91"/>
      <c r="R1218" s="91"/>
      <c r="S1218" s="91"/>
      <c r="T1218" s="92"/>
      <c r="U1218" s="38"/>
      <c r="V1218" s="38"/>
      <c r="W1218" s="38"/>
      <c r="X1218" s="38"/>
      <c r="Y1218" s="38"/>
      <c r="Z1218" s="38"/>
      <c r="AA1218" s="38"/>
      <c r="AB1218" s="38"/>
      <c r="AC1218" s="38"/>
      <c r="AD1218" s="38"/>
      <c r="AE1218" s="38"/>
      <c r="AT1218" s="17" t="s">
        <v>175</v>
      </c>
      <c r="AU1218" s="17" t="s">
        <v>90</v>
      </c>
    </row>
    <row r="1219" spans="1:51" s="13" customFormat="1" ht="12">
      <c r="A1219" s="13"/>
      <c r="B1219" s="267"/>
      <c r="C1219" s="268"/>
      <c r="D1219" s="259" t="s">
        <v>267</v>
      </c>
      <c r="E1219" s="269" t="s">
        <v>1</v>
      </c>
      <c r="F1219" s="270" t="s">
        <v>1767</v>
      </c>
      <c r="G1219" s="268"/>
      <c r="H1219" s="271">
        <v>5.8</v>
      </c>
      <c r="I1219" s="272"/>
      <c r="J1219" s="268"/>
      <c r="K1219" s="268"/>
      <c r="L1219" s="273"/>
      <c r="M1219" s="274"/>
      <c r="N1219" s="275"/>
      <c r="O1219" s="275"/>
      <c r="P1219" s="275"/>
      <c r="Q1219" s="275"/>
      <c r="R1219" s="275"/>
      <c r="S1219" s="275"/>
      <c r="T1219" s="276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77" t="s">
        <v>267</v>
      </c>
      <c r="AU1219" s="277" t="s">
        <v>90</v>
      </c>
      <c r="AV1219" s="13" t="s">
        <v>90</v>
      </c>
      <c r="AW1219" s="13" t="s">
        <v>35</v>
      </c>
      <c r="AX1219" s="13" t="s">
        <v>80</v>
      </c>
      <c r="AY1219" s="277" t="s">
        <v>166</v>
      </c>
    </row>
    <row r="1220" spans="1:51" s="14" customFormat="1" ht="12">
      <c r="A1220" s="14"/>
      <c r="B1220" s="278"/>
      <c r="C1220" s="279"/>
      <c r="D1220" s="259" t="s">
        <v>267</v>
      </c>
      <c r="E1220" s="280" t="s">
        <v>1</v>
      </c>
      <c r="F1220" s="281" t="s">
        <v>1768</v>
      </c>
      <c r="G1220" s="279"/>
      <c r="H1220" s="282">
        <v>5.8</v>
      </c>
      <c r="I1220" s="283"/>
      <c r="J1220" s="279"/>
      <c r="K1220" s="279"/>
      <c r="L1220" s="284"/>
      <c r="M1220" s="285"/>
      <c r="N1220" s="286"/>
      <c r="O1220" s="286"/>
      <c r="P1220" s="286"/>
      <c r="Q1220" s="286"/>
      <c r="R1220" s="286"/>
      <c r="S1220" s="286"/>
      <c r="T1220" s="287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T1220" s="288" t="s">
        <v>267</v>
      </c>
      <c r="AU1220" s="288" t="s">
        <v>90</v>
      </c>
      <c r="AV1220" s="14" t="s">
        <v>103</v>
      </c>
      <c r="AW1220" s="14" t="s">
        <v>35</v>
      </c>
      <c r="AX1220" s="14" t="s">
        <v>88</v>
      </c>
      <c r="AY1220" s="288" t="s">
        <v>166</v>
      </c>
    </row>
    <row r="1221" spans="1:65" s="2" customFormat="1" ht="21.75" customHeight="1">
      <c r="A1221" s="38"/>
      <c r="B1221" s="39"/>
      <c r="C1221" s="245" t="s">
        <v>1769</v>
      </c>
      <c r="D1221" s="245" t="s">
        <v>169</v>
      </c>
      <c r="E1221" s="246" t="s">
        <v>1770</v>
      </c>
      <c r="F1221" s="247" t="s">
        <v>1771</v>
      </c>
      <c r="G1221" s="248" t="s">
        <v>339</v>
      </c>
      <c r="H1221" s="249">
        <v>390.5</v>
      </c>
      <c r="I1221" s="250"/>
      <c r="J1221" s="251">
        <f>ROUND(I1221*H1221,2)</f>
        <v>0</v>
      </c>
      <c r="K1221" s="252"/>
      <c r="L1221" s="44"/>
      <c r="M1221" s="253" t="s">
        <v>1</v>
      </c>
      <c r="N1221" s="254" t="s">
        <v>45</v>
      </c>
      <c r="O1221" s="91"/>
      <c r="P1221" s="255">
        <f>O1221*H1221</f>
        <v>0</v>
      </c>
      <c r="Q1221" s="255">
        <v>0.02035</v>
      </c>
      <c r="R1221" s="255">
        <f>Q1221*H1221</f>
        <v>7.946675</v>
      </c>
      <c r="S1221" s="255">
        <v>0</v>
      </c>
      <c r="T1221" s="256">
        <f>S1221*H1221</f>
        <v>0</v>
      </c>
      <c r="U1221" s="38"/>
      <c r="V1221" s="38"/>
      <c r="W1221" s="38"/>
      <c r="X1221" s="38"/>
      <c r="Y1221" s="38"/>
      <c r="Z1221" s="38"/>
      <c r="AA1221" s="38"/>
      <c r="AB1221" s="38"/>
      <c r="AC1221" s="38"/>
      <c r="AD1221" s="38"/>
      <c r="AE1221" s="38"/>
      <c r="AR1221" s="257" t="s">
        <v>348</v>
      </c>
      <c r="AT1221" s="257" t="s">
        <v>169</v>
      </c>
      <c r="AU1221" s="257" t="s">
        <v>90</v>
      </c>
      <c r="AY1221" s="17" t="s">
        <v>166</v>
      </c>
      <c r="BE1221" s="258">
        <f>IF(N1221="základní",J1221,0)</f>
        <v>0</v>
      </c>
      <c r="BF1221" s="258">
        <f>IF(N1221="snížená",J1221,0)</f>
        <v>0</v>
      </c>
      <c r="BG1221" s="258">
        <f>IF(N1221="zákl. přenesená",J1221,0)</f>
        <v>0</v>
      </c>
      <c r="BH1221" s="258">
        <f>IF(N1221="sníž. přenesená",J1221,0)</f>
        <v>0</v>
      </c>
      <c r="BI1221" s="258">
        <f>IF(N1221="nulová",J1221,0)</f>
        <v>0</v>
      </c>
      <c r="BJ1221" s="17" t="s">
        <v>88</v>
      </c>
      <c r="BK1221" s="258">
        <f>ROUND(I1221*H1221,2)</f>
        <v>0</v>
      </c>
      <c r="BL1221" s="17" t="s">
        <v>348</v>
      </c>
      <c r="BM1221" s="257" t="s">
        <v>1772</v>
      </c>
    </row>
    <row r="1222" spans="1:47" s="2" customFormat="1" ht="12">
      <c r="A1222" s="38"/>
      <c r="B1222" s="39"/>
      <c r="C1222" s="40"/>
      <c r="D1222" s="259" t="s">
        <v>175</v>
      </c>
      <c r="E1222" s="40"/>
      <c r="F1222" s="260" t="s">
        <v>1773</v>
      </c>
      <c r="G1222" s="40"/>
      <c r="H1222" s="40"/>
      <c r="I1222" s="155"/>
      <c r="J1222" s="40"/>
      <c r="K1222" s="40"/>
      <c r="L1222" s="44"/>
      <c r="M1222" s="261"/>
      <c r="N1222" s="262"/>
      <c r="O1222" s="91"/>
      <c r="P1222" s="91"/>
      <c r="Q1222" s="91"/>
      <c r="R1222" s="91"/>
      <c r="S1222" s="91"/>
      <c r="T1222" s="92"/>
      <c r="U1222" s="38"/>
      <c r="V1222" s="38"/>
      <c r="W1222" s="38"/>
      <c r="X1222" s="38"/>
      <c r="Y1222" s="38"/>
      <c r="Z1222" s="38"/>
      <c r="AA1222" s="38"/>
      <c r="AB1222" s="38"/>
      <c r="AC1222" s="38"/>
      <c r="AD1222" s="38"/>
      <c r="AE1222" s="38"/>
      <c r="AT1222" s="17" t="s">
        <v>175</v>
      </c>
      <c r="AU1222" s="17" t="s">
        <v>90</v>
      </c>
    </row>
    <row r="1223" spans="1:51" s="13" customFormat="1" ht="12">
      <c r="A1223" s="13"/>
      <c r="B1223" s="267"/>
      <c r="C1223" s="268"/>
      <c r="D1223" s="259" t="s">
        <v>267</v>
      </c>
      <c r="E1223" s="269" t="s">
        <v>1</v>
      </c>
      <c r="F1223" s="270" t="s">
        <v>1774</v>
      </c>
      <c r="G1223" s="268"/>
      <c r="H1223" s="271">
        <v>280.3</v>
      </c>
      <c r="I1223" s="272"/>
      <c r="J1223" s="268"/>
      <c r="K1223" s="268"/>
      <c r="L1223" s="273"/>
      <c r="M1223" s="274"/>
      <c r="N1223" s="275"/>
      <c r="O1223" s="275"/>
      <c r="P1223" s="275"/>
      <c r="Q1223" s="275"/>
      <c r="R1223" s="275"/>
      <c r="S1223" s="275"/>
      <c r="T1223" s="276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77" t="s">
        <v>267</v>
      </c>
      <c r="AU1223" s="277" t="s">
        <v>90</v>
      </c>
      <c r="AV1223" s="13" t="s">
        <v>90</v>
      </c>
      <c r="AW1223" s="13" t="s">
        <v>35</v>
      </c>
      <c r="AX1223" s="13" t="s">
        <v>80</v>
      </c>
      <c r="AY1223" s="277" t="s">
        <v>166</v>
      </c>
    </row>
    <row r="1224" spans="1:51" s="14" customFormat="1" ht="12">
      <c r="A1224" s="14"/>
      <c r="B1224" s="278"/>
      <c r="C1224" s="279"/>
      <c r="D1224" s="259" t="s">
        <v>267</v>
      </c>
      <c r="E1224" s="280" t="s">
        <v>1</v>
      </c>
      <c r="F1224" s="281" t="s">
        <v>1775</v>
      </c>
      <c r="G1224" s="279"/>
      <c r="H1224" s="282">
        <v>280.3</v>
      </c>
      <c r="I1224" s="283"/>
      <c r="J1224" s="279"/>
      <c r="K1224" s="279"/>
      <c r="L1224" s="284"/>
      <c r="M1224" s="285"/>
      <c r="N1224" s="286"/>
      <c r="O1224" s="286"/>
      <c r="P1224" s="286"/>
      <c r="Q1224" s="286"/>
      <c r="R1224" s="286"/>
      <c r="S1224" s="286"/>
      <c r="T1224" s="287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T1224" s="288" t="s">
        <v>267</v>
      </c>
      <c r="AU1224" s="288" t="s">
        <v>90</v>
      </c>
      <c r="AV1224" s="14" t="s">
        <v>103</v>
      </c>
      <c r="AW1224" s="14" t="s">
        <v>35</v>
      </c>
      <c r="AX1224" s="14" t="s">
        <v>80</v>
      </c>
      <c r="AY1224" s="288" t="s">
        <v>166</v>
      </c>
    </row>
    <row r="1225" spans="1:51" s="13" customFormat="1" ht="12">
      <c r="A1225" s="13"/>
      <c r="B1225" s="267"/>
      <c r="C1225" s="268"/>
      <c r="D1225" s="259" t="s">
        <v>267</v>
      </c>
      <c r="E1225" s="269" t="s">
        <v>1</v>
      </c>
      <c r="F1225" s="270" t="s">
        <v>1776</v>
      </c>
      <c r="G1225" s="268"/>
      <c r="H1225" s="271">
        <v>20.5</v>
      </c>
      <c r="I1225" s="272"/>
      <c r="J1225" s="268"/>
      <c r="K1225" s="268"/>
      <c r="L1225" s="273"/>
      <c r="M1225" s="274"/>
      <c r="N1225" s="275"/>
      <c r="O1225" s="275"/>
      <c r="P1225" s="275"/>
      <c r="Q1225" s="275"/>
      <c r="R1225" s="275"/>
      <c r="S1225" s="275"/>
      <c r="T1225" s="276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77" t="s">
        <v>267</v>
      </c>
      <c r="AU1225" s="277" t="s">
        <v>90</v>
      </c>
      <c r="AV1225" s="13" t="s">
        <v>90</v>
      </c>
      <c r="AW1225" s="13" t="s">
        <v>35</v>
      </c>
      <c r="AX1225" s="13" t="s">
        <v>80</v>
      </c>
      <c r="AY1225" s="277" t="s">
        <v>166</v>
      </c>
    </row>
    <row r="1226" spans="1:51" s="14" customFormat="1" ht="12">
      <c r="A1226" s="14"/>
      <c r="B1226" s="278"/>
      <c r="C1226" s="279"/>
      <c r="D1226" s="259" t="s">
        <v>267</v>
      </c>
      <c r="E1226" s="280" t="s">
        <v>1</v>
      </c>
      <c r="F1226" s="281" t="s">
        <v>1777</v>
      </c>
      <c r="G1226" s="279"/>
      <c r="H1226" s="282">
        <v>20.5</v>
      </c>
      <c r="I1226" s="283"/>
      <c r="J1226" s="279"/>
      <c r="K1226" s="279"/>
      <c r="L1226" s="284"/>
      <c r="M1226" s="285"/>
      <c r="N1226" s="286"/>
      <c r="O1226" s="286"/>
      <c r="P1226" s="286"/>
      <c r="Q1226" s="286"/>
      <c r="R1226" s="286"/>
      <c r="S1226" s="286"/>
      <c r="T1226" s="287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88" t="s">
        <v>267</v>
      </c>
      <c r="AU1226" s="288" t="s">
        <v>90</v>
      </c>
      <c r="AV1226" s="14" t="s">
        <v>103</v>
      </c>
      <c r="AW1226" s="14" t="s">
        <v>35</v>
      </c>
      <c r="AX1226" s="14" t="s">
        <v>80</v>
      </c>
      <c r="AY1226" s="288" t="s">
        <v>166</v>
      </c>
    </row>
    <row r="1227" spans="1:51" s="13" customFormat="1" ht="12">
      <c r="A1227" s="13"/>
      <c r="B1227" s="267"/>
      <c r="C1227" s="268"/>
      <c r="D1227" s="259" t="s">
        <v>267</v>
      </c>
      <c r="E1227" s="269" t="s">
        <v>1</v>
      </c>
      <c r="F1227" s="270" t="s">
        <v>1778</v>
      </c>
      <c r="G1227" s="268"/>
      <c r="H1227" s="271">
        <v>38.5</v>
      </c>
      <c r="I1227" s="272"/>
      <c r="J1227" s="268"/>
      <c r="K1227" s="268"/>
      <c r="L1227" s="273"/>
      <c r="M1227" s="274"/>
      <c r="N1227" s="275"/>
      <c r="O1227" s="275"/>
      <c r="P1227" s="275"/>
      <c r="Q1227" s="275"/>
      <c r="R1227" s="275"/>
      <c r="S1227" s="275"/>
      <c r="T1227" s="276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77" t="s">
        <v>267</v>
      </c>
      <c r="AU1227" s="277" t="s">
        <v>90</v>
      </c>
      <c r="AV1227" s="13" t="s">
        <v>90</v>
      </c>
      <c r="AW1227" s="13" t="s">
        <v>35</v>
      </c>
      <c r="AX1227" s="13" t="s">
        <v>80</v>
      </c>
      <c r="AY1227" s="277" t="s">
        <v>166</v>
      </c>
    </row>
    <row r="1228" spans="1:51" s="14" customFormat="1" ht="12">
      <c r="A1228" s="14"/>
      <c r="B1228" s="278"/>
      <c r="C1228" s="279"/>
      <c r="D1228" s="259" t="s">
        <v>267</v>
      </c>
      <c r="E1228" s="280" t="s">
        <v>1</v>
      </c>
      <c r="F1228" s="281" t="s">
        <v>1779</v>
      </c>
      <c r="G1228" s="279"/>
      <c r="H1228" s="282">
        <v>38.5</v>
      </c>
      <c r="I1228" s="283"/>
      <c r="J1228" s="279"/>
      <c r="K1228" s="279"/>
      <c r="L1228" s="284"/>
      <c r="M1228" s="285"/>
      <c r="N1228" s="286"/>
      <c r="O1228" s="286"/>
      <c r="P1228" s="286"/>
      <c r="Q1228" s="286"/>
      <c r="R1228" s="286"/>
      <c r="S1228" s="286"/>
      <c r="T1228" s="287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88" t="s">
        <v>267</v>
      </c>
      <c r="AU1228" s="288" t="s">
        <v>90</v>
      </c>
      <c r="AV1228" s="14" t="s">
        <v>103</v>
      </c>
      <c r="AW1228" s="14" t="s">
        <v>35</v>
      </c>
      <c r="AX1228" s="14" t="s">
        <v>80</v>
      </c>
      <c r="AY1228" s="288" t="s">
        <v>166</v>
      </c>
    </row>
    <row r="1229" spans="1:51" s="13" customFormat="1" ht="12">
      <c r="A1229" s="13"/>
      <c r="B1229" s="267"/>
      <c r="C1229" s="268"/>
      <c r="D1229" s="259" t="s">
        <v>267</v>
      </c>
      <c r="E1229" s="269" t="s">
        <v>1</v>
      </c>
      <c r="F1229" s="270" t="s">
        <v>1780</v>
      </c>
      <c r="G1229" s="268"/>
      <c r="H1229" s="271">
        <v>51.2</v>
      </c>
      <c r="I1229" s="272"/>
      <c r="J1229" s="268"/>
      <c r="K1229" s="268"/>
      <c r="L1229" s="273"/>
      <c r="M1229" s="274"/>
      <c r="N1229" s="275"/>
      <c r="O1229" s="275"/>
      <c r="P1229" s="275"/>
      <c r="Q1229" s="275"/>
      <c r="R1229" s="275"/>
      <c r="S1229" s="275"/>
      <c r="T1229" s="276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77" t="s">
        <v>267</v>
      </c>
      <c r="AU1229" s="277" t="s">
        <v>90</v>
      </c>
      <c r="AV1229" s="13" t="s">
        <v>90</v>
      </c>
      <c r="AW1229" s="13" t="s">
        <v>35</v>
      </c>
      <c r="AX1229" s="13" t="s">
        <v>80</v>
      </c>
      <c r="AY1229" s="277" t="s">
        <v>166</v>
      </c>
    </row>
    <row r="1230" spans="1:51" s="14" customFormat="1" ht="12">
      <c r="A1230" s="14"/>
      <c r="B1230" s="278"/>
      <c r="C1230" s="279"/>
      <c r="D1230" s="259" t="s">
        <v>267</v>
      </c>
      <c r="E1230" s="280" t="s">
        <v>1</v>
      </c>
      <c r="F1230" s="281" t="s">
        <v>1781</v>
      </c>
      <c r="G1230" s="279"/>
      <c r="H1230" s="282">
        <v>51.2</v>
      </c>
      <c r="I1230" s="283"/>
      <c r="J1230" s="279"/>
      <c r="K1230" s="279"/>
      <c r="L1230" s="284"/>
      <c r="M1230" s="285"/>
      <c r="N1230" s="286"/>
      <c r="O1230" s="286"/>
      <c r="P1230" s="286"/>
      <c r="Q1230" s="286"/>
      <c r="R1230" s="286"/>
      <c r="S1230" s="286"/>
      <c r="T1230" s="287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88" t="s">
        <v>267</v>
      </c>
      <c r="AU1230" s="288" t="s">
        <v>90</v>
      </c>
      <c r="AV1230" s="14" t="s">
        <v>103</v>
      </c>
      <c r="AW1230" s="14" t="s">
        <v>35</v>
      </c>
      <c r="AX1230" s="14" t="s">
        <v>80</v>
      </c>
      <c r="AY1230" s="288" t="s">
        <v>166</v>
      </c>
    </row>
    <row r="1231" spans="1:51" s="15" customFormat="1" ht="12">
      <c r="A1231" s="15"/>
      <c r="B1231" s="289"/>
      <c r="C1231" s="290"/>
      <c r="D1231" s="259" t="s">
        <v>267</v>
      </c>
      <c r="E1231" s="291" t="s">
        <v>1</v>
      </c>
      <c r="F1231" s="292" t="s">
        <v>285</v>
      </c>
      <c r="G1231" s="290"/>
      <c r="H1231" s="293">
        <v>390.5</v>
      </c>
      <c r="I1231" s="294"/>
      <c r="J1231" s="290"/>
      <c r="K1231" s="290"/>
      <c r="L1231" s="295"/>
      <c r="M1231" s="296"/>
      <c r="N1231" s="297"/>
      <c r="O1231" s="297"/>
      <c r="P1231" s="297"/>
      <c r="Q1231" s="297"/>
      <c r="R1231" s="297"/>
      <c r="S1231" s="297"/>
      <c r="T1231" s="298"/>
      <c r="U1231" s="15"/>
      <c r="V1231" s="15"/>
      <c r="W1231" s="15"/>
      <c r="X1231" s="15"/>
      <c r="Y1231" s="15"/>
      <c r="Z1231" s="15"/>
      <c r="AA1231" s="15"/>
      <c r="AB1231" s="15"/>
      <c r="AC1231" s="15"/>
      <c r="AD1231" s="15"/>
      <c r="AE1231" s="15"/>
      <c r="AT1231" s="299" t="s">
        <v>267</v>
      </c>
      <c r="AU1231" s="299" t="s">
        <v>90</v>
      </c>
      <c r="AV1231" s="15" t="s">
        <v>113</v>
      </c>
      <c r="AW1231" s="15" t="s">
        <v>35</v>
      </c>
      <c r="AX1231" s="15" t="s">
        <v>88</v>
      </c>
      <c r="AY1231" s="299" t="s">
        <v>166</v>
      </c>
    </row>
    <row r="1232" spans="1:65" s="2" customFormat="1" ht="21.75" customHeight="1">
      <c r="A1232" s="38"/>
      <c r="B1232" s="39"/>
      <c r="C1232" s="245" t="s">
        <v>1782</v>
      </c>
      <c r="D1232" s="245" t="s">
        <v>169</v>
      </c>
      <c r="E1232" s="246" t="s">
        <v>1783</v>
      </c>
      <c r="F1232" s="247" t="s">
        <v>1784</v>
      </c>
      <c r="G1232" s="248" t="s">
        <v>307</v>
      </c>
      <c r="H1232" s="249">
        <v>22.875</v>
      </c>
      <c r="I1232" s="250"/>
      <c r="J1232" s="251">
        <f>ROUND(I1232*H1232,2)</f>
        <v>0</v>
      </c>
      <c r="K1232" s="252"/>
      <c r="L1232" s="44"/>
      <c r="M1232" s="253" t="s">
        <v>1</v>
      </c>
      <c r="N1232" s="254" t="s">
        <v>45</v>
      </c>
      <c r="O1232" s="91"/>
      <c r="P1232" s="255">
        <f>O1232*H1232</f>
        <v>0</v>
      </c>
      <c r="Q1232" s="255">
        <v>0</v>
      </c>
      <c r="R1232" s="255">
        <f>Q1232*H1232</f>
        <v>0</v>
      </c>
      <c r="S1232" s="255">
        <v>0</v>
      </c>
      <c r="T1232" s="256">
        <f>S1232*H1232</f>
        <v>0</v>
      </c>
      <c r="U1232" s="38"/>
      <c r="V1232" s="38"/>
      <c r="W1232" s="38"/>
      <c r="X1232" s="38"/>
      <c r="Y1232" s="38"/>
      <c r="Z1232" s="38"/>
      <c r="AA1232" s="38"/>
      <c r="AB1232" s="38"/>
      <c r="AC1232" s="38"/>
      <c r="AD1232" s="38"/>
      <c r="AE1232" s="38"/>
      <c r="AR1232" s="257" t="s">
        <v>348</v>
      </c>
      <c r="AT1232" s="257" t="s">
        <v>169</v>
      </c>
      <c r="AU1232" s="257" t="s">
        <v>90</v>
      </c>
      <c r="AY1232" s="17" t="s">
        <v>166</v>
      </c>
      <c r="BE1232" s="258">
        <f>IF(N1232="základní",J1232,0)</f>
        <v>0</v>
      </c>
      <c r="BF1232" s="258">
        <f>IF(N1232="snížená",J1232,0)</f>
        <v>0</v>
      </c>
      <c r="BG1232" s="258">
        <f>IF(N1232="zákl. přenesená",J1232,0)</f>
        <v>0</v>
      </c>
      <c r="BH1232" s="258">
        <f>IF(N1232="sníž. přenesená",J1232,0)</f>
        <v>0</v>
      </c>
      <c r="BI1232" s="258">
        <f>IF(N1232="nulová",J1232,0)</f>
        <v>0</v>
      </c>
      <c r="BJ1232" s="17" t="s">
        <v>88</v>
      </c>
      <c r="BK1232" s="258">
        <f>ROUND(I1232*H1232,2)</f>
        <v>0</v>
      </c>
      <c r="BL1232" s="17" t="s">
        <v>348</v>
      </c>
      <c r="BM1232" s="257" t="s">
        <v>1785</v>
      </c>
    </row>
    <row r="1233" spans="1:47" s="2" customFormat="1" ht="12">
      <c r="A1233" s="38"/>
      <c r="B1233" s="39"/>
      <c r="C1233" s="40"/>
      <c r="D1233" s="259" t="s">
        <v>175</v>
      </c>
      <c r="E1233" s="40"/>
      <c r="F1233" s="260" t="s">
        <v>1786</v>
      </c>
      <c r="G1233" s="40"/>
      <c r="H1233" s="40"/>
      <c r="I1233" s="155"/>
      <c r="J1233" s="40"/>
      <c r="K1233" s="40"/>
      <c r="L1233" s="44"/>
      <c r="M1233" s="261"/>
      <c r="N1233" s="262"/>
      <c r="O1233" s="91"/>
      <c r="P1233" s="91"/>
      <c r="Q1233" s="91"/>
      <c r="R1233" s="91"/>
      <c r="S1233" s="91"/>
      <c r="T1233" s="92"/>
      <c r="U1233" s="38"/>
      <c r="V1233" s="38"/>
      <c r="W1233" s="38"/>
      <c r="X1233" s="38"/>
      <c r="Y1233" s="38"/>
      <c r="Z1233" s="38"/>
      <c r="AA1233" s="38"/>
      <c r="AB1233" s="38"/>
      <c r="AC1233" s="38"/>
      <c r="AD1233" s="38"/>
      <c r="AE1233" s="38"/>
      <c r="AT1233" s="17" t="s">
        <v>175</v>
      </c>
      <c r="AU1233" s="17" t="s">
        <v>90</v>
      </c>
    </row>
    <row r="1234" spans="1:63" s="12" customFormat="1" ht="22.8" customHeight="1">
      <c r="A1234" s="12"/>
      <c r="B1234" s="229"/>
      <c r="C1234" s="230"/>
      <c r="D1234" s="231" t="s">
        <v>79</v>
      </c>
      <c r="E1234" s="243" t="s">
        <v>1787</v>
      </c>
      <c r="F1234" s="243" t="s">
        <v>1788</v>
      </c>
      <c r="G1234" s="230"/>
      <c r="H1234" s="230"/>
      <c r="I1234" s="233"/>
      <c r="J1234" s="244">
        <f>BK1234</f>
        <v>0</v>
      </c>
      <c r="K1234" s="230"/>
      <c r="L1234" s="235"/>
      <c r="M1234" s="236"/>
      <c r="N1234" s="237"/>
      <c r="O1234" s="237"/>
      <c r="P1234" s="238">
        <f>SUM(P1235:P1259)</f>
        <v>0</v>
      </c>
      <c r="Q1234" s="237"/>
      <c r="R1234" s="238">
        <f>SUM(R1235:R1259)</f>
        <v>0.155304</v>
      </c>
      <c r="S1234" s="237"/>
      <c r="T1234" s="239">
        <f>SUM(T1235:T1259)</f>
        <v>0.4299656</v>
      </c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R1234" s="240" t="s">
        <v>90</v>
      </c>
      <c r="AT1234" s="241" t="s">
        <v>79</v>
      </c>
      <c r="AU1234" s="241" t="s">
        <v>88</v>
      </c>
      <c r="AY1234" s="240" t="s">
        <v>166</v>
      </c>
      <c r="BK1234" s="242">
        <f>SUM(BK1235:BK1259)</f>
        <v>0</v>
      </c>
    </row>
    <row r="1235" spans="1:65" s="2" customFormat="1" ht="16.5" customHeight="1">
      <c r="A1235" s="38"/>
      <c r="B1235" s="39"/>
      <c r="C1235" s="245" t="s">
        <v>1789</v>
      </c>
      <c r="D1235" s="245" t="s">
        <v>169</v>
      </c>
      <c r="E1235" s="246" t="s">
        <v>1790</v>
      </c>
      <c r="F1235" s="247" t="s">
        <v>1791</v>
      </c>
      <c r="G1235" s="248" t="s">
        <v>339</v>
      </c>
      <c r="H1235" s="249">
        <v>3</v>
      </c>
      <c r="I1235" s="250"/>
      <c r="J1235" s="251">
        <f>ROUND(I1235*H1235,2)</f>
        <v>0</v>
      </c>
      <c r="K1235" s="252"/>
      <c r="L1235" s="44"/>
      <c r="M1235" s="253" t="s">
        <v>1</v>
      </c>
      <c r="N1235" s="254" t="s">
        <v>45</v>
      </c>
      <c r="O1235" s="91"/>
      <c r="P1235" s="255">
        <f>O1235*H1235</f>
        <v>0</v>
      </c>
      <c r="Q1235" s="255">
        <v>0</v>
      </c>
      <c r="R1235" s="255">
        <f>Q1235*H1235</f>
        <v>0</v>
      </c>
      <c r="S1235" s="255">
        <v>0.00594</v>
      </c>
      <c r="T1235" s="256">
        <f>S1235*H1235</f>
        <v>0.01782</v>
      </c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  <c r="AE1235" s="38"/>
      <c r="AR1235" s="257" t="s">
        <v>348</v>
      </c>
      <c r="AT1235" s="257" t="s">
        <v>169</v>
      </c>
      <c r="AU1235" s="257" t="s">
        <v>90</v>
      </c>
      <c r="AY1235" s="17" t="s">
        <v>166</v>
      </c>
      <c r="BE1235" s="258">
        <f>IF(N1235="základní",J1235,0)</f>
        <v>0</v>
      </c>
      <c r="BF1235" s="258">
        <f>IF(N1235="snížená",J1235,0)</f>
        <v>0</v>
      </c>
      <c r="BG1235" s="258">
        <f>IF(N1235="zákl. přenesená",J1235,0)</f>
        <v>0</v>
      </c>
      <c r="BH1235" s="258">
        <f>IF(N1235="sníž. přenesená",J1235,0)</f>
        <v>0</v>
      </c>
      <c r="BI1235" s="258">
        <f>IF(N1235="nulová",J1235,0)</f>
        <v>0</v>
      </c>
      <c r="BJ1235" s="17" t="s">
        <v>88</v>
      </c>
      <c r="BK1235" s="258">
        <f>ROUND(I1235*H1235,2)</f>
        <v>0</v>
      </c>
      <c r="BL1235" s="17" t="s">
        <v>348</v>
      </c>
      <c r="BM1235" s="257" t="s">
        <v>1792</v>
      </c>
    </row>
    <row r="1236" spans="1:47" s="2" customFormat="1" ht="12">
      <c r="A1236" s="38"/>
      <c r="B1236" s="39"/>
      <c r="C1236" s="40"/>
      <c r="D1236" s="259" t="s">
        <v>175</v>
      </c>
      <c r="E1236" s="40"/>
      <c r="F1236" s="260" t="s">
        <v>1793</v>
      </c>
      <c r="G1236" s="40"/>
      <c r="H1236" s="40"/>
      <c r="I1236" s="155"/>
      <c r="J1236" s="40"/>
      <c r="K1236" s="40"/>
      <c r="L1236" s="44"/>
      <c r="M1236" s="261"/>
      <c r="N1236" s="262"/>
      <c r="O1236" s="91"/>
      <c r="P1236" s="91"/>
      <c r="Q1236" s="91"/>
      <c r="R1236" s="91"/>
      <c r="S1236" s="91"/>
      <c r="T1236" s="92"/>
      <c r="U1236" s="38"/>
      <c r="V1236" s="38"/>
      <c r="W1236" s="38"/>
      <c r="X1236" s="38"/>
      <c r="Y1236" s="38"/>
      <c r="Z1236" s="38"/>
      <c r="AA1236" s="38"/>
      <c r="AB1236" s="38"/>
      <c r="AC1236" s="38"/>
      <c r="AD1236" s="38"/>
      <c r="AE1236" s="38"/>
      <c r="AT1236" s="17" t="s">
        <v>175</v>
      </c>
      <c r="AU1236" s="17" t="s">
        <v>90</v>
      </c>
    </row>
    <row r="1237" spans="1:51" s="13" customFormat="1" ht="12">
      <c r="A1237" s="13"/>
      <c r="B1237" s="267"/>
      <c r="C1237" s="268"/>
      <c r="D1237" s="259" t="s">
        <v>267</v>
      </c>
      <c r="E1237" s="269" t="s">
        <v>1</v>
      </c>
      <c r="F1237" s="270" t="s">
        <v>1794</v>
      </c>
      <c r="G1237" s="268"/>
      <c r="H1237" s="271">
        <v>3</v>
      </c>
      <c r="I1237" s="272"/>
      <c r="J1237" s="268"/>
      <c r="K1237" s="268"/>
      <c r="L1237" s="273"/>
      <c r="M1237" s="274"/>
      <c r="N1237" s="275"/>
      <c r="O1237" s="275"/>
      <c r="P1237" s="275"/>
      <c r="Q1237" s="275"/>
      <c r="R1237" s="275"/>
      <c r="S1237" s="275"/>
      <c r="T1237" s="276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77" t="s">
        <v>267</v>
      </c>
      <c r="AU1237" s="277" t="s">
        <v>90</v>
      </c>
      <c r="AV1237" s="13" t="s">
        <v>90</v>
      </c>
      <c r="AW1237" s="13" t="s">
        <v>35</v>
      </c>
      <c r="AX1237" s="13" t="s">
        <v>80</v>
      </c>
      <c r="AY1237" s="277" t="s">
        <v>166</v>
      </c>
    </row>
    <row r="1238" spans="1:51" s="14" customFormat="1" ht="12">
      <c r="A1238" s="14"/>
      <c r="B1238" s="278"/>
      <c r="C1238" s="279"/>
      <c r="D1238" s="259" t="s">
        <v>267</v>
      </c>
      <c r="E1238" s="280" t="s">
        <v>1</v>
      </c>
      <c r="F1238" s="281" t="s">
        <v>1795</v>
      </c>
      <c r="G1238" s="279"/>
      <c r="H1238" s="282">
        <v>3</v>
      </c>
      <c r="I1238" s="283"/>
      <c r="J1238" s="279"/>
      <c r="K1238" s="279"/>
      <c r="L1238" s="284"/>
      <c r="M1238" s="285"/>
      <c r="N1238" s="286"/>
      <c r="O1238" s="286"/>
      <c r="P1238" s="286"/>
      <c r="Q1238" s="286"/>
      <c r="R1238" s="286"/>
      <c r="S1238" s="286"/>
      <c r="T1238" s="287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88" t="s">
        <v>267</v>
      </c>
      <c r="AU1238" s="288" t="s">
        <v>90</v>
      </c>
      <c r="AV1238" s="14" t="s">
        <v>103</v>
      </c>
      <c r="AW1238" s="14" t="s">
        <v>35</v>
      </c>
      <c r="AX1238" s="14" t="s">
        <v>88</v>
      </c>
      <c r="AY1238" s="288" t="s">
        <v>166</v>
      </c>
    </row>
    <row r="1239" spans="1:65" s="2" customFormat="1" ht="16.5" customHeight="1">
      <c r="A1239" s="38"/>
      <c r="B1239" s="39"/>
      <c r="C1239" s="245" t="s">
        <v>1796</v>
      </c>
      <c r="D1239" s="245" t="s">
        <v>169</v>
      </c>
      <c r="E1239" s="246" t="s">
        <v>1790</v>
      </c>
      <c r="F1239" s="247" t="s">
        <v>1791</v>
      </c>
      <c r="G1239" s="248" t="s">
        <v>339</v>
      </c>
      <c r="H1239" s="249">
        <v>3.75</v>
      </c>
      <c r="I1239" s="250"/>
      <c r="J1239" s="251">
        <f>ROUND(I1239*H1239,2)</f>
        <v>0</v>
      </c>
      <c r="K1239" s="252"/>
      <c r="L1239" s="44"/>
      <c r="M1239" s="253" t="s">
        <v>1</v>
      </c>
      <c r="N1239" s="254" t="s">
        <v>45</v>
      </c>
      <c r="O1239" s="91"/>
      <c r="P1239" s="255">
        <f>O1239*H1239</f>
        <v>0</v>
      </c>
      <c r="Q1239" s="255">
        <v>0</v>
      </c>
      <c r="R1239" s="255">
        <f>Q1239*H1239</f>
        <v>0</v>
      </c>
      <c r="S1239" s="255">
        <v>0.00594</v>
      </c>
      <c r="T1239" s="256">
        <f>S1239*H1239</f>
        <v>0.022275</v>
      </c>
      <c r="U1239" s="38"/>
      <c r="V1239" s="38"/>
      <c r="W1239" s="38"/>
      <c r="X1239" s="38"/>
      <c r="Y1239" s="38"/>
      <c r="Z1239" s="38"/>
      <c r="AA1239" s="38"/>
      <c r="AB1239" s="38"/>
      <c r="AC1239" s="38"/>
      <c r="AD1239" s="38"/>
      <c r="AE1239" s="38"/>
      <c r="AR1239" s="257" t="s">
        <v>348</v>
      </c>
      <c r="AT1239" s="257" t="s">
        <v>169</v>
      </c>
      <c r="AU1239" s="257" t="s">
        <v>90</v>
      </c>
      <c r="AY1239" s="17" t="s">
        <v>166</v>
      </c>
      <c r="BE1239" s="258">
        <f>IF(N1239="základní",J1239,0)</f>
        <v>0</v>
      </c>
      <c r="BF1239" s="258">
        <f>IF(N1239="snížená",J1239,0)</f>
        <v>0</v>
      </c>
      <c r="BG1239" s="258">
        <f>IF(N1239="zákl. přenesená",J1239,0)</f>
        <v>0</v>
      </c>
      <c r="BH1239" s="258">
        <f>IF(N1239="sníž. přenesená",J1239,0)</f>
        <v>0</v>
      </c>
      <c r="BI1239" s="258">
        <f>IF(N1239="nulová",J1239,0)</f>
        <v>0</v>
      </c>
      <c r="BJ1239" s="17" t="s">
        <v>88</v>
      </c>
      <c r="BK1239" s="258">
        <f>ROUND(I1239*H1239,2)</f>
        <v>0</v>
      </c>
      <c r="BL1239" s="17" t="s">
        <v>348</v>
      </c>
      <c r="BM1239" s="257" t="s">
        <v>1797</v>
      </c>
    </row>
    <row r="1240" spans="1:47" s="2" customFormat="1" ht="12">
      <c r="A1240" s="38"/>
      <c r="B1240" s="39"/>
      <c r="C1240" s="40"/>
      <c r="D1240" s="259" t="s">
        <v>175</v>
      </c>
      <c r="E1240" s="40"/>
      <c r="F1240" s="260" t="s">
        <v>1793</v>
      </c>
      <c r="G1240" s="40"/>
      <c r="H1240" s="40"/>
      <c r="I1240" s="155"/>
      <c r="J1240" s="40"/>
      <c r="K1240" s="40"/>
      <c r="L1240" s="44"/>
      <c r="M1240" s="261"/>
      <c r="N1240" s="262"/>
      <c r="O1240" s="91"/>
      <c r="P1240" s="91"/>
      <c r="Q1240" s="91"/>
      <c r="R1240" s="91"/>
      <c r="S1240" s="91"/>
      <c r="T1240" s="92"/>
      <c r="U1240" s="38"/>
      <c r="V1240" s="38"/>
      <c r="W1240" s="38"/>
      <c r="X1240" s="38"/>
      <c r="Y1240" s="38"/>
      <c r="Z1240" s="38"/>
      <c r="AA1240" s="38"/>
      <c r="AB1240" s="38"/>
      <c r="AC1240" s="38"/>
      <c r="AD1240" s="38"/>
      <c r="AE1240" s="38"/>
      <c r="AT1240" s="17" t="s">
        <v>175</v>
      </c>
      <c r="AU1240" s="17" t="s">
        <v>90</v>
      </c>
    </row>
    <row r="1241" spans="1:51" s="13" customFormat="1" ht="12">
      <c r="A1241" s="13"/>
      <c r="B1241" s="267"/>
      <c r="C1241" s="268"/>
      <c r="D1241" s="259" t="s">
        <v>267</v>
      </c>
      <c r="E1241" s="269" t="s">
        <v>1</v>
      </c>
      <c r="F1241" s="270" t="s">
        <v>1798</v>
      </c>
      <c r="G1241" s="268"/>
      <c r="H1241" s="271">
        <v>3.75</v>
      </c>
      <c r="I1241" s="272"/>
      <c r="J1241" s="268"/>
      <c r="K1241" s="268"/>
      <c r="L1241" s="273"/>
      <c r="M1241" s="274"/>
      <c r="N1241" s="275"/>
      <c r="O1241" s="275"/>
      <c r="P1241" s="275"/>
      <c r="Q1241" s="275"/>
      <c r="R1241" s="275"/>
      <c r="S1241" s="275"/>
      <c r="T1241" s="276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77" t="s">
        <v>267</v>
      </c>
      <c r="AU1241" s="277" t="s">
        <v>90</v>
      </c>
      <c r="AV1241" s="13" t="s">
        <v>90</v>
      </c>
      <c r="AW1241" s="13" t="s">
        <v>35</v>
      </c>
      <c r="AX1241" s="13" t="s">
        <v>88</v>
      </c>
      <c r="AY1241" s="277" t="s">
        <v>166</v>
      </c>
    </row>
    <row r="1242" spans="1:65" s="2" customFormat="1" ht="21.75" customHeight="1">
      <c r="A1242" s="38"/>
      <c r="B1242" s="39"/>
      <c r="C1242" s="245" t="s">
        <v>1799</v>
      </c>
      <c r="D1242" s="245" t="s">
        <v>169</v>
      </c>
      <c r="E1242" s="246" t="s">
        <v>1800</v>
      </c>
      <c r="F1242" s="247" t="s">
        <v>1801</v>
      </c>
      <c r="G1242" s="248" t="s">
        <v>264</v>
      </c>
      <c r="H1242" s="249">
        <v>74.26</v>
      </c>
      <c r="I1242" s="250"/>
      <c r="J1242" s="251">
        <f>ROUND(I1242*H1242,2)</f>
        <v>0</v>
      </c>
      <c r="K1242" s="252"/>
      <c r="L1242" s="44"/>
      <c r="M1242" s="253" t="s">
        <v>1</v>
      </c>
      <c r="N1242" s="254" t="s">
        <v>45</v>
      </c>
      <c r="O1242" s="91"/>
      <c r="P1242" s="255">
        <f>O1242*H1242</f>
        <v>0</v>
      </c>
      <c r="Q1242" s="255">
        <v>0</v>
      </c>
      <c r="R1242" s="255">
        <f>Q1242*H1242</f>
        <v>0</v>
      </c>
      <c r="S1242" s="255">
        <v>0.00191</v>
      </c>
      <c r="T1242" s="256">
        <f>S1242*H1242</f>
        <v>0.1418366</v>
      </c>
      <c r="U1242" s="38"/>
      <c r="V1242" s="38"/>
      <c r="W1242" s="38"/>
      <c r="X1242" s="38"/>
      <c r="Y1242" s="38"/>
      <c r="Z1242" s="38"/>
      <c r="AA1242" s="38"/>
      <c r="AB1242" s="38"/>
      <c r="AC1242" s="38"/>
      <c r="AD1242" s="38"/>
      <c r="AE1242" s="38"/>
      <c r="AR1242" s="257" t="s">
        <v>348</v>
      </c>
      <c r="AT1242" s="257" t="s">
        <v>169</v>
      </c>
      <c r="AU1242" s="257" t="s">
        <v>90</v>
      </c>
      <c r="AY1242" s="17" t="s">
        <v>166</v>
      </c>
      <c r="BE1242" s="258">
        <f>IF(N1242="základní",J1242,0)</f>
        <v>0</v>
      </c>
      <c r="BF1242" s="258">
        <f>IF(N1242="snížená",J1242,0)</f>
        <v>0</v>
      </c>
      <c r="BG1242" s="258">
        <f>IF(N1242="zákl. přenesená",J1242,0)</f>
        <v>0</v>
      </c>
      <c r="BH1242" s="258">
        <f>IF(N1242="sníž. přenesená",J1242,0)</f>
        <v>0</v>
      </c>
      <c r="BI1242" s="258">
        <f>IF(N1242="nulová",J1242,0)</f>
        <v>0</v>
      </c>
      <c r="BJ1242" s="17" t="s">
        <v>88</v>
      </c>
      <c r="BK1242" s="258">
        <f>ROUND(I1242*H1242,2)</f>
        <v>0</v>
      </c>
      <c r="BL1242" s="17" t="s">
        <v>348</v>
      </c>
      <c r="BM1242" s="257" t="s">
        <v>1802</v>
      </c>
    </row>
    <row r="1243" spans="1:47" s="2" customFormat="1" ht="12">
      <c r="A1243" s="38"/>
      <c r="B1243" s="39"/>
      <c r="C1243" s="40"/>
      <c r="D1243" s="259" t="s">
        <v>175</v>
      </c>
      <c r="E1243" s="40"/>
      <c r="F1243" s="260" t="s">
        <v>1803</v>
      </c>
      <c r="G1243" s="40"/>
      <c r="H1243" s="40"/>
      <c r="I1243" s="155"/>
      <c r="J1243" s="40"/>
      <c r="K1243" s="40"/>
      <c r="L1243" s="44"/>
      <c r="M1243" s="261"/>
      <c r="N1243" s="262"/>
      <c r="O1243" s="91"/>
      <c r="P1243" s="91"/>
      <c r="Q1243" s="91"/>
      <c r="R1243" s="91"/>
      <c r="S1243" s="91"/>
      <c r="T1243" s="92"/>
      <c r="U1243" s="38"/>
      <c r="V1243" s="38"/>
      <c r="W1243" s="38"/>
      <c r="X1243" s="38"/>
      <c r="Y1243" s="38"/>
      <c r="Z1243" s="38"/>
      <c r="AA1243" s="38"/>
      <c r="AB1243" s="38"/>
      <c r="AC1243" s="38"/>
      <c r="AD1243" s="38"/>
      <c r="AE1243" s="38"/>
      <c r="AT1243" s="17" t="s">
        <v>175</v>
      </c>
      <c r="AU1243" s="17" t="s">
        <v>90</v>
      </c>
    </row>
    <row r="1244" spans="1:51" s="13" customFormat="1" ht="12">
      <c r="A1244" s="13"/>
      <c r="B1244" s="267"/>
      <c r="C1244" s="268"/>
      <c r="D1244" s="259" t="s">
        <v>267</v>
      </c>
      <c r="E1244" s="269" t="s">
        <v>1</v>
      </c>
      <c r="F1244" s="270" t="s">
        <v>1804</v>
      </c>
      <c r="G1244" s="268"/>
      <c r="H1244" s="271">
        <v>74.26</v>
      </c>
      <c r="I1244" s="272"/>
      <c r="J1244" s="268"/>
      <c r="K1244" s="268"/>
      <c r="L1244" s="273"/>
      <c r="M1244" s="274"/>
      <c r="N1244" s="275"/>
      <c r="O1244" s="275"/>
      <c r="P1244" s="275"/>
      <c r="Q1244" s="275"/>
      <c r="R1244" s="275"/>
      <c r="S1244" s="275"/>
      <c r="T1244" s="276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77" t="s">
        <v>267</v>
      </c>
      <c r="AU1244" s="277" t="s">
        <v>90</v>
      </c>
      <c r="AV1244" s="13" t="s">
        <v>90</v>
      </c>
      <c r="AW1244" s="13" t="s">
        <v>35</v>
      </c>
      <c r="AX1244" s="13" t="s">
        <v>80</v>
      </c>
      <c r="AY1244" s="277" t="s">
        <v>166</v>
      </c>
    </row>
    <row r="1245" spans="1:51" s="14" customFormat="1" ht="12">
      <c r="A1245" s="14"/>
      <c r="B1245" s="278"/>
      <c r="C1245" s="279"/>
      <c r="D1245" s="259" t="s">
        <v>267</v>
      </c>
      <c r="E1245" s="280" t="s">
        <v>1</v>
      </c>
      <c r="F1245" s="281" t="s">
        <v>269</v>
      </c>
      <c r="G1245" s="279"/>
      <c r="H1245" s="282">
        <v>74.26</v>
      </c>
      <c r="I1245" s="283"/>
      <c r="J1245" s="279"/>
      <c r="K1245" s="279"/>
      <c r="L1245" s="284"/>
      <c r="M1245" s="285"/>
      <c r="N1245" s="286"/>
      <c r="O1245" s="286"/>
      <c r="P1245" s="286"/>
      <c r="Q1245" s="286"/>
      <c r="R1245" s="286"/>
      <c r="S1245" s="286"/>
      <c r="T1245" s="287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88" t="s">
        <v>267</v>
      </c>
      <c r="AU1245" s="288" t="s">
        <v>90</v>
      </c>
      <c r="AV1245" s="14" t="s">
        <v>103</v>
      </c>
      <c r="AW1245" s="14" t="s">
        <v>35</v>
      </c>
      <c r="AX1245" s="14" t="s">
        <v>88</v>
      </c>
      <c r="AY1245" s="288" t="s">
        <v>166</v>
      </c>
    </row>
    <row r="1246" spans="1:65" s="2" customFormat="1" ht="21.75" customHeight="1">
      <c r="A1246" s="38"/>
      <c r="B1246" s="39"/>
      <c r="C1246" s="245" t="s">
        <v>1805</v>
      </c>
      <c r="D1246" s="245" t="s">
        <v>169</v>
      </c>
      <c r="E1246" s="246" t="s">
        <v>1806</v>
      </c>
      <c r="F1246" s="247" t="s">
        <v>1807</v>
      </c>
      <c r="G1246" s="248" t="s">
        <v>264</v>
      </c>
      <c r="H1246" s="249">
        <v>45.2</v>
      </c>
      <c r="I1246" s="250"/>
      <c r="J1246" s="251">
        <f>ROUND(I1246*H1246,2)</f>
        <v>0</v>
      </c>
      <c r="K1246" s="252"/>
      <c r="L1246" s="44"/>
      <c r="M1246" s="253" t="s">
        <v>1</v>
      </c>
      <c r="N1246" s="254" t="s">
        <v>45</v>
      </c>
      <c r="O1246" s="91"/>
      <c r="P1246" s="255">
        <f>O1246*H1246</f>
        <v>0</v>
      </c>
      <c r="Q1246" s="255">
        <v>0</v>
      </c>
      <c r="R1246" s="255">
        <f>Q1246*H1246</f>
        <v>0</v>
      </c>
      <c r="S1246" s="255">
        <v>0.00167</v>
      </c>
      <c r="T1246" s="256">
        <f>S1246*H1246</f>
        <v>0.07548400000000001</v>
      </c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  <c r="AE1246" s="38"/>
      <c r="AR1246" s="257" t="s">
        <v>348</v>
      </c>
      <c r="AT1246" s="257" t="s">
        <v>169</v>
      </c>
      <c r="AU1246" s="257" t="s">
        <v>90</v>
      </c>
      <c r="AY1246" s="17" t="s">
        <v>166</v>
      </c>
      <c r="BE1246" s="258">
        <f>IF(N1246="základní",J1246,0)</f>
        <v>0</v>
      </c>
      <c r="BF1246" s="258">
        <f>IF(N1246="snížená",J1246,0)</f>
        <v>0</v>
      </c>
      <c r="BG1246" s="258">
        <f>IF(N1246="zákl. přenesená",J1246,0)</f>
        <v>0</v>
      </c>
      <c r="BH1246" s="258">
        <f>IF(N1246="sníž. přenesená",J1246,0)</f>
        <v>0</v>
      </c>
      <c r="BI1246" s="258">
        <f>IF(N1246="nulová",J1246,0)</f>
        <v>0</v>
      </c>
      <c r="BJ1246" s="17" t="s">
        <v>88</v>
      </c>
      <c r="BK1246" s="258">
        <f>ROUND(I1246*H1246,2)</f>
        <v>0</v>
      </c>
      <c r="BL1246" s="17" t="s">
        <v>348</v>
      </c>
      <c r="BM1246" s="257" t="s">
        <v>1808</v>
      </c>
    </row>
    <row r="1247" spans="1:47" s="2" customFormat="1" ht="12">
      <c r="A1247" s="38"/>
      <c r="B1247" s="39"/>
      <c r="C1247" s="40"/>
      <c r="D1247" s="259" t="s">
        <v>175</v>
      </c>
      <c r="E1247" s="40"/>
      <c r="F1247" s="260" t="s">
        <v>1809</v>
      </c>
      <c r="G1247" s="40"/>
      <c r="H1247" s="40"/>
      <c r="I1247" s="155"/>
      <c r="J1247" s="40"/>
      <c r="K1247" s="40"/>
      <c r="L1247" s="44"/>
      <c r="M1247" s="261"/>
      <c r="N1247" s="262"/>
      <c r="O1247" s="91"/>
      <c r="P1247" s="91"/>
      <c r="Q1247" s="91"/>
      <c r="R1247" s="91"/>
      <c r="S1247" s="91"/>
      <c r="T1247" s="92"/>
      <c r="U1247" s="38"/>
      <c r="V1247" s="38"/>
      <c r="W1247" s="38"/>
      <c r="X1247" s="38"/>
      <c r="Y1247" s="38"/>
      <c r="Z1247" s="38"/>
      <c r="AA1247" s="38"/>
      <c r="AB1247" s="38"/>
      <c r="AC1247" s="38"/>
      <c r="AD1247" s="38"/>
      <c r="AE1247" s="38"/>
      <c r="AT1247" s="17" t="s">
        <v>175</v>
      </c>
      <c r="AU1247" s="17" t="s">
        <v>90</v>
      </c>
    </row>
    <row r="1248" spans="1:51" s="13" customFormat="1" ht="12">
      <c r="A1248" s="13"/>
      <c r="B1248" s="267"/>
      <c r="C1248" s="268"/>
      <c r="D1248" s="259" t="s">
        <v>267</v>
      </c>
      <c r="E1248" s="269" t="s">
        <v>1</v>
      </c>
      <c r="F1248" s="270" t="s">
        <v>1810</v>
      </c>
      <c r="G1248" s="268"/>
      <c r="H1248" s="271">
        <v>45.2</v>
      </c>
      <c r="I1248" s="272"/>
      <c r="J1248" s="268"/>
      <c r="K1248" s="268"/>
      <c r="L1248" s="273"/>
      <c r="M1248" s="274"/>
      <c r="N1248" s="275"/>
      <c r="O1248" s="275"/>
      <c r="P1248" s="275"/>
      <c r="Q1248" s="275"/>
      <c r="R1248" s="275"/>
      <c r="S1248" s="275"/>
      <c r="T1248" s="276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77" t="s">
        <v>267</v>
      </c>
      <c r="AU1248" s="277" t="s">
        <v>90</v>
      </c>
      <c r="AV1248" s="13" t="s">
        <v>90</v>
      </c>
      <c r="AW1248" s="13" t="s">
        <v>35</v>
      </c>
      <c r="AX1248" s="13" t="s">
        <v>80</v>
      </c>
      <c r="AY1248" s="277" t="s">
        <v>166</v>
      </c>
    </row>
    <row r="1249" spans="1:51" s="14" customFormat="1" ht="12">
      <c r="A1249" s="14"/>
      <c r="B1249" s="278"/>
      <c r="C1249" s="279"/>
      <c r="D1249" s="259" t="s">
        <v>267</v>
      </c>
      <c r="E1249" s="280" t="s">
        <v>1</v>
      </c>
      <c r="F1249" s="281" t="s">
        <v>269</v>
      </c>
      <c r="G1249" s="279"/>
      <c r="H1249" s="282">
        <v>45.2</v>
      </c>
      <c r="I1249" s="283"/>
      <c r="J1249" s="279"/>
      <c r="K1249" s="279"/>
      <c r="L1249" s="284"/>
      <c r="M1249" s="285"/>
      <c r="N1249" s="286"/>
      <c r="O1249" s="286"/>
      <c r="P1249" s="286"/>
      <c r="Q1249" s="286"/>
      <c r="R1249" s="286"/>
      <c r="S1249" s="286"/>
      <c r="T1249" s="287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T1249" s="288" t="s">
        <v>267</v>
      </c>
      <c r="AU1249" s="288" t="s">
        <v>90</v>
      </c>
      <c r="AV1249" s="14" t="s">
        <v>103</v>
      </c>
      <c r="AW1249" s="14" t="s">
        <v>35</v>
      </c>
      <c r="AX1249" s="14" t="s">
        <v>88</v>
      </c>
      <c r="AY1249" s="288" t="s">
        <v>166</v>
      </c>
    </row>
    <row r="1250" spans="1:65" s="2" customFormat="1" ht="16.5" customHeight="1">
      <c r="A1250" s="38"/>
      <c r="B1250" s="39"/>
      <c r="C1250" s="245" t="s">
        <v>1811</v>
      </c>
      <c r="D1250" s="245" t="s">
        <v>169</v>
      </c>
      <c r="E1250" s="246" t="s">
        <v>1812</v>
      </c>
      <c r="F1250" s="247" t="s">
        <v>1813</v>
      </c>
      <c r="G1250" s="248" t="s">
        <v>264</v>
      </c>
      <c r="H1250" s="249">
        <v>98.6</v>
      </c>
      <c r="I1250" s="250"/>
      <c r="J1250" s="251">
        <f>ROUND(I1250*H1250,2)</f>
        <v>0</v>
      </c>
      <c r="K1250" s="252"/>
      <c r="L1250" s="44"/>
      <c r="M1250" s="253" t="s">
        <v>1</v>
      </c>
      <c r="N1250" s="254" t="s">
        <v>45</v>
      </c>
      <c r="O1250" s="91"/>
      <c r="P1250" s="255">
        <f>O1250*H1250</f>
        <v>0</v>
      </c>
      <c r="Q1250" s="255">
        <v>0</v>
      </c>
      <c r="R1250" s="255">
        <f>Q1250*H1250</f>
        <v>0</v>
      </c>
      <c r="S1250" s="255">
        <v>0.00175</v>
      </c>
      <c r="T1250" s="256">
        <f>S1250*H1250</f>
        <v>0.17254999999999998</v>
      </c>
      <c r="U1250" s="38"/>
      <c r="V1250" s="38"/>
      <c r="W1250" s="38"/>
      <c r="X1250" s="38"/>
      <c r="Y1250" s="38"/>
      <c r="Z1250" s="38"/>
      <c r="AA1250" s="38"/>
      <c r="AB1250" s="38"/>
      <c r="AC1250" s="38"/>
      <c r="AD1250" s="38"/>
      <c r="AE1250" s="38"/>
      <c r="AR1250" s="257" t="s">
        <v>348</v>
      </c>
      <c r="AT1250" s="257" t="s">
        <v>169</v>
      </c>
      <c r="AU1250" s="257" t="s">
        <v>90</v>
      </c>
      <c r="AY1250" s="17" t="s">
        <v>166</v>
      </c>
      <c r="BE1250" s="258">
        <f>IF(N1250="základní",J1250,0)</f>
        <v>0</v>
      </c>
      <c r="BF1250" s="258">
        <f>IF(N1250="snížená",J1250,0)</f>
        <v>0</v>
      </c>
      <c r="BG1250" s="258">
        <f>IF(N1250="zákl. přenesená",J1250,0)</f>
        <v>0</v>
      </c>
      <c r="BH1250" s="258">
        <f>IF(N1250="sníž. přenesená",J1250,0)</f>
        <v>0</v>
      </c>
      <c r="BI1250" s="258">
        <f>IF(N1250="nulová",J1250,0)</f>
        <v>0</v>
      </c>
      <c r="BJ1250" s="17" t="s">
        <v>88</v>
      </c>
      <c r="BK1250" s="258">
        <f>ROUND(I1250*H1250,2)</f>
        <v>0</v>
      </c>
      <c r="BL1250" s="17" t="s">
        <v>348</v>
      </c>
      <c r="BM1250" s="257" t="s">
        <v>1814</v>
      </c>
    </row>
    <row r="1251" spans="1:47" s="2" customFormat="1" ht="12">
      <c r="A1251" s="38"/>
      <c r="B1251" s="39"/>
      <c r="C1251" s="40"/>
      <c r="D1251" s="259" t="s">
        <v>175</v>
      </c>
      <c r="E1251" s="40"/>
      <c r="F1251" s="260" t="s">
        <v>1815</v>
      </c>
      <c r="G1251" s="40"/>
      <c r="H1251" s="40"/>
      <c r="I1251" s="155"/>
      <c r="J1251" s="40"/>
      <c r="K1251" s="40"/>
      <c r="L1251" s="44"/>
      <c r="M1251" s="261"/>
      <c r="N1251" s="262"/>
      <c r="O1251" s="91"/>
      <c r="P1251" s="91"/>
      <c r="Q1251" s="91"/>
      <c r="R1251" s="91"/>
      <c r="S1251" s="91"/>
      <c r="T1251" s="92"/>
      <c r="U1251" s="38"/>
      <c r="V1251" s="38"/>
      <c r="W1251" s="38"/>
      <c r="X1251" s="38"/>
      <c r="Y1251" s="38"/>
      <c r="Z1251" s="38"/>
      <c r="AA1251" s="38"/>
      <c r="AB1251" s="38"/>
      <c r="AC1251" s="38"/>
      <c r="AD1251" s="38"/>
      <c r="AE1251" s="38"/>
      <c r="AT1251" s="17" t="s">
        <v>175</v>
      </c>
      <c r="AU1251" s="17" t="s">
        <v>90</v>
      </c>
    </row>
    <row r="1252" spans="1:51" s="13" customFormat="1" ht="12">
      <c r="A1252" s="13"/>
      <c r="B1252" s="267"/>
      <c r="C1252" s="268"/>
      <c r="D1252" s="259" t="s">
        <v>267</v>
      </c>
      <c r="E1252" s="269" t="s">
        <v>1</v>
      </c>
      <c r="F1252" s="270" t="s">
        <v>1816</v>
      </c>
      <c r="G1252" s="268"/>
      <c r="H1252" s="271">
        <v>98.6</v>
      </c>
      <c r="I1252" s="272"/>
      <c r="J1252" s="268"/>
      <c r="K1252" s="268"/>
      <c r="L1252" s="273"/>
      <c r="M1252" s="274"/>
      <c r="N1252" s="275"/>
      <c r="O1252" s="275"/>
      <c r="P1252" s="275"/>
      <c r="Q1252" s="275"/>
      <c r="R1252" s="275"/>
      <c r="S1252" s="275"/>
      <c r="T1252" s="276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77" t="s">
        <v>267</v>
      </c>
      <c r="AU1252" s="277" t="s">
        <v>90</v>
      </c>
      <c r="AV1252" s="13" t="s">
        <v>90</v>
      </c>
      <c r="AW1252" s="13" t="s">
        <v>35</v>
      </c>
      <c r="AX1252" s="13" t="s">
        <v>80</v>
      </c>
      <c r="AY1252" s="277" t="s">
        <v>166</v>
      </c>
    </row>
    <row r="1253" spans="1:51" s="14" customFormat="1" ht="12">
      <c r="A1253" s="14"/>
      <c r="B1253" s="278"/>
      <c r="C1253" s="279"/>
      <c r="D1253" s="259" t="s">
        <v>267</v>
      </c>
      <c r="E1253" s="280" t="s">
        <v>1</v>
      </c>
      <c r="F1253" s="281" t="s">
        <v>269</v>
      </c>
      <c r="G1253" s="279"/>
      <c r="H1253" s="282">
        <v>98.6</v>
      </c>
      <c r="I1253" s="283"/>
      <c r="J1253" s="279"/>
      <c r="K1253" s="279"/>
      <c r="L1253" s="284"/>
      <c r="M1253" s="285"/>
      <c r="N1253" s="286"/>
      <c r="O1253" s="286"/>
      <c r="P1253" s="286"/>
      <c r="Q1253" s="286"/>
      <c r="R1253" s="286"/>
      <c r="S1253" s="286"/>
      <c r="T1253" s="287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88" t="s">
        <v>267</v>
      </c>
      <c r="AU1253" s="288" t="s">
        <v>90</v>
      </c>
      <c r="AV1253" s="14" t="s">
        <v>103</v>
      </c>
      <c r="AW1253" s="14" t="s">
        <v>35</v>
      </c>
      <c r="AX1253" s="14" t="s">
        <v>88</v>
      </c>
      <c r="AY1253" s="288" t="s">
        <v>166</v>
      </c>
    </row>
    <row r="1254" spans="1:65" s="2" customFormat="1" ht="21.75" customHeight="1">
      <c r="A1254" s="38"/>
      <c r="B1254" s="39"/>
      <c r="C1254" s="245" t="s">
        <v>1817</v>
      </c>
      <c r="D1254" s="245" t="s">
        <v>169</v>
      </c>
      <c r="E1254" s="246" t="s">
        <v>1818</v>
      </c>
      <c r="F1254" s="247" t="s">
        <v>1819</v>
      </c>
      <c r="G1254" s="248" t="s">
        <v>264</v>
      </c>
      <c r="H1254" s="249">
        <v>32.8</v>
      </c>
      <c r="I1254" s="250"/>
      <c r="J1254" s="251">
        <f>ROUND(I1254*H1254,2)</f>
        <v>0</v>
      </c>
      <c r="K1254" s="252"/>
      <c r="L1254" s="44"/>
      <c r="M1254" s="253" t="s">
        <v>1</v>
      </c>
      <c r="N1254" s="254" t="s">
        <v>45</v>
      </c>
      <c r="O1254" s="91"/>
      <c r="P1254" s="255">
        <f>O1254*H1254</f>
        <v>0</v>
      </c>
      <c r="Q1254" s="255">
        <v>0.00438</v>
      </c>
      <c r="R1254" s="255">
        <f>Q1254*H1254</f>
        <v>0.143664</v>
      </c>
      <c r="S1254" s="255">
        <v>0</v>
      </c>
      <c r="T1254" s="256">
        <f>S1254*H1254</f>
        <v>0</v>
      </c>
      <c r="U1254" s="38"/>
      <c r="V1254" s="38"/>
      <c r="W1254" s="38"/>
      <c r="X1254" s="38"/>
      <c r="Y1254" s="38"/>
      <c r="Z1254" s="38"/>
      <c r="AA1254" s="38"/>
      <c r="AB1254" s="38"/>
      <c r="AC1254" s="38"/>
      <c r="AD1254" s="38"/>
      <c r="AE1254" s="38"/>
      <c r="AR1254" s="257" t="s">
        <v>348</v>
      </c>
      <c r="AT1254" s="257" t="s">
        <v>169</v>
      </c>
      <c r="AU1254" s="257" t="s">
        <v>90</v>
      </c>
      <c r="AY1254" s="17" t="s">
        <v>166</v>
      </c>
      <c r="BE1254" s="258">
        <f>IF(N1254="základní",J1254,0)</f>
        <v>0</v>
      </c>
      <c r="BF1254" s="258">
        <f>IF(N1254="snížená",J1254,0)</f>
        <v>0</v>
      </c>
      <c r="BG1254" s="258">
        <f>IF(N1254="zákl. přenesená",J1254,0)</f>
        <v>0</v>
      </c>
      <c r="BH1254" s="258">
        <f>IF(N1254="sníž. přenesená",J1254,0)</f>
        <v>0</v>
      </c>
      <c r="BI1254" s="258">
        <f>IF(N1254="nulová",J1254,0)</f>
        <v>0</v>
      </c>
      <c r="BJ1254" s="17" t="s">
        <v>88</v>
      </c>
      <c r="BK1254" s="258">
        <f>ROUND(I1254*H1254,2)</f>
        <v>0</v>
      </c>
      <c r="BL1254" s="17" t="s">
        <v>348</v>
      </c>
      <c r="BM1254" s="257" t="s">
        <v>1820</v>
      </c>
    </row>
    <row r="1255" spans="1:47" s="2" customFormat="1" ht="12">
      <c r="A1255" s="38"/>
      <c r="B1255" s="39"/>
      <c r="C1255" s="40"/>
      <c r="D1255" s="259" t="s">
        <v>175</v>
      </c>
      <c r="E1255" s="40"/>
      <c r="F1255" s="260" t="s">
        <v>1821</v>
      </c>
      <c r="G1255" s="40"/>
      <c r="H1255" s="40"/>
      <c r="I1255" s="155"/>
      <c r="J1255" s="40"/>
      <c r="K1255" s="40"/>
      <c r="L1255" s="44"/>
      <c r="M1255" s="261"/>
      <c r="N1255" s="262"/>
      <c r="O1255" s="91"/>
      <c r="P1255" s="91"/>
      <c r="Q1255" s="91"/>
      <c r="R1255" s="91"/>
      <c r="S1255" s="91"/>
      <c r="T1255" s="92"/>
      <c r="U1255" s="38"/>
      <c r="V1255" s="38"/>
      <c r="W1255" s="38"/>
      <c r="X1255" s="38"/>
      <c r="Y1255" s="38"/>
      <c r="Z1255" s="38"/>
      <c r="AA1255" s="38"/>
      <c r="AB1255" s="38"/>
      <c r="AC1255" s="38"/>
      <c r="AD1255" s="38"/>
      <c r="AE1255" s="38"/>
      <c r="AT1255" s="17" t="s">
        <v>175</v>
      </c>
      <c r="AU1255" s="17" t="s">
        <v>90</v>
      </c>
    </row>
    <row r="1256" spans="1:65" s="2" customFormat="1" ht="21.75" customHeight="1">
      <c r="A1256" s="38"/>
      <c r="B1256" s="39"/>
      <c r="C1256" s="245" t="s">
        <v>1822</v>
      </c>
      <c r="D1256" s="245" t="s">
        <v>169</v>
      </c>
      <c r="E1256" s="246" t="s">
        <v>1823</v>
      </c>
      <c r="F1256" s="247" t="s">
        <v>1824</v>
      </c>
      <c r="G1256" s="248" t="s">
        <v>264</v>
      </c>
      <c r="H1256" s="249">
        <v>4</v>
      </c>
      <c r="I1256" s="250"/>
      <c r="J1256" s="251">
        <f>ROUND(I1256*H1256,2)</f>
        <v>0</v>
      </c>
      <c r="K1256" s="252"/>
      <c r="L1256" s="44"/>
      <c r="M1256" s="253" t="s">
        <v>1</v>
      </c>
      <c r="N1256" s="254" t="s">
        <v>45</v>
      </c>
      <c r="O1256" s="91"/>
      <c r="P1256" s="255">
        <f>O1256*H1256</f>
        <v>0</v>
      </c>
      <c r="Q1256" s="255">
        <v>0.00291</v>
      </c>
      <c r="R1256" s="255">
        <f>Q1256*H1256</f>
        <v>0.01164</v>
      </c>
      <c r="S1256" s="255">
        <v>0</v>
      </c>
      <c r="T1256" s="256">
        <f>S1256*H1256</f>
        <v>0</v>
      </c>
      <c r="U1256" s="38"/>
      <c r="V1256" s="38"/>
      <c r="W1256" s="38"/>
      <c r="X1256" s="38"/>
      <c r="Y1256" s="38"/>
      <c r="Z1256" s="38"/>
      <c r="AA1256" s="38"/>
      <c r="AB1256" s="38"/>
      <c r="AC1256" s="38"/>
      <c r="AD1256" s="38"/>
      <c r="AE1256" s="38"/>
      <c r="AR1256" s="257" t="s">
        <v>348</v>
      </c>
      <c r="AT1256" s="257" t="s">
        <v>169</v>
      </c>
      <c r="AU1256" s="257" t="s">
        <v>90</v>
      </c>
      <c r="AY1256" s="17" t="s">
        <v>166</v>
      </c>
      <c r="BE1256" s="258">
        <f>IF(N1256="základní",J1256,0)</f>
        <v>0</v>
      </c>
      <c r="BF1256" s="258">
        <f>IF(N1256="snížená",J1256,0)</f>
        <v>0</v>
      </c>
      <c r="BG1256" s="258">
        <f>IF(N1256="zákl. přenesená",J1256,0)</f>
        <v>0</v>
      </c>
      <c r="BH1256" s="258">
        <f>IF(N1256="sníž. přenesená",J1256,0)</f>
        <v>0</v>
      </c>
      <c r="BI1256" s="258">
        <f>IF(N1256="nulová",J1256,0)</f>
        <v>0</v>
      </c>
      <c r="BJ1256" s="17" t="s">
        <v>88</v>
      </c>
      <c r="BK1256" s="258">
        <f>ROUND(I1256*H1256,2)</f>
        <v>0</v>
      </c>
      <c r="BL1256" s="17" t="s">
        <v>348</v>
      </c>
      <c r="BM1256" s="257" t="s">
        <v>1825</v>
      </c>
    </row>
    <row r="1257" spans="1:47" s="2" customFormat="1" ht="12">
      <c r="A1257" s="38"/>
      <c r="B1257" s="39"/>
      <c r="C1257" s="40"/>
      <c r="D1257" s="259" t="s">
        <v>175</v>
      </c>
      <c r="E1257" s="40"/>
      <c r="F1257" s="260" t="s">
        <v>1826</v>
      </c>
      <c r="G1257" s="40"/>
      <c r="H1257" s="40"/>
      <c r="I1257" s="155"/>
      <c r="J1257" s="40"/>
      <c r="K1257" s="40"/>
      <c r="L1257" s="44"/>
      <c r="M1257" s="261"/>
      <c r="N1257" s="262"/>
      <c r="O1257" s="91"/>
      <c r="P1257" s="91"/>
      <c r="Q1257" s="91"/>
      <c r="R1257" s="91"/>
      <c r="S1257" s="91"/>
      <c r="T1257" s="92"/>
      <c r="U1257" s="38"/>
      <c r="V1257" s="38"/>
      <c r="W1257" s="38"/>
      <c r="X1257" s="38"/>
      <c r="Y1257" s="38"/>
      <c r="Z1257" s="38"/>
      <c r="AA1257" s="38"/>
      <c r="AB1257" s="38"/>
      <c r="AC1257" s="38"/>
      <c r="AD1257" s="38"/>
      <c r="AE1257" s="38"/>
      <c r="AT1257" s="17" t="s">
        <v>175</v>
      </c>
      <c r="AU1257" s="17" t="s">
        <v>90</v>
      </c>
    </row>
    <row r="1258" spans="1:65" s="2" customFormat="1" ht="21.75" customHeight="1">
      <c r="A1258" s="38"/>
      <c r="B1258" s="39"/>
      <c r="C1258" s="245" t="s">
        <v>1827</v>
      </c>
      <c r="D1258" s="245" t="s">
        <v>169</v>
      </c>
      <c r="E1258" s="246" t="s">
        <v>1828</v>
      </c>
      <c r="F1258" s="247" t="s">
        <v>1829</v>
      </c>
      <c r="G1258" s="248" t="s">
        <v>307</v>
      </c>
      <c r="H1258" s="249">
        <v>0.155</v>
      </c>
      <c r="I1258" s="250"/>
      <c r="J1258" s="251">
        <f>ROUND(I1258*H1258,2)</f>
        <v>0</v>
      </c>
      <c r="K1258" s="252"/>
      <c r="L1258" s="44"/>
      <c r="M1258" s="253" t="s">
        <v>1</v>
      </c>
      <c r="N1258" s="254" t="s">
        <v>45</v>
      </c>
      <c r="O1258" s="91"/>
      <c r="P1258" s="255">
        <f>O1258*H1258</f>
        <v>0</v>
      </c>
      <c r="Q1258" s="255">
        <v>0</v>
      </c>
      <c r="R1258" s="255">
        <f>Q1258*H1258</f>
        <v>0</v>
      </c>
      <c r="S1258" s="255">
        <v>0</v>
      </c>
      <c r="T1258" s="256">
        <f>S1258*H1258</f>
        <v>0</v>
      </c>
      <c r="U1258" s="38"/>
      <c r="V1258" s="38"/>
      <c r="W1258" s="38"/>
      <c r="X1258" s="38"/>
      <c r="Y1258" s="38"/>
      <c r="Z1258" s="38"/>
      <c r="AA1258" s="38"/>
      <c r="AB1258" s="38"/>
      <c r="AC1258" s="38"/>
      <c r="AD1258" s="38"/>
      <c r="AE1258" s="38"/>
      <c r="AR1258" s="257" t="s">
        <v>348</v>
      </c>
      <c r="AT1258" s="257" t="s">
        <v>169</v>
      </c>
      <c r="AU1258" s="257" t="s">
        <v>90</v>
      </c>
      <c r="AY1258" s="17" t="s">
        <v>166</v>
      </c>
      <c r="BE1258" s="258">
        <f>IF(N1258="základní",J1258,0)</f>
        <v>0</v>
      </c>
      <c r="BF1258" s="258">
        <f>IF(N1258="snížená",J1258,0)</f>
        <v>0</v>
      </c>
      <c r="BG1258" s="258">
        <f>IF(N1258="zákl. přenesená",J1258,0)</f>
        <v>0</v>
      </c>
      <c r="BH1258" s="258">
        <f>IF(N1258="sníž. přenesená",J1258,0)</f>
        <v>0</v>
      </c>
      <c r="BI1258" s="258">
        <f>IF(N1258="nulová",J1258,0)</f>
        <v>0</v>
      </c>
      <c r="BJ1258" s="17" t="s">
        <v>88</v>
      </c>
      <c r="BK1258" s="258">
        <f>ROUND(I1258*H1258,2)</f>
        <v>0</v>
      </c>
      <c r="BL1258" s="17" t="s">
        <v>348</v>
      </c>
      <c r="BM1258" s="257" t="s">
        <v>1830</v>
      </c>
    </row>
    <row r="1259" spans="1:47" s="2" customFormat="1" ht="12">
      <c r="A1259" s="38"/>
      <c r="B1259" s="39"/>
      <c r="C1259" s="40"/>
      <c r="D1259" s="259" t="s">
        <v>175</v>
      </c>
      <c r="E1259" s="40"/>
      <c r="F1259" s="260" t="s">
        <v>1831</v>
      </c>
      <c r="G1259" s="40"/>
      <c r="H1259" s="40"/>
      <c r="I1259" s="155"/>
      <c r="J1259" s="40"/>
      <c r="K1259" s="40"/>
      <c r="L1259" s="44"/>
      <c r="M1259" s="261"/>
      <c r="N1259" s="262"/>
      <c r="O1259" s="91"/>
      <c r="P1259" s="91"/>
      <c r="Q1259" s="91"/>
      <c r="R1259" s="91"/>
      <c r="S1259" s="91"/>
      <c r="T1259" s="92"/>
      <c r="U1259" s="38"/>
      <c r="V1259" s="38"/>
      <c r="W1259" s="38"/>
      <c r="X1259" s="38"/>
      <c r="Y1259" s="38"/>
      <c r="Z1259" s="38"/>
      <c r="AA1259" s="38"/>
      <c r="AB1259" s="38"/>
      <c r="AC1259" s="38"/>
      <c r="AD1259" s="38"/>
      <c r="AE1259" s="38"/>
      <c r="AT1259" s="17" t="s">
        <v>175</v>
      </c>
      <c r="AU1259" s="17" t="s">
        <v>90</v>
      </c>
    </row>
    <row r="1260" spans="1:63" s="12" customFormat="1" ht="22.8" customHeight="1">
      <c r="A1260" s="12"/>
      <c r="B1260" s="229"/>
      <c r="C1260" s="230"/>
      <c r="D1260" s="231" t="s">
        <v>79</v>
      </c>
      <c r="E1260" s="243" t="s">
        <v>1832</v>
      </c>
      <c r="F1260" s="243" t="s">
        <v>1833</v>
      </c>
      <c r="G1260" s="230"/>
      <c r="H1260" s="230"/>
      <c r="I1260" s="233"/>
      <c r="J1260" s="244">
        <f>BK1260</f>
        <v>0</v>
      </c>
      <c r="K1260" s="230"/>
      <c r="L1260" s="235"/>
      <c r="M1260" s="236"/>
      <c r="N1260" s="237"/>
      <c r="O1260" s="237"/>
      <c r="P1260" s="238">
        <f>SUM(P1261:P1379)</f>
        <v>0</v>
      </c>
      <c r="Q1260" s="237"/>
      <c r="R1260" s="238">
        <f>SUM(R1261:R1379)</f>
        <v>4.573838000000001</v>
      </c>
      <c r="S1260" s="237"/>
      <c r="T1260" s="239">
        <f>SUM(T1261:T1379)</f>
        <v>0</v>
      </c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R1260" s="240" t="s">
        <v>90</v>
      </c>
      <c r="AT1260" s="241" t="s">
        <v>79</v>
      </c>
      <c r="AU1260" s="241" t="s">
        <v>88</v>
      </c>
      <c r="AY1260" s="240" t="s">
        <v>166</v>
      </c>
      <c r="BK1260" s="242">
        <f>SUM(BK1261:BK1379)</f>
        <v>0</v>
      </c>
    </row>
    <row r="1261" spans="1:65" s="2" customFormat="1" ht="21.75" customHeight="1">
      <c r="A1261" s="38"/>
      <c r="B1261" s="39"/>
      <c r="C1261" s="245" t="s">
        <v>1834</v>
      </c>
      <c r="D1261" s="245" t="s">
        <v>169</v>
      </c>
      <c r="E1261" s="246" t="s">
        <v>1835</v>
      </c>
      <c r="F1261" s="247" t="s">
        <v>1836</v>
      </c>
      <c r="G1261" s="248" t="s">
        <v>339</v>
      </c>
      <c r="H1261" s="249">
        <v>195.8</v>
      </c>
      <c r="I1261" s="250"/>
      <c r="J1261" s="251">
        <f>ROUND(I1261*H1261,2)</f>
        <v>0</v>
      </c>
      <c r="K1261" s="252"/>
      <c r="L1261" s="44"/>
      <c r="M1261" s="253" t="s">
        <v>1</v>
      </c>
      <c r="N1261" s="254" t="s">
        <v>45</v>
      </c>
      <c r="O1261" s="91"/>
      <c r="P1261" s="255">
        <f>O1261*H1261</f>
        <v>0</v>
      </c>
      <c r="Q1261" s="255">
        <v>0</v>
      </c>
      <c r="R1261" s="255">
        <f>Q1261*H1261</f>
        <v>0</v>
      </c>
      <c r="S1261" s="255">
        <v>0</v>
      </c>
      <c r="T1261" s="256">
        <f>S1261*H1261</f>
        <v>0</v>
      </c>
      <c r="U1261" s="38"/>
      <c r="V1261" s="38"/>
      <c r="W1261" s="38"/>
      <c r="X1261" s="38"/>
      <c r="Y1261" s="38"/>
      <c r="Z1261" s="38"/>
      <c r="AA1261" s="38"/>
      <c r="AB1261" s="38"/>
      <c r="AC1261" s="38"/>
      <c r="AD1261" s="38"/>
      <c r="AE1261" s="38"/>
      <c r="AR1261" s="257" t="s">
        <v>348</v>
      </c>
      <c r="AT1261" s="257" t="s">
        <v>169</v>
      </c>
      <c r="AU1261" s="257" t="s">
        <v>90</v>
      </c>
      <c r="AY1261" s="17" t="s">
        <v>166</v>
      </c>
      <c r="BE1261" s="258">
        <f>IF(N1261="základní",J1261,0)</f>
        <v>0</v>
      </c>
      <c r="BF1261" s="258">
        <f>IF(N1261="snížená",J1261,0)</f>
        <v>0</v>
      </c>
      <c r="BG1261" s="258">
        <f>IF(N1261="zákl. přenesená",J1261,0)</f>
        <v>0</v>
      </c>
      <c r="BH1261" s="258">
        <f>IF(N1261="sníž. přenesená",J1261,0)</f>
        <v>0</v>
      </c>
      <c r="BI1261" s="258">
        <f>IF(N1261="nulová",J1261,0)</f>
        <v>0</v>
      </c>
      <c r="BJ1261" s="17" t="s">
        <v>88</v>
      </c>
      <c r="BK1261" s="258">
        <f>ROUND(I1261*H1261,2)</f>
        <v>0</v>
      </c>
      <c r="BL1261" s="17" t="s">
        <v>348</v>
      </c>
      <c r="BM1261" s="257" t="s">
        <v>1837</v>
      </c>
    </row>
    <row r="1262" spans="1:47" s="2" customFormat="1" ht="12">
      <c r="A1262" s="38"/>
      <c r="B1262" s="39"/>
      <c r="C1262" s="40"/>
      <c r="D1262" s="259" t="s">
        <v>175</v>
      </c>
      <c r="E1262" s="40"/>
      <c r="F1262" s="260" t="s">
        <v>1836</v>
      </c>
      <c r="G1262" s="40"/>
      <c r="H1262" s="40"/>
      <c r="I1262" s="155"/>
      <c r="J1262" s="40"/>
      <c r="K1262" s="40"/>
      <c r="L1262" s="44"/>
      <c r="M1262" s="261"/>
      <c r="N1262" s="262"/>
      <c r="O1262" s="91"/>
      <c r="P1262" s="91"/>
      <c r="Q1262" s="91"/>
      <c r="R1262" s="91"/>
      <c r="S1262" s="91"/>
      <c r="T1262" s="92"/>
      <c r="U1262" s="38"/>
      <c r="V1262" s="38"/>
      <c r="W1262" s="38"/>
      <c r="X1262" s="38"/>
      <c r="Y1262" s="38"/>
      <c r="Z1262" s="38"/>
      <c r="AA1262" s="38"/>
      <c r="AB1262" s="38"/>
      <c r="AC1262" s="38"/>
      <c r="AD1262" s="38"/>
      <c r="AE1262" s="38"/>
      <c r="AT1262" s="17" t="s">
        <v>175</v>
      </c>
      <c r="AU1262" s="17" t="s">
        <v>90</v>
      </c>
    </row>
    <row r="1263" spans="1:51" s="13" customFormat="1" ht="12">
      <c r="A1263" s="13"/>
      <c r="B1263" s="267"/>
      <c r="C1263" s="268"/>
      <c r="D1263" s="259" t="s">
        <v>267</v>
      </c>
      <c r="E1263" s="269" t="s">
        <v>1</v>
      </c>
      <c r="F1263" s="270" t="s">
        <v>1688</v>
      </c>
      <c r="G1263" s="268"/>
      <c r="H1263" s="271">
        <v>195.8</v>
      </c>
      <c r="I1263" s="272"/>
      <c r="J1263" s="268"/>
      <c r="K1263" s="268"/>
      <c r="L1263" s="273"/>
      <c r="M1263" s="274"/>
      <c r="N1263" s="275"/>
      <c r="O1263" s="275"/>
      <c r="P1263" s="275"/>
      <c r="Q1263" s="275"/>
      <c r="R1263" s="275"/>
      <c r="S1263" s="275"/>
      <c r="T1263" s="276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77" t="s">
        <v>267</v>
      </c>
      <c r="AU1263" s="277" t="s">
        <v>90</v>
      </c>
      <c r="AV1263" s="13" t="s">
        <v>90</v>
      </c>
      <c r="AW1263" s="13" t="s">
        <v>35</v>
      </c>
      <c r="AX1263" s="13" t="s">
        <v>80</v>
      </c>
      <c r="AY1263" s="277" t="s">
        <v>166</v>
      </c>
    </row>
    <row r="1264" spans="1:51" s="14" customFormat="1" ht="12">
      <c r="A1264" s="14"/>
      <c r="B1264" s="278"/>
      <c r="C1264" s="279"/>
      <c r="D1264" s="259" t="s">
        <v>267</v>
      </c>
      <c r="E1264" s="280" t="s">
        <v>1</v>
      </c>
      <c r="F1264" s="281" t="s">
        <v>269</v>
      </c>
      <c r="G1264" s="279"/>
      <c r="H1264" s="282">
        <v>195.8</v>
      </c>
      <c r="I1264" s="283"/>
      <c r="J1264" s="279"/>
      <c r="K1264" s="279"/>
      <c r="L1264" s="284"/>
      <c r="M1264" s="285"/>
      <c r="N1264" s="286"/>
      <c r="O1264" s="286"/>
      <c r="P1264" s="286"/>
      <c r="Q1264" s="286"/>
      <c r="R1264" s="286"/>
      <c r="S1264" s="286"/>
      <c r="T1264" s="287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T1264" s="288" t="s">
        <v>267</v>
      </c>
      <c r="AU1264" s="288" t="s">
        <v>90</v>
      </c>
      <c r="AV1264" s="14" t="s">
        <v>103</v>
      </c>
      <c r="AW1264" s="14" t="s">
        <v>35</v>
      </c>
      <c r="AX1264" s="14" t="s">
        <v>88</v>
      </c>
      <c r="AY1264" s="288" t="s">
        <v>166</v>
      </c>
    </row>
    <row r="1265" spans="1:65" s="2" customFormat="1" ht="16.5" customHeight="1">
      <c r="A1265" s="38"/>
      <c r="B1265" s="39"/>
      <c r="C1265" s="300" t="s">
        <v>1838</v>
      </c>
      <c r="D1265" s="300" t="s">
        <v>331</v>
      </c>
      <c r="E1265" s="301" t="s">
        <v>1839</v>
      </c>
      <c r="F1265" s="302" t="s">
        <v>1840</v>
      </c>
      <c r="G1265" s="303" t="s">
        <v>272</v>
      </c>
      <c r="H1265" s="304">
        <v>5.724</v>
      </c>
      <c r="I1265" s="305"/>
      <c r="J1265" s="306">
        <f>ROUND(I1265*H1265,2)</f>
        <v>0</v>
      </c>
      <c r="K1265" s="307"/>
      <c r="L1265" s="308"/>
      <c r="M1265" s="309" t="s">
        <v>1</v>
      </c>
      <c r="N1265" s="310" t="s">
        <v>45</v>
      </c>
      <c r="O1265" s="91"/>
      <c r="P1265" s="255">
        <f>O1265*H1265</f>
        <v>0</v>
      </c>
      <c r="Q1265" s="255">
        <v>0.5</v>
      </c>
      <c r="R1265" s="255">
        <f>Q1265*H1265</f>
        <v>2.862</v>
      </c>
      <c r="S1265" s="255">
        <v>0</v>
      </c>
      <c r="T1265" s="256">
        <f>S1265*H1265</f>
        <v>0</v>
      </c>
      <c r="U1265" s="38"/>
      <c r="V1265" s="38"/>
      <c r="W1265" s="38"/>
      <c r="X1265" s="38"/>
      <c r="Y1265" s="38"/>
      <c r="Z1265" s="38"/>
      <c r="AA1265" s="38"/>
      <c r="AB1265" s="38"/>
      <c r="AC1265" s="38"/>
      <c r="AD1265" s="38"/>
      <c r="AE1265" s="38"/>
      <c r="AR1265" s="257" t="s">
        <v>508</v>
      </c>
      <c r="AT1265" s="257" t="s">
        <v>331</v>
      </c>
      <c r="AU1265" s="257" t="s">
        <v>90</v>
      </c>
      <c r="AY1265" s="17" t="s">
        <v>166</v>
      </c>
      <c r="BE1265" s="258">
        <f>IF(N1265="základní",J1265,0)</f>
        <v>0</v>
      </c>
      <c r="BF1265" s="258">
        <f>IF(N1265="snížená",J1265,0)</f>
        <v>0</v>
      </c>
      <c r="BG1265" s="258">
        <f>IF(N1265="zákl. přenesená",J1265,0)</f>
        <v>0</v>
      </c>
      <c r="BH1265" s="258">
        <f>IF(N1265="sníž. přenesená",J1265,0)</f>
        <v>0</v>
      </c>
      <c r="BI1265" s="258">
        <f>IF(N1265="nulová",J1265,0)</f>
        <v>0</v>
      </c>
      <c r="BJ1265" s="17" t="s">
        <v>88</v>
      </c>
      <c r="BK1265" s="258">
        <f>ROUND(I1265*H1265,2)</f>
        <v>0</v>
      </c>
      <c r="BL1265" s="17" t="s">
        <v>348</v>
      </c>
      <c r="BM1265" s="257" t="s">
        <v>1841</v>
      </c>
    </row>
    <row r="1266" spans="1:47" s="2" customFormat="1" ht="12">
      <c r="A1266" s="38"/>
      <c r="B1266" s="39"/>
      <c r="C1266" s="40"/>
      <c r="D1266" s="259" t="s">
        <v>175</v>
      </c>
      <c r="E1266" s="40"/>
      <c r="F1266" s="260" t="s">
        <v>1840</v>
      </c>
      <c r="G1266" s="40"/>
      <c r="H1266" s="40"/>
      <c r="I1266" s="155"/>
      <c r="J1266" s="40"/>
      <c r="K1266" s="40"/>
      <c r="L1266" s="44"/>
      <c r="M1266" s="261"/>
      <c r="N1266" s="262"/>
      <c r="O1266" s="91"/>
      <c r="P1266" s="91"/>
      <c r="Q1266" s="91"/>
      <c r="R1266" s="91"/>
      <c r="S1266" s="91"/>
      <c r="T1266" s="92"/>
      <c r="U1266" s="38"/>
      <c r="V1266" s="38"/>
      <c r="W1266" s="38"/>
      <c r="X1266" s="38"/>
      <c r="Y1266" s="38"/>
      <c r="Z1266" s="38"/>
      <c r="AA1266" s="38"/>
      <c r="AB1266" s="38"/>
      <c r="AC1266" s="38"/>
      <c r="AD1266" s="38"/>
      <c r="AE1266" s="38"/>
      <c r="AT1266" s="17" t="s">
        <v>175</v>
      </c>
      <c r="AU1266" s="17" t="s">
        <v>90</v>
      </c>
    </row>
    <row r="1267" spans="1:51" s="13" customFormat="1" ht="12">
      <c r="A1267" s="13"/>
      <c r="B1267" s="267"/>
      <c r="C1267" s="268"/>
      <c r="D1267" s="259" t="s">
        <v>267</v>
      </c>
      <c r="E1267" s="269" t="s">
        <v>1</v>
      </c>
      <c r="F1267" s="270" t="s">
        <v>1842</v>
      </c>
      <c r="G1267" s="268"/>
      <c r="H1267" s="271">
        <v>5.724</v>
      </c>
      <c r="I1267" s="272"/>
      <c r="J1267" s="268"/>
      <c r="K1267" s="268"/>
      <c r="L1267" s="273"/>
      <c r="M1267" s="274"/>
      <c r="N1267" s="275"/>
      <c r="O1267" s="275"/>
      <c r="P1267" s="275"/>
      <c r="Q1267" s="275"/>
      <c r="R1267" s="275"/>
      <c r="S1267" s="275"/>
      <c r="T1267" s="276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77" t="s">
        <v>267</v>
      </c>
      <c r="AU1267" s="277" t="s">
        <v>90</v>
      </c>
      <c r="AV1267" s="13" t="s">
        <v>90</v>
      </c>
      <c r="AW1267" s="13" t="s">
        <v>35</v>
      </c>
      <c r="AX1267" s="13" t="s">
        <v>80</v>
      </c>
      <c r="AY1267" s="277" t="s">
        <v>166</v>
      </c>
    </row>
    <row r="1268" spans="1:51" s="14" customFormat="1" ht="12">
      <c r="A1268" s="14"/>
      <c r="B1268" s="278"/>
      <c r="C1268" s="279"/>
      <c r="D1268" s="259" t="s">
        <v>267</v>
      </c>
      <c r="E1268" s="280" t="s">
        <v>1</v>
      </c>
      <c r="F1268" s="281" t="s">
        <v>269</v>
      </c>
      <c r="G1268" s="279"/>
      <c r="H1268" s="282">
        <v>5.724</v>
      </c>
      <c r="I1268" s="283"/>
      <c r="J1268" s="279"/>
      <c r="K1268" s="279"/>
      <c r="L1268" s="284"/>
      <c r="M1268" s="285"/>
      <c r="N1268" s="286"/>
      <c r="O1268" s="286"/>
      <c r="P1268" s="286"/>
      <c r="Q1268" s="286"/>
      <c r="R1268" s="286"/>
      <c r="S1268" s="286"/>
      <c r="T1268" s="287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T1268" s="288" t="s">
        <v>267</v>
      </c>
      <c r="AU1268" s="288" t="s">
        <v>90</v>
      </c>
      <c r="AV1268" s="14" t="s">
        <v>103</v>
      </c>
      <c r="AW1268" s="14" t="s">
        <v>35</v>
      </c>
      <c r="AX1268" s="14" t="s">
        <v>88</v>
      </c>
      <c r="AY1268" s="288" t="s">
        <v>166</v>
      </c>
    </row>
    <row r="1269" spans="1:65" s="2" customFormat="1" ht="21.75" customHeight="1">
      <c r="A1269" s="38"/>
      <c r="B1269" s="39"/>
      <c r="C1269" s="245" t="s">
        <v>1843</v>
      </c>
      <c r="D1269" s="245" t="s">
        <v>169</v>
      </c>
      <c r="E1269" s="246" t="s">
        <v>1844</v>
      </c>
      <c r="F1269" s="247" t="s">
        <v>1845</v>
      </c>
      <c r="G1269" s="248" t="s">
        <v>264</v>
      </c>
      <c r="H1269" s="249">
        <v>254.5</v>
      </c>
      <c r="I1269" s="250"/>
      <c r="J1269" s="251">
        <f>ROUND(I1269*H1269,2)</f>
        <v>0</v>
      </c>
      <c r="K1269" s="252"/>
      <c r="L1269" s="44"/>
      <c r="M1269" s="253" t="s">
        <v>1</v>
      </c>
      <c r="N1269" s="254" t="s">
        <v>45</v>
      </c>
      <c r="O1269" s="91"/>
      <c r="P1269" s="255">
        <f>O1269*H1269</f>
        <v>0</v>
      </c>
      <c r="Q1269" s="255">
        <v>0</v>
      </c>
      <c r="R1269" s="255">
        <f>Q1269*H1269</f>
        <v>0</v>
      </c>
      <c r="S1269" s="255">
        <v>0</v>
      </c>
      <c r="T1269" s="256">
        <f>S1269*H1269</f>
        <v>0</v>
      </c>
      <c r="U1269" s="38"/>
      <c r="V1269" s="38"/>
      <c r="W1269" s="38"/>
      <c r="X1269" s="38"/>
      <c r="Y1269" s="38"/>
      <c r="Z1269" s="38"/>
      <c r="AA1269" s="38"/>
      <c r="AB1269" s="38"/>
      <c r="AC1269" s="38"/>
      <c r="AD1269" s="38"/>
      <c r="AE1269" s="38"/>
      <c r="AR1269" s="257" t="s">
        <v>348</v>
      </c>
      <c r="AT1269" s="257" t="s">
        <v>169</v>
      </c>
      <c r="AU1269" s="257" t="s">
        <v>90</v>
      </c>
      <c r="AY1269" s="17" t="s">
        <v>166</v>
      </c>
      <c r="BE1269" s="258">
        <f>IF(N1269="základní",J1269,0)</f>
        <v>0</v>
      </c>
      <c r="BF1269" s="258">
        <f>IF(N1269="snížená",J1269,0)</f>
        <v>0</v>
      </c>
      <c r="BG1269" s="258">
        <f>IF(N1269="zákl. přenesená",J1269,0)</f>
        <v>0</v>
      </c>
      <c r="BH1269" s="258">
        <f>IF(N1269="sníž. přenesená",J1269,0)</f>
        <v>0</v>
      </c>
      <c r="BI1269" s="258">
        <f>IF(N1269="nulová",J1269,0)</f>
        <v>0</v>
      </c>
      <c r="BJ1269" s="17" t="s">
        <v>88</v>
      </c>
      <c r="BK1269" s="258">
        <f>ROUND(I1269*H1269,2)</f>
        <v>0</v>
      </c>
      <c r="BL1269" s="17" t="s">
        <v>348</v>
      </c>
      <c r="BM1269" s="257" t="s">
        <v>1846</v>
      </c>
    </row>
    <row r="1270" spans="1:47" s="2" customFormat="1" ht="12">
      <c r="A1270" s="38"/>
      <c r="B1270" s="39"/>
      <c r="C1270" s="40"/>
      <c r="D1270" s="259" t="s">
        <v>175</v>
      </c>
      <c r="E1270" s="40"/>
      <c r="F1270" s="260" t="s">
        <v>1847</v>
      </c>
      <c r="G1270" s="40"/>
      <c r="H1270" s="40"/>
      <c r="I1270" s="155"/>
      <c r="J1270" s="40"/>
      <c r="K1270" s="40"/>
      <c r="L1270" s="44"/>
      <c r="M1270" s="261"/>
      <c r="N1270" s="262"/>
      <c r="O1270" s="91"/>
      <c r="P1270" s="91"/>
      <c r="Q1270" s="91"/>
      <c r="R1270" s="91"/>
      <c r="S1270" s="91"/>
      <c r="T1270" s="92"/>
      <c r="U1270" s="38"/>
      <c r="V1270" s="38"/>
      <c r="W1270" s="38"/>
      <c r="X1270" s="38"/>
      <c r="Y1270" s="38"/>
      <c r="Z1270" s="38"/>
      <c r="AA1270" s="38"/>
      <c r="AB1270" s="38"/>
      <c r="AC1270" s="38"/>
      <c r="AD1270" s="38"/>
      <c r="AE1270" s="38"/>
      <c r="AT1270" s="17" t="s">
        <v>175</v>
      </c>
      <c r="AU1270" s="17" t="s">
        <v>90</v>
      </c>
    </row>
    <row r="1271" spans="1:51" s="13" customFormat="1" ht="12">
      <c r="A1271" s="13"/>
      <c r="B1271" s="267"/>
      <c r="C1271" s="268"/>
      <c r="D1271" s="259" t="s">
        <v>267</v>
      </c>
      <c r="E1271" s="269" t="s">
        <v>1</v>
      </c>
      <c r="F1271" s="270" t="s">
        <v>1848</v>
      </c>
      <c r="G1271" s="268"/>
      <c r="H1271" s="271">
        <v>254.5</v>
      </c>
      <c r="I1271" s="272"/>
      <c r="J1271" s="268"/>
      <c r="K1271" s="268"/>
      <c r="L1271" s="273"/>
      <c r="M1271" s="274"/>
      <c r="N1271" s="275"/>
      <c r="O1271" s="275"/>
      <c r="P1271" s="275"/>
      <c r="Q1271" s="275"/>
      <c r="R1271" s="275"/>
      <c r="S1271" s="275"/>
      <c r="T1271" s="276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77" t="s">
        <v>267</v>
      </c>
      <c r="AU1271" s="277" t="s">
        <v>90</v>
      </c>
      <c r="AV1271" s="13" t="s">
        <v>90</v>
      </c>
      <c r="AW1271" s="13" t="s">
        <v>35</v>
      </c>
      <c r="AX1271" s="13" t="s">
        <v>80</v>
      </c>
      <c r="AY1271" s="277" t="s">
        <v>166</v>
      </c>
    </row>
    <row r="1272" spans="1:51" s="14" customFormat="1" ht="12">
      <c r="A1272" s="14"/>
      <c r="B1272" s="278"/>
      <c r="C1272" s="279"/>
      <c r="D1272" s="259" t="s">
        <v>267</v>
      </c>
      <c r="E1272" s="280" t="s">
        <v>1</v>
      </c>
      <c r="F1272" s="281" t="s">
        <v>269</v>
      </c>
      <c r="G1272" s="279"/>
      <c r="H1272" s="282">
        <v>254.5</v>
      </c>
      <c r="I1272" s="283"/>
      <c r="J1272" s="279"/>
      <c r="K1272" s="279"/>
      <c r="L1272" s="284"/>
      <c r="M1272" s="285"/>
      <c r="N1272" s="286"/>
      <c r="O1272" s="286"/>
      <c r="P1272" s="286"/>
      <c r="Q1272" s="286"/>
      <c r="R1272" s="286"/>
      <c r="S1272" s="286"/>
      <c r="T1272" s="287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T1272" s="288" t="s">
        <v>267</v>
      </c>
      <c r="AU1272" s="288" t="s">
        <v>90</v>
      </c>
      <c r="AV1272" s="14" t="s">
        <v>103</v>
      </c>
      <c r="AW1272" s="14" t="s">
        <v>35</v>
      </c>
      <c r="AX1272" s="14" t="s">
        <v>88</v>
      </c>
      <c r="AY1272" s="288" t="s">
        <v>166</v>
      </c>
    </row>
    <row r="1273" spans="1:65" s="2" customFormat="1" ht="16.5" customHeight="1">
      <c r="A1273" s="38"/>
      <c r="B1273" s="39"/>
      <c r="C1273" s="300" t="s">
        <v>1849</v>
      </c>
      <c r="D1273" s="300" t="s">
        <v>331</v>
      </c>
      <c r="E1273" s="301" t="s">
        <v>1850</v>
      </c>
      <c r="F1273" s="302" t="s">
        <v>1851</v>
      </c>
      <c r="G1273" s="303" t="s">
        <v>272</v>
      </c>
      <c r="H1273" s="304">
        <v>2.754</v>
      </c>
      <c r="I1273" s="305"/>
      <c r="J1273" s="306">
        <f>ROUND(I1273*H1273,2)</f>
        <v>0</v>
      </c>
      <c r="K1273" s="307"/>
      <c r="L1273" s="308"/>
      <c r="M1273" s="309" t="s">
        <v>1</v>
      </c>
      <c r="N1273" s="310" t="s">
        <v>45</v>
      </c>
      <c r="O1273" s="91"/>
      <c r="P1273" s="255">
        <f>O1273*H1273</f>
        <v>0</v>
      </c>
      <c r="Q1273" s="255">
        <v>0.5</v>
      </c>
      <c r="R1273" s="255">
        <f>Q1273*H1273</f>
        <v>1.377</v>
      </c>
      <c r="S1273" s="255">
        <v>0</v>
      </c>
      <c r="T1273" s="256">
        <f>S1273*H1273</f>
        <v>0</v>
      </c>
      <c r="U1273" s="38"/>
      <c r="V1273" s="38"/>
      <c r="W1273" s="38"/>
      <c r="X1273" s="38"/>
      <c r="Y1273" s="38"/>
      <c r="Z1273" s="38"/>
      <c r="AA1273" s="38"/>
      <c r="AB1273" s="38"/>
      <c r="AC1273" s="38"/>
      <c r="AD1273" s="38"/>
      <c r="AE1273" s="38"/>
      <c r="AR1273" s="257" t="s">
        <v>508</v>
      </c>
      <c r="AT1273" s="257" t="s">
        <v>331</v>
      </c>
      <c r="AU1273" s="257" t="s">
        <v>90</v>
      </c>
      <c r="AY1273" s="17" t="s">
        <v>166</v>
      </c>
      <c r="BE1273" s="258">
        <f>IF(N1273="základní",J1273,0)</f>
        <v>0</v>
      </c>
      <c r="BF1273" s="258">
        <f>IF(N1273="snížená",J1273,0)</f>
        <v>0</v>
      </c>
      <c r="BG1273" s="258">
        <f>IF(N1273="zákl. přenesená",J1273,0)</f>
        <v>0</v>
      </c>
      <c r="BH1273" s="258">
        <f>IF(N1273="sníž. přenesená",J1273,0)</f>
        <v>0</v>
      </c>
      <c r="BI1273" s="258">
        <f>IF(N1273="nulová",J1273,0)</f>
        <v>0</v>
      </c>
      <c r="BJ1273" s="17" t="s">
        <v>88</v>
      </c>
      <c r="BK1273" s="258">
        <f>ROUND(I1273*H1273,2)</f>
        <v>0</v>
      </c>
      <c r="BL1273" s="17" t="s">
        <v>348</v>
      </c>
      <c r="BM1273" s="257" t="s">
        <v>1852</v>
      </c>
    </row>
    <row r="1274" spans="1:47" s="2" customFormat="1" ht="12">
      <c r="A1274" s="38"/>
      <c r="B1274" s="39"/>
      <c r="C1274" s="40"/>
      <c r="D1274" s="259" t="s">
        <v>175</v>
      </c>
      <c r="E1274" s="40"/>
      <c r="F1274" s="260" t="s">
        <v>1699</v>
      </c>
      <c r="G1274" s="40"/>
      <c r="H1274" s="40"/>
      <c r="I1274" s="155"/>
      <c r="J1274" s="40"/>
      <c r="K1274" s="40"/>
      <c r="L1274" s="44"/>
      <c r="M1274" s="261"/>
      <c r="N1274" s="262"/>
      <c r="O1274" s="91"/>
      <c r="P1274" s="91"/>
      <c r="Q1274" s="91"/>
      <c r="R1274" s="91"/>
      <c r="S1274" s="91"/>
      <c r="T1274" s="92"/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  <c r="AE1274" s="38"/>
      <c r="AT1274" s="17" t="s">
        <v>175</v>
      </c>
      <c r="AU1274" s="17" t="s">
        <v>90</v>
      </c>
    </row>
    <row r="1275" spans="1:51" s="13" customFormat="1" ht="12">
      <c r="A1275" s="13"/>
      <c r="B1275" s="267"/>
      <c r="C1275" s="268"/>
      <c r="D1275" s="259" t="s">
        <v>267</v>
      </c>
      <c r="E1275" s="269" t="s">
        <v>1</v>
      </c>
      <c r="F1275" s="270" t="s">
        <v>1853</v>
      </c>
      <c r="G1275" s="268"/>
      <c r="H1275" s="271">
        <v>2.538</v>
      </c>
      <c r="I1275" s="272"/>
      <c r="J1275" s="268"/>
      <c r="K1275" s="268"/>
      <c r="L1275" s="273"/>
      <c r="M1275" s="274"/>
      <c r="N1275" s="275"/>
      <c r="O1275" s="275"/>
      <c r="P1275" s="275"/>
      <c r="Q1275" s="275"/>
      <c r="R1275" s="275"/>
      <c r="S1275" s="275"/>
      <c r="T1275" s="276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77" t="s">
        <v>267</v>
      </c>
      <c r="AU1275" s="277" t="s">
        <v>90</v>
      </c>
      <c r="AV1275" s="13" t="s">
        <v>90</v>
      </c>
      <c r="AW1275" s="13" t="s">
        <v>35</v>
      </c>
      <c r="AX1275" s="13" t="s">
        <v>80</v>
      </c>
      <c r="AY1275" s="277" t="s">
        <v>166</v>
      </c>
    </row>
    <row r="1276" spans="1:51" s="14" customFormat="1" ht="12">
      <c r="A1276" s="14"/>
      <c r="B1276" s="278"/>
      <c r="C1276" s="279"/>
      <c r="D1276" s="259" t="s">
        <v>267</v>
      </c>
      <c r="E1276" s="280" t="s">
        <v>1</v>
      </c>
      <c r="F1276" s="281" t="s">
        <v>1854</v>
      </c>
      <c r="G1276" s="279"/>
      <c r="H1276" s="282">
        <v>2.538</v>
      </c>
      <c r="I1276" s="283"/>
      <c r="J1276" s="279"/>
      <c r="K1276" s="279"/>
      <c r="L1276" s="284"/>
      <c r="M1276" s="285"/>
      <c r="N1276" s="286"/>
      <c r="O1276" s="286"/>
      <c r="P1276" s="286"/>
      <c r="Q1276" s="286"/>
      <c r="R1276" s="286"/>
      <c r="S1276" s="286"/>
      <c r="T1276" s="287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T1276" s="288" t="s">
        <v>267</v>
      </c>
      <c r="AU1276" s="288" t="s">
        <v>90</v>
      </c>
      <c r="AV1276" s="14" t="s">
        <v>103</v>
      </c>
      <c r="AW1276" s="14" t="s">
        <v>35</v>
      </c>
      <c r="AX1276" s="14" t="s">
        <v>80</v>
      </c>
      <c r="AY1276" s="288" t="s">
        <v>166</v>
      </c>
    </row>
    <row r="1277" spans="1:51" s="13" customFormat="1" ht="12">
      <c r="A1277" s="13"/>
      <c r="B1277" s="267"/>
      <c r="C1277" s="268"/>
      <c r="D1277" s="259" t="s">
        <v>267</v>
      </c>
      <c r="E1277" s="269" t="s">
        <v>1</v>
      </c>
      <c r="F1277" s="270" t="s">
        <v>1855</v>
      </c>
      <c r="G1277" s="268"/>
      <c r="H1277" s="271">
        <v>0.108</v>
      </c>
      <c r="I1277" s="272"/>
      <c r="J1277" s="268"/>
      <c r="K1277" s="268"/>
      <c r="L1277" s="273"/>
      <c r="M1277" s="274"/>
      <c r="N1277" s="275"/>
      <c r="O1277" s="275"/>
      <c r="P1277" s="275"/>
      <c r="Q1277" s="275"/>
      <c r="R1277" s="275"/>
      <c r="S1277" s="275"/>
      <c r="T1277" s="276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T1277" s="277" t="s">
        <v>267</v>
      </c>
      <c r="AU1277" s="277" t="s">
        <v>90</v>
      </c>
      <c r="AV1277" s="13" t="s">
        <v>90</v>
      </c>
      <c r="AW1277" s="13" t="s">
        <v>35</v>
      </c>
      <c r="AX1277" s="13" t="s">
        <v>80</v>
      </c>
      <c r="AY1277" s="277" t="s">
        <v>166</v>
      </c>
    </row>
    <row r="1278" spans="1:51" s="14" customFormat="1" ht="12">
      <c r="A1278" s="14"/>
      <c r="B1278" s="278"/>
      <c r="C1278" s="279"/>
      <c r="D1278" s="259" t="s">
        <v>267</v>
      </c>
      <c r="E1278" s="280" t="s">
        <v>1</v>
      </c>
      <c r="F1278" s="281" t="s">
        <v>1856</v>
      </c>
      <c r="G1278" s="279"/>
      <c r="H1278" s="282">
        <v>0.108</v>
      </c>
      <c r="I1278" s="283"/>
      <c r="J1278" s="279"/>
      <c r="K1278" s="279"/>
      <c r="L1278" s="284"/>
      <c r="M1278" s="285"/>
      <c r="N1278" s="286"/>
      <c r="O1278" s="286"/>
      <c r="P1278" s="286"/>
      <c r="Q1278" s="286"/>
      <c r="R1278" s="286"/>
      <c r="S1278" s="286"/>
      <c r="T1278" s="287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T1278" s="288" t="s">
        <v>267</v>
      </c>
      <c r="AU1278" s="288" t="s">
        <v>90</v>
      </c>
      <c r="AV1278" s="14" t="s">
        <v>103</v>
      </c>
      <c r="AW1278" s="14" t="s">
        <v>35</v>
      </c>
      <c r="AX1278" s="14" t="s">
        <v>80</v>
      </c>
      <c r="AY1278" s="288" t="s">
        <v>166</v>
      </c>
    </row>
    <row r="1279" spans="1:51" s="13" customFormat="1" ht="12">
      <c r="A1279" s="13"/>
      <c r="B1279" s="267"/>
      <c r="C1279" s="268"/>
      <c r="D1279" s="259" t="s">
        <v>267</v>
      </c>
      <c r="E1279" s="269" t="s">
        <v>1</v>
      </c>
      <c r="F1279" s="270" t="s">
        <v>1855</v>
      </c>
      <c r="G1279" s="268"/>
      <c r="H1279" s="271">
        <v>0.108</v>
      </c>
      <c r="I1279" s="272"/>
      <c r="J1279" s="268"/>
      <c r="K1279" s="268"/>
      <c r="L1279" s="273"/>
      <c r="M1279" s="274"/>
      <c r="N1279" s="275"/>
      <c r="O1279" s="275"/>
      <c r="P1279" s="275"/>
      <c r="Q1279" s="275"/>
      <c r="R1279" s="275"/>
      <c r="S1279" s="275"/>
      <c r="T1279" s="276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77" t="s">
        <v>267</v>
      </c>
      <c r="AU1279" s="277" t="s">
        <v>90</v>
      </c>
      <c r="AV1279" s="13" t="s">
        <v>90</v>
      </c>
      <c r="AW1279" s="13" t="s">
        <v>35</v>
      </c>
      <c r="AX1279" s="13" t="s">
        <v>80</v>
      </c>
      <c r="AY1279" s="277" t="s">
        <v>166</v>
      </c>
    </row>
    <row r="1280" spans="1:51" s="14" customFormat="1" ht="12">
      <c r="A1280" s="14"/>
      <c r="B1280" s="278"/>
      <c r="C1280" s="279"/>
      <c r="D1280" s="259" t="s">
        <v>267</v>
      </c>
      <c r="E1280" s="280" t="s">
        <v>1</v>
      </c>
      <c r="F1280" s="281" t="s">
        <v>1857</v>
      </c>
      <c r="G1280" s="279"/>
      <c r="H1280" s="282">
        <v>0.108</v>
      </c>
      <c r="I1280" s="283"/>
      <c r="J1280" s="279"/>
      <c r="K1280" s="279"/>
      <c r="L1280" s="284"/>
      <c r="M1280" s="285"/>
      <c r="N1280" s="286"/>
      <c r="O1280" s="286"/>
      <c r="P1280" s="286"/>
      <c r="Q1280" s="286"/>
      <c r="R1280" s="286"/>
      <c r="S1280" s="286"/>
      <c r="T1280" s="287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T1280" s="288" t="s">
        <v>267</v>
      </c>
      <c r="AU1280" s="288" t="s">
        <v>90</v>
      </c>
      <c r="AV1280" s="14" t="s">
        <v>103</v>
      </c>
      <c r="AW1280" s="14" t="s">
        <v>35</v>
      </c>
      <c r="AX1280" s="14" t="s">
        <v>80</v>
      </c>
      <c r="AY1280" s="288" t="s">
        <v>166</v>
      </c>
    </row>
    <row r="1281" spans="1:51" s="15" customFormat="1" ht="12">
      <c r="A1281" s="15"/>
      <c r="B1281" s="289"/>
      <c r="C1281" s="290"/>
      <c r="D1281" s="259" t="s">
        <v>267</v>
      </c>
      <c r="E1281" s="291" t="s">
        <v>1</v>
      </c>
      <c r="F1281" s="292" t="s">
        <v>285</v>
      </c>
      <c r="G1281" s="290"/>
      <c r="H1281" s="293">
        <v>2.754</v>
      </c>
      <c r="I1281" s="294"/>
      <c r="J1281" s="290"/>
      <c r="K1281" s="290"/>
      <c r="L1281" s="295"/>
      <c r="M1281" s="296"/>
      <c r="N1281" s="297"/>
      <c r="O1281" s="297"/>
      <c r="P1281" s="297"/>
      <c r="Q1281" s="297"/>
      <c r="R1281" s="297"/>
      <c r="S1281" s="297"/>
      <c r="T1281" s="298"/>
      <c r="U1281" s="15"/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5"/>
      <c r="AT1281" s="299" t="s">
        <v>267</v>
      </c>
      <c r="AU1281" s="299" t="s">
        <v>90</v>
      </c>
      <c r="AV1281" s="15" t="s">
        <v>113</v>
      </c>
      <c r="AW1281" s="15" t="s">
        <v>35</v>
      </c>
      <c r="AX1281" s="15" t="s">
        <v>88</v>
      </c>
      <c r="AY1281" s="299" t="s">
        <v>166</v>
      </c>
    </row>
    <row r="1282" spans="1:65" s="2" customFormat="1" ht="21.75" customHeight="1">
      <c r="A1282" s="38"/>
      <c r="B1282" s="39"/>
      <c r="C1282" s="245" t="s">
        <v>1858</v>
      </c>
      <c r="D1282" s="245" t="s">
        <v>169</v>
      </c>
      <c r="E1282" s="246" t="s">
        <v>1859</v>
      </c>
      <c r="F1282" s="247" t="s">
        <v>1860</v>
      </c>
      <c r="G1282" s="248" t="s">
        <v>339</v>
      </c>
      <c r="H1282" s="249">
        <v>3.6</v>
      </c>
      <c r="I1282" s="250"/>
      <c r="J1282" s="251">
        <f>ROUND(I1282*H1282,2)</f>
        <v>0</v>
      </c>
      <c r="K1282" s="252"/>
      <c r="L1282" s="44"/>
      <c r="M1282" s="253" t="s">
        <v>1</v>
      </c>
      <c r="N1282" s="254" t="s">
        <v>45</v>
      </c>
      <c r="O1282" s="91"/>
      <c r="P1282" s="255">
        <f>O1282*H1282</f>
        <v>0</v>
      </c>
      <c r="Q1282" s="255">
        <v>0.00026</v>
      </c>
      <c r="R1282" s="255">
        <f>Q1282*H1282</f>
        <v>0.000936</v>
      </c>
      <c r="S1282" s="255">
        <v>0</v>
      </c>
      <c r="T1282" s="256">
        <f>S1282*H1282</f>
        <v>0</v>
      </c>
      <c r="U1282" s="38"/>
      <c r="V1282" s="38"/>
      <c r="W1282" s="38"/>
      <c r="X1282" s="38"/>
      <c r="Y1282" s="38"/>
      <c r="Z1282" s="38"/>
      <c r="AA1282" s="38"/>
      <c r="AB1282" s="38"/>
      <c r="AC1282" s="38"/>
      <c r="AD1282" s="38"/>
      <c r="AE1282" s="38"/>
      <c r="AR1282" s="257" t="s">
        <v>348</v>
      </c>
      <c r="AT1282" s="257" t="s">
        <v>169</v>
      </c>
      <c r="AU1282" s="257" t="s">
        <v>90</v>
      </c>
      <c r="AY1282" s="17" t="s">
        <v>166</v>
      </c>
      <c r="BE1282" s="258">
        <f>IF(N1282="základní",J1282,0)</f>
        <v>0</v>
      </c>
      <c r="BF1282" s="258">
        <f>IF(N1282="snížená",J1282,0)</f>
        <v>0</v>
      </c>
      <c r="BG1282" s="258">
        <f>IF(N1282="zákl. přenesená",J1282,0)</f>
        <v>0</v>
      </c>
      <c r="BH1282" s="258">
        <f>IF(N1282="sníž. přenesená",J1282,0)</f>
        <v>0</v>
      </c>
      <c r="BI1282" s="258">
        <f>IF(N1282="nulová",J1282,0)</f>
        <v>0</v>
      </c>
      <c r="BJ1282" s="17" t="s">
        <v>88</v>
      </c>
      <c r="BK1282" s="258">
        <f>ROUND(I1282*H1282,2)</f>
        <v>0</v>
      </c>
      <c r="BL1282" s="17" t="s">
        <v>348</v>
      </c>
      <c r="BM1282" s="257" t="s">
        <v>1861</v>
      </c>
    </row>
    <row r="1283" spans="1:47" s="2" customFormat="1" ht="12">
      <c r="A1283" s="38"/>
      <c r="B1283" s="39"/>
      <c r="C1283" s="40"/>
      <c r="D1283" s="259" t="s">
        <v>175</v>
      </c>
      <c r="E1283" s="40"/>
      <c r="F1283" s="260" t="s">
        <v>1862</v>
      </c>
      <c r="G1283" s="40"/>
      <c r="H1283" s="40"/>
      <c r="I1283" s="155"/>
      <c r="J1283" s="40"/>
      <c r="K1283" s="40"/>
      <c r="L1283" s="44"/>
      <c r="M1283" s="261"/>
      <c r="N1283" s="262"/>
      <c r="O1283" s="91"/>
      <c r="P1283" s="91"/>
      <c r="Q1283" s="91"/>
      <c r="R1283" s="91"/>
      <c r="S1283" s="91"/>
      <c r="T1283" s="92"/>
      <c r="U1283" s="38"/>
      <c r="V1283" s="38"/>
      <c r="W1283" s="38"/>
      <c r="X1283" s="38"/>
      <c r="Y1283" s="38"/>
      <c r="Z1283" s="38"/>
      <c r="AA1283" s="38"/>
      <c r="AB1283" s="38"/>
      <c r="AC1283" s="38"/>
      <c r="AD1283" s="38"/>
      <c r="AE1283" s="38"/>
      <c r="AT1283" s="17" t="s">
        <v>175</v>
      </c>
      <c r="AU1283" s="17" t="s">
        <v>90</v>
      </c>
    </row>
    <row r="1284" spans="1:51" s="13" customFormat="1" ht="12">
      <c r="A1284" s="13"/>
      <c r="B1284" s="267"/>
      <c r="C1284" s="268"/>
      <c r="D1284" s="259" t="s">
        <v>267</v>
      </c>
      <c r="E1284" s="269" t="s">
        <v>1</v>
      </c>
      <c r="F1284" s="270" t="s">
        <v>1863</v>
      </c>
      <c r="G1284" s="268"/>
      <c r="H1284" s="271">
        <v>3</v>
      </c>
      <c r="I1284" s="272"/>
      <c r="J1284" s="268"/>
      <c r="K1284" s="268"/>
      <c r="L1284" s="273"/>
      <c r="M1284" s="274"/>
      <c r="N1284" s="275"/>
      <c r="O1284" s="275"/>
      <c r="P1284" s="275"/>
      <c r="Q1284" s="275"/>
      <c r="R1284" s="275"/>
      <c r="S1284" s="275"/>
      <c r="T1284" s="276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77" t="s">
        <v>267</v>
      </c>
      <c r="AU1284" s="277" t="s">
        <v>90</v>
      </c>
      <c r="AV1284" s="13" t="s">
        <v>90</v>
      </c>
      <c r="AW1284" s="13" t="s">
        <v>35</v>
      </c>
      <c r="AX1284" s="13" t="s">
        <v>80</v>
      </c>
      <c r="AY1284" s="277" t="s">
        <v>166</v>
      </c>
    </row>
    <row r="1285" spans="1:51" s="14" customFormat="1" ht="12">
      <c r="A1285" s="14"/>
      <c r="B1285" s="278"/>
      <c r="C1285" s="279"/>
      <c r="D1285" s="259" t="s">
        <v>267</v>
      </c>
      <c r="E1285" s="280" t="s">
        <v>1</v>
      </c>
      <c r="F1285" s="281" t="s">
        <v>269</v>
      </c>
      <c r="G1285" s="279"/>
      <c r="H1285" s="282">
        <v>3</v>
      </c>
      <c r="I1285" s="283"/>
      <c r="J1285" s="279"/>
      <c r="K1285" s="279"/>
      <c r="L1285" s="284"/>
      <c r="M1285" s="285"/>
      <c r="N1285" s="286"/>
      <c r="O1285" s="286"/>
      <c r="P1285" s="286"/>
      <c r="Q1285" s="286"/>
      <c r="R1285" s="286"/>
      <c r="S1285" s="286"/>
      <c r="T1285" s="287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88" t="s">
        <v>267</v>
      </c>
      <c r="AU1285" s="288" t="s">
        <v>90</v>
      </c>
      <c r="AV1285" s="14" t="s">
        <v>103</v>
      </c>
      <c r="AW1285" s="14" t="s">
        <v>35</v>
      </c>
      <c r="AX1285" s="14" t="s">
        <v>80</v>
      </c>
      <c r="AY1285" s="288" t="s">
        <v>166</v>
      </c>
    </row>
    <row r="1286" spans="1:51" s="13" customFormat="1" ht="12">
      <c r="A1286" s="13"/>
      <c r="B1286" s="267"/>
      <c r="C1286" s="268"/>
      <c r="D1286" s="259" t="s">
        <v>267</v>
      </c>
      <c r="E1286" s="269" t="s">
        <v>1</v>
      </c>
      <c r="F1286" s="270" t="s">
        <v>1864</v>
      </c>
      <c r="G1286" s="268"/>
      <c r="H1286" s="271">
        <v>0.6</v>
      </c>
      <c r="I1286" s="272"/>
      <c r="J1286" s="268"/>
      <c r="K1286" s="268"/>
      <c r="L1286" s="273"/>
      <c r="M1286" s="274"/>
      <c r="N1286" s="275"/>
      <c r="O1286" s="275"/>
      <c r="P1286" s="275"/>
      <c r="Q1286" s="275"/>
      <c r="R1286" s="275"/>
      <c r="S1286" s="275"/>
      <c r="T1286" s="276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77" t="s">
        <v>267</v>
      </c>
      <c r="AU1286" s="277" t="s">
        <v>90</v>
      </c>
      <c r="AV1286" s="13" t="s">
        <v>90</v>
      </c>
      <c r="AW1286" s="13" t="s">
        <v>35</v>
      </c>
      <c r="AX1286" s="13" t="s">
        <v>80</v>
      </c>
      <c r="AY1286" s="277" t="s">
        <v>166</v>
      </c>
    </row>
    <row r="1287" spans="1:51" s="14" customFormat="1" ht="12">
      <c r="A1287" s="14"/>
      <c r="B1287" s="278"/>
      <c r="C1287" s="279"/>
      <c r="D1287" s="259" t="s">
        <v>267</v>
      </c>
      <c r="E1287" s="280" t="s">
        <v>1</v>
      </c>
      <c r="F1287" s="281" t="s">
        <v>269</v>
      </c>
      <c r="G1287" s="279"/>
      <c r="H1287" s="282">
        <v>0.6</v>
      </c>
      <c r="I1287" s="283"/>
      <c r="J1287" s="279"/>
      <c r="K1287" s="279"/>
      <c r="L1287" s="284"/>
      <c r="M1287" s="285"/>
      <c r="N1287" s="286"/>
      <c r="O1287" s="286"/>
      <c r="P1287" s="286"/>
      <c r="Q1287" s="286"/>
      <c r="R1287" s="286"/>
      <c r="S1287" s="286"/>
      <c r="T1287" s="287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T1287" s="288" t="s">
        <v>267</v>
      </c>
      <c r="AU1287" s="288" t="s">
        <v>90</v>
      </c>
      <c r="AV1287" s="14" t="s">
        <v>103</v>
      </c>
      <c r="AW1287" s="14" t="s">
        <v>35</v>
      </c>
      <c r="AX1287" s="14" t="s">
        <v>80</v>
      </c>
      <c r="AY1287" s="288" t="s">
        <v>166</v>
      </c>
    </row>
    <row r="1288" spans="1:51" s="15" customFormat="1" ht="12">
      <c r="A1288" s="15"/>
      <c r="B1288" s="289"/>
      <c r="C1288" s="290"/>
      <c r="D1288" s="259" t="s">
        <v>267</v>
      </c>
      <c r="E1288" s="291" t="s">
        <v>1</v>
      </c>
      <c r="F1288" s="292" t="s">
        <v>285</v>
      </c>
      <c r="G1288" s="290"/>
      <c r="H1288" s="293">
        <v>3.6</v>
      </c>
      <c r="I1288" s="294"/>
      <c r="J1288" s="290"/>
      <c r="K1288" s="290"/>
      <c r="L1288" s="295"/>
      <c r="M1288" s="296"/>
      <c r="N1288" s="297"/>
      <c r="O1288" s="297"/>
      <c r="P1288" s="297"/>
      <c r="Q1288" s="297"/>
      <c r="R1288" s="297"/>
      <c r="S1288" s="297"/>
      <c r="T1288" s="298"/>
      <c r="U1288" s="15"/>
      <c r="V1288" s="15"/>
      <c r="W1288" s="15"/>
      <c r="X1288" s="15"/>
      <c r="Y1288" s="15"/>
      <c r="Z1288" s="15"/>
      <c r="AA1288" s="15"/>
      <c r="AB1288" s="15"/>
      <c r="AC1288" s="15"/>
      <c r="AD1288" s="15"/>
      <c r="AE1288" s="15"/>
      <c r="AT1288" s="299" t="s">
        <v>267</v>
      </c>
      <c r="AU1288" s="299" t="s">
        <v>90</v>
      </c>
      <c r="AV1288" s="15" t="s">
        <v>113</v>
      </c>
      <c r="AW1288" s="15" t="s">
        <v>35</v>
      </c>
      <c r="AX1288" s="15" t="s">
        <v>88</v>
      </c>
      <c r="AY1288" s="299" t="s">
        <v>166</v>
      </c>
    </row>
    <row r="1289" spans="1:65" s="2" customFormat="1" ht="33" customHeight="1">
      <c r="A1289" s="38"/>
      <c r="B1289" s="39"/>
      <c r="C1289" s="300" t="s">
        <v>1865</v>
      </c>
      <c r="D1289" s="300" t="s">
        <v>331</v>
      </c>
      <c r="E1289" s="301" t="s">
        <v>1866</v>
      </c>
      <c r="F1289" s="302" t="s">
        <v>1867</v>
      </c>
      <c r="G1289" s="303" t="s">
        <v>339</v>
      </c>
      <c r="H1289" s="304">
        <v>3</v>
      </c>
      <c r="I1289" s="305"/>
      <c r="J1289" s="306">
        <f>ROUND(I1289*H1289,2)</f>
        <v>0</v>
      </c>
      <c r="K1289" s="307"/>
      <c r="L1289" s="308"/>
      <c r="M1289" s="309" t="s">
        <v>1</v>
      </c>
      <c r="N1289" s="310" t="s">
        <v>45</v>
      </c>
      <c r="O1289" s="91"/>
      <c r="P1289" s="255">
        <f>O1289*H1289</f>
        <v>0</v>
      </c>
      <c r="Q1289" s="255">
        <v>0.03472</v>
      </c>
      <c r="R1289" s="255">
        <f>Q1289*H1289</f>
        <v>0.10416</v>
      </c>
      <c r="S1289" s="255">
        <v>0</v>
      </c>
      <c r="T1289" s="256">
        <f>S1289*H1289</f>
        <v>0</v>
      </c>
      <c r="U1289" s="38"/>
      <c r="V1289" s="38"/>
      <c r="W1289" s="38"/>
      <c r="X1289" s="38"/>
      <c r="Y1289" s="38"/>
      <c r="Z1289" s="38"/>
      <c r="AA1289" s="38"/>
      <c r="AB1289" s="38"/>
      <c r="AC1289" s="38"/>
      <c r="AD1289" s="38"/>
      <c r="AE1289" s="38"/>
      <c r="AR1289" s="257" t="s">
        <v>508</v>
      </c>
      <c r="AT1289" s="257" t="s">
        <v>331</v>
      </c>
      <c r="AU1289" s="257" t="s">
        <v>90</v>
      </c>
      <c r="AY1289" s="17" t="s">
        <v>166</v>
      </c>
      <c r="BE1289" s="258">
        <f>IF(N1289="základní",J1289,0)</f>
        <v>0</v>
      </c>
      <c r="BF1289" s="258">
        <f>IF(N1289="snížená",J1289,0)</f>
        <v>0</v>
      </c>
      <c r="BG1289" s="258">
        <f>IF(N1289="zákl. přenesená",J1289,0)</f>
        <v>0</v>
      </c>
      <c r="BH1289" s="258">
        <f>IF(N1289="sníž. přenesená",J1289,0)</f>
        <v>0</v>
      </c>
      <c r="BI1289" s="258">
        <f>IF(N1289="nulová",J1289,0)</f>
        <v>0</v>
      </c>
      <c r="BJ1289" s="17" t="s">
        <v>88</v>
      </c>
      <c r="BK1289" s="258">
        <f>ROUND(I1289*H1289,2)</f>
        <v>0</v>
      </c>
      <c r="BL1289" s="17" t="s">
        <v>348</v>
      </c>
      <c r="BM1289" s="257" t="s">
        <v>1868</v>
      </c>
    </row>
    <row r="1290" spans="1:47" s="2" customFormat="1" ht="12">
      <c r="A1290" s="38"/>
      <c r="B1290" s="39"/>
      <c r="C1290" s="40"/>
      <c r="D1290" s="259" t="s">
        <v>175</v>
      </c>
      <c r="E1290" s="40"/>
      <c r="F1290" s="260" t="s">
        <v>1867</v>
      </c>
      <c r="G1290" s="40"/>
      <c r="H1290" s="40"/>
      <c r="I1290" s="155"/>
      <c r="J1290" s="40"/>
      <c r="K1290" s="40"/>
      <c r="L1290" s="44"/>
      <c r="M1290" s="261"/>
      <c r="N1290" s="262"/>
      <c r="O1290" s="91"/>
      <c r="P1290" s="91"/>
      <c r="Q1290" s="91"/>
      <c r="R1290" s="91"/>
      <c r="S1290" s="91"/>
      <c r="T1290" s="92"/>
      <c r="U1290" s="38"/>
      <c r="V1290" s="38"/>
      <c r="W1290" s="38"/>
      <c r="X1290" s="38"/>
      <c r="Y1290" s="38"/>
      <c r="Z1290" s="38"/>
      <c r="AA1290" s="38"/>
      <c r="AB1290" s="38"/>
      <c r="AC1290" s="38"/>
      <c r="AD1290" s="38"/>
      <c r="AE1290" s="38"/>
      <c r="AT1290" s="17" t="s">
        <v>175</v>
      </c>
      <c r="AU1290" s="17" t="s">
        <v>90</v>
      </c>
    </row>
    <row r="1291" spans="1:51" s="13" customFormat="1" ht="12">
      <c r="A1291" s="13"/>
      <c r="B1291" s="267"/>
      <c r="C1291" s="268"/>
      <c r="D1291" s="259" t="s">
        <v>267</v>
      </c>
      <c r="E1291" s="269" t="s">
        <v>1</v>
      </c>
      <c r="F1291" s="270" t="s">
        <v>1863</v>
      </c>
      <c r="G1291" s="268"/>
      <c r="H1291" s="271">
        <v>3</v>
      </c>
      <c r="I1291" s="272"/>
      <c r="J1291" s="268"/>
      <c r="K1291" s="268"/>
      <c r="L1291" s="273"/>
      <c r="M1291" s="274"/>
      <c r="N1291" s="275"/>
      <c r="O1291" s="275"/>
      <c r="P1291" s="275"/>
      <c r="Q1291" s="275"/>
      <c r="R1291" s="275"/>
      <c r="S1291" s="275"/>
      <c r="T1291" s="276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77" t="s">
        <v>267</v>
      </c>
      <c r="AU1291" s="277" t="s">
        <v>90</v>
      </c>
      <c r="AV1291" s="13" t="s">
        <v>90</v>
      </c>
      <c r="AW1291" s="13" t="s">
        <v>35</v>
      </c>
      <c r="AX1291" s="13" t="s">
        <v>80</v>
      </c>
      <c r="AY1291" s="277" t="s">
        <v>166</v>
      </c>
    </row>
    <row r="1292" spans="1:51" s="14" customFormat="1" ht="12">
      <c r="A1292" s="14"/>
      <c r="B1292" s="278"/>
      <c r="C1292" s="279"/>
      <c r="D1292" s="259" t="s">
        <v>267</v>
      </c>
      <c r="E1292" s="280" t="s">
        <v>1</v>
      </c>
      <c r="F1292" s="281" t="s">
        <v>269</v>
      </c>
      <c r="G1292" s="279"/>
      <c r="H1292" s="282">
        <v>3</v>
      </c>
      <c r="I1292" s="283"/>
      <c r="J1292" s="279"/>
      <c r="K1292" s="279"/>
      <c r="L1292" s="284"/>
      <c r="M1292" s="285"/>
      <c r="N1292" s="286"/>
      <c r="O1292" s="286"/>
      <c r="P1292" s="286"/>
      <c r="Q1292" s="286"/>
      <c r="R1292" s="286"/>
      <c r="S1292" s="286"/>
      <c r="T1292" s="287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T1292" s="288" t="s">
        <v>267</v>
      </c>
      <c r="AU1292" s="288" t="s">
        <v>90</v>
      </c>
      <c r="AV1292" s="14" t="s">
        <v>103</v>
      </c>
      <c r="AW1292" s="14" t="s">
        <v>35</v>
      </c>
      <c r="AX1292" s="14" t="s">
        <v>88</v>
      </c>
      <c r="AY1292" s="288" t="s">
        <v>166</v>
      </c>
    </row>
    <row r="1293" spans="1:65" s="2" customFormat="1" ht="21.75" customHeight="1">
      <c r="A1293" s="38"/>
      <c r="B1293" s="39"/>
      <c r="C1293" s="300" t="s">
        <v>1869</v>
      </c>
      <c r="D1293" s="300" t="s">
        <v>331</v>
      </c>
      <c r="E1293" s="301" t="s">
        <v>1870</v>
      </c>
      <c r="F1293" s="302" t="s">
        <v>1871</v>
      </c>
      <c r="G1293" s="303" t="s">
        <v>339</v>
      </c>
      <c r="H1293" s="304">
        <v>0.6</v>
      </c>
      <c r="I1293" s="305"/>
      <c r="J1293" s="306">
        <f>ROUND(I1293*H1293,2)</f>
        <v>0</v>
      </c>
      <c r="K1293" s="307"/>
      <c r="L1293" s="308"/>
      <c r="M1293" s="309" t="s">
        <v>1</v>
      </c>
      <c r="N1293" s="310" t="s">
        <v>45</v>
      </c>
      <c r="O1293" s="91"/>
      <c r="P1293" s="255">
        <f>O1293*H1293</f>
        <v>0</v>
      </c>
      <c r="Q1293" s="255">
        <v>0.03472</v>
      </c>
      <c r="R1293" s="255">
        <f>Q1293*H1293</f>
        <v>0.020832</v>
      </c>
      <c r="S1293" s="255">
        <v>0</v>
      </c>
      <c r="T1293" s="256">
        <f>S1293*H1293</f>
        <v>0</v>
      </c>
      <c r="U1293" s="38"/>
      <c r="V1293" s="38"/>
      <c r="W1293" s="38"/>
      <c r="X1293" s="38"/>
      <c r="Y1293" s="38"/>
      <c r="Z1293" s="38"/>
      <c r="AA1293" s="38"/>
      <c r="AB1293" s="38"/>
      <c r="AC1293" s="38"/>
      <c r="AD1293" s="38"/>
      <c r="AE1293" s="38"/>
      <c r="AR1293" s="257" t="s">
        <v>508</v>
      </c>
      <c r="AT1293" s="257" t="s">
        <v>331</v>
      </c>
      <c r="AU1293" s="257" t="s">
        <v>90</v>
      </c>
      <c r="AY1293" s="17" t="s">
        <v>166</v>
      </c>
      <c r="BE1293" s="258">
        <f>IF(N1293="základní",J1293,0)</f>
        <v>0</v>
      </c>
      <c r="BF1293" s="258">
        <f>IF(N1293="snížená",J1293,0)</f>
        <v>0</v>
      </c>
      <c r="BG1293" s="258">
        <f>IF(N1293="zákl. přenesená",J1293,0)</f>
        <v>0</v>
      </c>
      <c r="BH1293" s="258">
        <f>IF(N1293="sníž. přenesená",J1293,0)</f>
        <v>0</v>
      </c>
      <c r="BI1293" s="258">
        <f>IF(N1293="nulová",J1293,0)</f>
        <v>0</v>
      </c>
      <c r="BJ1293" s="17" t="s">
        <v>88</v>
      </c>
      <c r="BK1293" s="258">
        <f>ROUND(I1293*H1293,2)</f>
        <v>0</v>
      </c>
      <c r="BL1293" s="17" t="s">
        <v>348</v>
      </c>
      <c r="BM1293" s="257" t="s">
        <v>1872</v>
      </c>
    </row>
    <row r="1294" spans="1:47" s="2" customFormat="1" ht="12">
      <c r="A1294" s="38"/>
      <c r="B1294" s="39"/>
      <c r="C1294" s="40"/>
      <c r="D1294" s="259" t="s">
        <v>175</v>
      </c>
      <c r="E1294" s="40"/>
      <c r="F1294" s="260" t="s">
        <v>1873</v>
      </c>
      <c r="G1294" s="40"/>
      <c r="H1294" s="40"/>
      <c r="I1294" s="155"/>
      <c r="J1294" s="40"/>
      <c r="K1294" s="40"/>
      <c r="L1294" s="44"/>
      <c r="M1294" s="261"/>
      <c r="N1294" s="262"/>
      <c r="O1294" s="91"/>
      <c r="P1294" s="91"/>
      <c r="Q1294" s="91"/>
      <c r="R1294" s="91"/>
      <c r="S1294" s="91"/>
      <c r="T1294" s="92"/>
      <c r="U1294" s="38"/>
      <c r="V1294" s="38"/>
      <c r="W1294" s="38"/>
      <c r="X1294" s="38"/>
      <c r="Y1294" s="38"/>
      <c r="Z1294" s="38"/>
      <c r="AA1294" s="38"/>
      <c r="AB1294" s="38"/>
      <c r="AC1294" s="38"/>
      <c r="AD1294" s="38"/>
      <c r="AE1294" s="38"/>
      <c r="AT1294" s="17" t="s">
        <v>175</v>
      </c>
      <c r="AU1294" s="17" t="s">
        <v>90</v>
      </c>
    </row>
    <row r="1295" spans="1:65" s="2" customFormat="1" ht="33" customHeight="1">
      <c r="A1295" s="38"/>
      <c r="B1295" s="39"/>
      <c r="C1295" s="245" t="s">
        <v>1874</v>
      </c>
      <c r="D1295" s="245" t="s">
        <v>169</v>
      </c>
      <c r="E1295" s="246" t="s">
        <v>1875</v>
      </c>
      <c r="F1295" s="247" t="s">
        <v>1876</v>
      </c>
      <c r="G1295" s="248" t="s">
        <v>563</v>
      </c>
      <c r="H1295" s="249">
        <v>4</v>
      </c>
      <c r="I1295" s="250"/>
      <c r="J1295" s="251">
        <f>ROUND(I1295*H1295,2)</f>
        <v>0</v>
      </c>
      <c r="K1295" s="252"/>
      <c r="L1295" s="44"/>
      <c r="M1295" s="253" t="s">
        <v>1</v>
      </c>
      <c r="N1295" s="254" t="s">
        <v>45</v>
      </c>
      <c r="O1295" s="91"/>
      <c r="P1295" s="255">
        <f>O1295*H1295</f>
        <v>0</v>
      </c>
      <c r="Q1295" s="255">
        <v>0</v>
      </c>
      <c r="R1295" s="255">
        <f>Q1295*H1295</f>
        <v>0</v>
      </c>
      <c r="S1295" s="255">
        <v>0</v>
      </c>
      <c r="T1295" s="256">
        <f>S1295*H1295</f>
        <v>0</v>
      </c>
      <c r="U1295" s="38"/>
      <c r="V1295" s="38"/>
      <c r="W1295" s="38"/>
      <c r="X1295" s="38"/>
      <c r="Y1295" s="38"/>
      <c r="Z1295" s="38"/>
      <c r="AA1295" s="38"/>
      <c r="AB1295" s="38"/>
      <c r="AC1295" s="38"/>
      <c r="AD1295" s="38"/>
      <c r="AE1295" s="38"/>
      <c r="AR1295" s="257" t="s">
        <v>348</v>
      </c>
      <c r="AT1295" s="257" t="s">
        <v>169</v>
      </c>
      <c r="AU1295" s="257" t="s">
        <v>90</v>
      </c>
      <c r="AY1295" s="17" t="s">
        <v>166</v>
      </c>
      <c r="BE1295" s="258">
        <f>IF(N1295="základní",J1295,0)</f>
        <v>0</v>
      </c>
      <c r="BF1295" s="258">
        <f>IF(N1295="snížená",J1295,0)</f>
        <v>0</v>
      </c>
      <c r="BG1295" s="258">
        <f>IF(N1295="zákl. přenesená",J1295,0)</f>
        <v>0</v>
      </c>
      <c r="BH1295" s="258">
        <f>IF(N1295="sníž. přenesená",J1295,0)</f>
        <v>0</v>
      </c>
      <c r="BI1295" s="258">
        <f>IF(N1295="nulová",J1295,0)</f>
        <v>0</v>
      </c>
      <c r="BJ1295" s="17" t="s">
        <v>88</v>
      </c>
      <c r="BK1295" s="258">
        <f>ROUND(I1295*H1295,2)</f>
        <v>0</v>
      </c>
      <c r="BL1295" s="17" t="s">
        <v>348</v>
      </c>
      <c r="BM1295" s="257" t="s">
        <v>1877</v>
      </c>
    </row>
    <row r="1296" spans="1:47" s="2" customFormat="1" ht="12">
      <c r="A1296" s="38"/>
      <c r="B1296" s="39"/>
      <c r="C1296" s="40"/>
      <c r="D1296" s="259" t="s">
        <v>175</v>
      </c>
      <c r="E1296" s="40"/>
      <c r="F1296" s="260" t="s">
        <v>1878</v>
      </c>
      <c r="G1296" s="40"/>
      <c r="H1296" s="40"/>
      <c r="I1296" s="155"/>
      <c r="J1296" s="40"/>
      <c r="K1296" s="40"/>
      <c r="L1296" s="44"/>
      <c r="M1296" s="261"/>
      <c r="N1296" s="262"/>
      <c r="O1296" s="91"/>
      <c r="P1296" s="91"/>
      <c r="Q1296" s="91"/>
      <c r="R1296" s="91"/>
      <c r="S1296" s="91"/>
      <c r="T1296" s="92"/>
      <c r="U1296" s="38"/>
      <c r="V1296" s="38"/>
      <c r="W1296" s="38"/>
      <c r="X1296" s="38"/>
      <c r="Y1296" s="38"/>
      <c r="Z1296" s="38"/>
      <c r="AA1296" s="38"/>
      <c r="AB1296" s="38"/>
      <c r="AC1296" s="38"/>
      <c r="AD1296" s="38"/>
      <c r="AE1296" s="38"/>
      <c r="AT1296" s="17" t="s">
        <v>175</v>
      </c>
      <c r="AU1296" s="17" t="s">
        <v>90</v>
      </c>
    </row>
    <row r="1297" spans="1:65" s="2" customFormat="1" ht="21.75" customHeight="1">
      <c r="A1297" s="38"/>
      <c r="B1297" s="39"/>
      <c r="C1297" s="300" t="s">
        <v>1879</v>
      </c>
      <c r="D1297" s="300" t="s">
        <v>331</v>
      </c>
      <c r="E1297" s="301" t="s">
        <v>1880</v>
      </c>
      <c r="F1297" s="302" t="s">
        <v>1881</v>
      </c>
      <c r="G1297" s="303" t="s">
        <v>563</v>
      </c>
      <c r="H1297" s="304">
        <v>2</v>
      </c>
      <c r="I1297" s="305"/>
      <c r="J1297" s="306">
        <f>ROUND(I1297*H1297,2)</f>
        <v>0</v>
      </c>
      <c r="K1297" s="307"/>
      <c r="L1297" s="308"/>
      <c r="M1297" s="309" t="s">
        <v>1</v>
      </c>
      <c r="N1297" s="310" t="s">
        <v>45</v>
      </c>
      <c r="O1297" s="91"/>
      <c r="P1297" s="255">
        <f>O1297*H1297</f>
        <v>0</v>
      </c>
      <c r="Q1297" s="255">
        <v>0.016</v>
      </c>
      <c r="R1297" s="255">
        <f>Q1297*H1297</f>
        <v>0.032</v>
      </c>
      <c r="S1297" s="255">
        <v>0</v>
      </c>
      <c r="T1297" s="256">
        <f>S1297*H1297</f>
        <v>0</v>
      </c>
      <c r="U1297" s="38"/>
      <c r="V1297" s="38"/>
      <c r="W1297" s="38"/>
      <c r="X1297" s="38"/>
      <c r="Y1297" s="38"/>
      <c r="Z1297" s="38"/>
      <c r="AA1297" s="38"/>
      <c r="AB1297" s="38"/>
      <c r="AC1297" s="38"/>
      <c r="AD1297" s="38"/>
      <c r="AE1297" s="38"/>
      <c r="AR1297" s="257" t="s">
        <v>508</v>
      </c>
      <c r="AT1297" s="257" t="s">
        <v>331</v>
      </c>
      <c r="AU1297" s="257" t="s">
        <v>90</v>
      </c>
      <c r="AY1297" s="17" t="s">
        <v>166</v>
      </c>
      <c r="BE1297" s="258">
        <f>IF(N1297="základní",J1297,0)</f>
        <v>0</v>
      </c>
      <c r="BF1297" s="258">
        <f>IF(N1297="snížená",J1297,0)</f>
        <v>0</v>
      </c>
      <c r="BG1297" s="258">
        <f>IF(N1297="zákl. přenesená",J1297,0)</f>
        <v>0</v>
      </c>
      <c r="BH1297" s="258">
        <f>IF(N1297="sníž. přenesená",J1297,0)</f>
        <v>0</v>
      </c>
      <c r="BI1297" s="258">
        <f>IF(N1297="nulová",J1297,0)</f>
        <v>0</v>
      </c>
      <c r="BJ1297" s="17" t="s">
        <v>88</v>
      </c>
      <c r="BK1297" s="258">
        <f>ROUND(I1297*H1297,2)</f>
        <v>0</v>
      </c>
      <c r="BL1297" s="17" t="s">
        <v>348</v>
      </c>
      <c r="BM1297" s="257" t="s">
        <v>1882</v>
      </c>
    </row>
    <row r="1298" spans="1:47" s="2" customFormat="1" ht="12">
      <c r="A1298" s="38"/>
      <c r="B1298" s="39"/>
      <c r="C1298" s="40"/>
      <c r="D1298" s="259" t="s">
        <v>175</v>
      </c>
      <c r="E1298" s="40"/>
      <c r="F1298" s="260" t="s">
        <v>1883</v>
      </c>
      <c r="G1298" s="40"/>
      <c r="H1298" s="40"/>
      <c r="I1298" s="155"/>
      <c r="J1298" s="40"/>
      <c r="K1298" s="40"/>
      <c r="L1298" s="44"/>
      <c r="M1298" s="261"/>
      <c r="N1298" s="262"/>
      <c r="O1298" s="91"/>
      <c r="P1298" s="91"/>
      <c r="Q1298" s="91"/>
      <c r="R1298" s="91"/>
      <c r="S1298" s="91"/>
      <c r="T1298" s="92"/>
      <c r="U1298" s="38"/>
      <c r="V1298" s="38"/>
      <c r="W1298" s="38"/>
      <c r="X1298" s="38"/>
      <c r="Y1298" s="38"/>
      <c r="Z1298" s="38"/>
      <c r="AA1298" s="38"/>
      <c r="AB1298" s="38"/>
      <c r="AC1298" s="38"/>
      <c r="AD1298" s="38"/>
      <c r="AE1298" s="38"/>
      <c r="AT1298" s="17" t="s">
        <v>175</v>
      </c>
      <c r="AU1298" s="17" t="s">
        <v>90</v>
      </c>
    </row>
    <row r="1299" spans="1:51" s="13" customFormat="1" ht="12">
      <c r="A1299" s="13"/>
      <c r="B1299" s="267"/>
      <c r="C1299" s="268"/>
      <c r="D1299" s="259" t="s">
        <v>267</v>
      </c>
      <c r="E1299" s="269" t="s">
        <v>1</v>
      </c>
      <c r="F1299" s="270" t="s">
        <v>90</v>
      </c>
      <c r="G1299" s="268"/>
      <c r="H1299" s="271">
        <v>2</v>
      </c>
      <c r="I1299" s="272"/>
      <c r="J1299" s="268"/>
      <c r="K1299" s="268"/>
      <c r="L1299" s="273"/>
      <c r="M1299" s="274"/>
      <c r="N1299" s="275"/>
      <c r="O1299" s="275"/>
      <c r="P1299" s="275"/>
      <c r="Q1299" s="275"/>
      <c r="R1299" s="275"/>
      <c r="S1299" s="275"/>
      <c r="T1299" s="276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77" t="s">
        <v>267</v>
      </c>
      <c r="AU1299" s="277" t="s">
        <v>90</v>
      </c>
      <c r="AV1299" s="13" t="s">
        <v>90</v>
      </c>
      <c r="AW1299" s="13" t="s">
        <v>35</v>
      </c>
      <c r="AX1299" s="13" t="s">
        <v>80</v>
      </c>
      <c r="AY1299" s="277" t="s">
        <v>166</v>
      </c>
    </row>
    <row r="1300" spans="1:51" s="14" customFormat="1" ht="12">
      <c r="A1300" s="14"/>
      <c r="B1300" s="278"/>
      <c r="C1300" s="279"/>
      <c r="D1300" s="259" t="s">
        <v>267</v>
      </c>
      <c r="E1300" s="280" t="s">
        <v>1</v>
      </c>
      <c r="F1300" s="281" t="s">
        <v>1884</v>
      </c>
      <c r="G1300" s="279"/>
      <c r="H1300" s="282">
        <v>2</v>
      </c>
      <c r="I1300" s="283"/>
      <c r="J1300" s="279"/>
      <c r="K1300" s="279"/>
      <c r="L1300" s="284"/>
      <c r="M1300" s="285"/>
      <c r="N1300" s="286"/>
      <c r="O1300" s="286"/>
      <c r="P1300" s="286"/>
      <c r="Q1300" s="286"/>
      <c r="R1300" s="286"/>
      <c r="S1300" s="286"/>
      <c r="T1300" s="287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88" t="s">
        <v>267</v>
      </c>
      <c r="AU1300" s="288" t="s">
        <v>90</v>
      </c>
      <c r="AV1300" s="14" t="s">
        <v>103</v>
      </c>
      <c r="AW1300" s="14" t="s">
        <v>35</v>
      </c>
      <c r="AX1300" s="14" t="s">
        <v>80</v>
      </c>
      <c r="AY1300" s="288" t="s">
        <v>166</v>
      </c>
    </row>
    <row r="1301" spans="1:51" s="15" customFormat="1" ht="12">
      <c r="A1301" s="15"/>
      <c r="B1301" s="289"/>
      <c r="C1301" s="290"/>
      <c r="D1301" s="259" t="s">
        <v>267</v>
      </c>
      <c r="E1301" s="291" t="s">
        <v>1</v>
      </c>
      <c r="F1301" s="292" t="s">
        <v>285</v>
      </c>
      <c r="G1301" s="290"/>
      <c r="H1301" s="293">
        <v>2</v>
      </c>
      <c r="I1301" s="294"/>
      <c r="J1301" s="290"/>
      <c r="K1301" s="290"/>
      <c r="L1301" s="295"/>
      <c r="M1301" s="296"/>
      <c r="N1301" s="297"/>
      <c r="O1301" s="297"/>
      <c r="P1301" s="297"/>
      <c r="Q1301" s="297"/>
      <c r="R1301" s="297"/>
      <c r="S1301" s="297"/>
      <c r="T1301" s="298"/>
      <c r="U1301" s="15"/>
      <c r="V1301" s="15"/>
      <c r="W1301" s="15"/>
      <c r="X1301" s="15"/>
      <c r="Y1301" s="15"/>
      <c r="Z1301" s="15"/>
      <c r="AA1301" s="15"/>
      <c r="AB1301" s="15"/>
      <c r="AC1301" s="15"/>
      <c r="AD1301" s="15"/>
      <c r="AE1301" s="15"/>
      <c r="AT1301" s="299" t="s">
        <v>267</v>
      </c>
      <c r="AU1301" s="299" t="s">
        <v>90</v>
      </c>
      <c r="AV1301" s="15" t="s">
        <v>113</v>
      </c>
      <c r="AW1301" s="15" t="s">
        <v>35</v>
      </c>
      <c r="AX1301" s="15" t="s">
        <v>88</v>
      </c>
      <c r="AY1301" s="299" t="s">
        <v>166</v>
      </c>
    </row>
    <row r="1302" spans="1:65" s="2" customFormat="1" ht="21.75" customHeight="1">
      <c r="A1302" s="38"/>
      <c r="B1302" s="39"/>
      <c r="C1302" s="300" t="s">
        <v>1885</v>
      </c>
      <c r="D1302" s="300" t="s">
        <v>331</v>
      </c>
      <c r="E1302" s="301" t="s">
        <v>1886</v>
      </c>
      <c r="F1302" s="302" t="s">
        <v>1887</v>
      </c>
      <c r="G1302" s="303" t="s">
        <v>563</v>
      </c>
      <c r="H1302" s="304">
        <v>1</v>
      </c>
      <c r="I1302" s="305"/>
      <c r="J1302" s="306">
        <f>ROUND(I1302*H1302,2)</f>
        <v>0</v>
      </c>
      <c r="K1302" s="307"/>
      <c r="L1302" s="308"/>
      <c r="M1302" s="309" t="s">
        <v>1</v>
      </c>
      <c r="N1302" s="310" t="s">
        <v>45</v>
      </c>
      <c r="O1302" s="91"/>
      <c r="P1302" s="255">
        <f>O1302*H1302</f>
        <v>0</v>
      </c>
      <c r="Q1302" s="255">
        <v>0.0145</v>
      </c>
      <c r="R1302" s="255">
        <f>Q1302*H1302</f>
        <v>0.0145</v>
      </c>
      <c r="S1302" s="255">
        <v>0</v>
      </c>
      <c r="T1302" s="256">
        <f>S1302*H1302</f>
        <v>0</v>
      </c>
      <c r="U1302" s="38"/>
      <c r="V1302" s="38"/>
      <c r="W1302" s="38"/>
      <c r="X1302" s="38"/>
      <c r="Y1302" s="38"/>
      <c r="Z1302" s="38"/>
      <c r="AA1302" s="38"/>
      <c r="AB1302" s="38"/>
      <c r="AC1302" s="38"/>
      <c r="AD1302" s="38"/>
      <c r="AE1302" s="38"/>
      <c r="AR1302" s="257" t="s">
        <v>508</v>
      </c>
      <c r="AT1302" s="257" t="s">
        <v>331</v>
      </c>
      <c r="AU1302" s="257" t="s">
        <v>90</v>
      </c>
      <c r="AY1302" s="17" t="s">
        <v>166</v>
      </c>
      <c r="BE1302" s="258">
        <f>IF(N1302="základní",J1302,0)</f>
        <v>0</v>
      </c>
      <c r="BF1302" s="258">
        <f>IF(N1302="snížená",J1302,0)</f>
        <v>0</v>
      </c>
      <c r="BG1302" s="258">
        <f>IF(N1302="zákl. přenesená",J1302,0)</f>
        <v>0</v>
      </c>
      <c r="BH1302" s="258">
        <f>IF(N1302="sníž. přenesená",J1302,0)</f>
        <v>0</v>
      </c>
      <c r="BI1302" s="258">
        <f>IF(N1302="nulová",J1302,0)</f>
        <v>0</v>
      </c>
      <c r="BJ1302" s="17" t="s">
        <v>88</v>
      </c>
      <c r="BK1302" s="258">
        <f>ROUND(I1302*H1302,2)</f>
        <v>0</v>
      </c>
      <c r="BL1302" s="17" t="s">
        <v>348</v>
      </c>
      <c r="BM1302" s="257" t="s">
        <v>1888</v>
      </c>
    </row>
    <row r="1303" spans="1:47" s="2" customFormat="1" ht="12">
      <c r="A1303" s="38"/>
      <c r="B1303" s="39"/>
      <c r="C1303" s="40"/>
      <c r="D1303" s="259" t="s">
        <v>175</v>
      </c>
      <c r="E1303" s="40"/>
      <c r="F1303" s="260" t="s">
        <v>1889</v>
      </c>
      <c r="G1303" s="40"/>
      <c r="H1303" s="40"/>
      <c r="I1303" s="155"/>
      <c r="J1303" s="40"/>
      <c r="K1303" s="40"/>
      <c r="L1303" s="44"/>
      <c r="M1303" s="261"/>
      <c r="N1303" s="262"/>
      <c r="O1303" s="91"/>
      <c r="P1303" s="91"/>
      <c r="Q1303" s="91"/>
      <c r="R1303" s="91"/>
      <c r="S1303" s="91"/>
      <c r="T1303" s="92"/>
      <c r="U1303" s="38"/>
      <c r="V1303" s="38"/>
      <c r="W1303" s="38"/>
      <c r="X1303" s="38"/>
      <c r="Y1303" s="38"/>
      <c r="Z1303" s="38"/>
      <c r="AA1303" s="38"/>
      <c r="AB1303" s="38"/>
      <c r="AC1303" s="38"/>
      <c r="AD1303" s="38"/>
      <c r="AE1303" s="38"/>
      <c r="AT1303" s="17" t="s">
        <v>175</v>
      </c>
      <c r="AU1303" s="17" t="s">
        <v>90</v>
      </c>
    </row>
    <row r="1304" spans="1:51" s="13" customFormat="1" ht="12">
      <c r="A1304" s="13"/>
      <c r="B1304" s="267"/>
      <c r="C1304" s="268"/>
      <c r="D1304" s="259" t="s">
        <v>267</v>
      </c>
      <c r="E1304" s="269" t="s">
        <v>1</v>
      </c>
      <c r="F1304" s="270" t="s">
        <v>88</v>
      </c>
      <c r="G1304" s="268"/>
      <c r="H1304" s="271">
        <v>1</v>
      </c>
      <c r="I1304" s="272"/>
      <c r="J1304" s="268"/>
      <c r="K1304" s="268"/>
      <c r="L1304" s="273"/>
      <c r="M1304" s="274"/>
      <c r="N1304" s="275"/>
      <c r="O1304" s="275"/>
      <c r="P1304" s="275"/>
      <c r="Q1304" s="275"/>
      <c r="R1304" s="275"/>
      <c r="S1304" s="275"/>
      <c r="T1304" s="276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77" t="s">
        <v>267</v>
      </c>
      <c r="AU1304" s="277" t="s">
        <v>90</v>
      </c>
      <c r="AV1304" s="13" t="s">
        <v>90</v>
      </c>
      <c r="AW1304" s="13" t="s">
        <v>35</v>
      </c>
      <c r="AX1304" s="13" t="s">
        <v>80</v>
      </c>
      <c r="AY1304" s="277" t="s">
        <v>166</v>
      </c>
    </row>
    <row r="1305" spans="1:51" s="14" customFormat="1" ht="12">
      <c r="A1305" s="14"/>
      <c r="B1305" s="278"/>
      <c r="C1305" s="279"/>
      <c r="D1305" s="259" t="s">
        <v>267</v>
      </c>
      <c r="E1305" s="280" t="s">
        <v>1</v>
      </c>
      <c r="F1305" s="281" t="s">
        <v>1890</v>
      </c>
      <c r="G1305" s="279"/>
      <c r="H1305" s="282">
        <v>1</v>
      </c>
      <c r="I1305" s="283"/>
      <c r="J1305" s="279"/>
      <c r="K1305" s="279"/>
      <c r="L1305" s="284"/>
      <c r="M1305" s="285"/>
      <c r="N1305" s="286"/>
      <c r="O1305" s="286"/>
      <c r="P1305" s="286"/>
      <c r="Q1305" s="286"/>
      <c r="R1305" s="286"/>
      <c r="S1305" s="286"/>
      <c r="T1305" s="287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T1305" s="288" t="s">
        <v>267</v>
      </c>
      <c r="AU1305" s="288" t="s">
        <v>90</v>
      </c>
      <c r="AV1305" s="14" t="s">
        <v>103</v>
      </c>
      <c r="AW1305" s="14" t="s">
        <v>35</v>
      </c>
      <c r="AX1305" s="14" t="s">
        <v>88</v>
      </c>
      <c r="AY1305" s="288" t="s">
        <v>166</v>
      </c>
    </row>
    <row r="1306" spans="1:65" s="2" customFormat="1" ht="33" customHeight="1">
      <c r="A1306" s="38"/>
      <c r="B1306" s="39"/>
      <c r="C1306" s="300" t="s">
        <v>1891</v>
      </c>
      <c r="D1306" s="300" t="s">
        <v>331</v>
      </c>
      <c r="E1306" s="301" t="s">
        <v>1892</v>
      </c>
      <c r="F1306" s="302" t="s">
        <v>1893</v>
      </c>
      <c r="G1306" s="303" t="s">
        <v>563</v>
      </c>
      <c r="H1306" s="304">
        <v>1</v>
      </c>
      <c r="I1306" s="305"/>
      <c r="J1306" s="306">
        <f>ROUND(I1306*H1306,2)</f>
        <v>0</v>
      </c>
      <c r="K1306" s="307"/>
      <c r="L1306" s="308"/>
      <c r="M1306" s="309" t="s">
        <v>1</v>
      </c>
      <c r="N1306" s="310" t="s">
        <v>45</v>
      </c>
      <c r="O1306" s="91"/>
      <c r="P1306" s="255">
        <f>O1306*H1306</f>
        <v>0</v>
      </c>
      <c r="Q1306" s="255">
        <v>0.017</v>
      </c>
      <c r="R1306" s="255">
        <f>Q1306*H1306</f>
        <v>0.017</v>
      </c>
      <c r="S1306" s="255">
        <v>0</v>
      </c>
      <c r="T1306" s="256">
        <f>S1306*H1306</f>
        <v>0</v>
      </c>
      <c r="U1306" s="38"/>
      <c r="V1306" s="38"/>
      <c r="W1306" s="38"/>
      <c r="X1306" s="38"/>
      <c r="Y1306" s="38"/>
      <c r="Z1306" s="38"/>
      <c r="AA1306" s="38"/>
      <c r="AB1306" s="38"/>
      <c r="AC1306" s="38"/>
      <c r="AD1306" s="38"/>
      <c r="AE1306" s="38"/>
      <c r="AR1306" s="257" t="s">
        <v>508</v>
      </c>
      <c r="AT1306" s="257" t="s">
        <v>331</v>
      </c>
      <c r="AU1306" s="257" t="s">
        <v>90</v>
      </c>
      <c r="AY1306" s="17" t="s">
        <v>166</v>
      </c>
      <c r="BE1306" s="258">
        <f>IF(N1306="základní",J1306,0)</f>
        <v>0</v>
      </c>
      <c r="BF1306" s="258">
        <f>IF(N1306="snížená",J1306,0)</f>
        <v>0</v>
      </c>
      <c r="BG1306" s="258">
        <f>IF(N1306="zákl. přenesená",J1306,0)</f>
        <v>0</v>
      </c>
      <c r="BH1306" s="258">
        <f>IF(N1306="sníž. přenesená",J1306,0)</f>
        <v>0</v>
      </c>
      <c r="BI1306" s="258">
        <f>IF(N1306="nulová",J1306,0)</f>
        <v>0</v>
      </c>
      <c r="BJ1306" s="17" t="s">
        <v>88</v>
      </c>
      <c r="BK1306" s="258">
        <f>ROUND(I1306*H1306,2)</f>
        <v>0</v>
      </c>
      <c r="BL1306" s="17" t="s">
        <v>348</v>
      </c>
      <c r="BM1306" s="257" t="s">
        <v>1894</v>
      </c>
    </row>
    <row r="1307" spans="1:47" s="2" customFormat="1" ht="12">
      <c r="A1307" s="38"/>
      <c r="B1307" s="39"/>
      <c r="C1307" s="40"/>
      <c r="D1307" s="259" t="s">
        <v>175</v>
      </c>
      <c r="E1307" s="40"/>
      <c r="F1307" s="260" t="s">
        <v>1895</v>
      </c>
      <c r="G1307" s="40"/>
      <c r="H1307" s="40"/>
      <c r="I1307" s="155"/>
      <c r="J1307" s="40"/>
      <c r="K1307" s="40"/>
      <c r="L1307" s="44"/>
      <c r="M1307" s="261"/>
      <c r="N1307" s="262"/>
      <c r="O1307" s="91"/>
      <c r="P1307" s="91"/>
      <c r="Q1307" s="91"/>
      <c r="R1307" s="91"/>
      <c r="S1307" s="91"/>
      <c r="T1307" s="92"/>
      <c r="U1307" s="38"/>
      <c r="V1307" s="38"/>
      <c r="W1307" s="38"/>
      <c r="X1307" s="38"/>
      <c r="Y1307" s="38"/>
      <c r="Z1307" s="38"/>
      <c r="AA1307" s="38"/>
      <c r="AB1307" s="38"/>
      <c r="AC1307" s="38"/>
      <c r="AD1307" s="38"/>
      <c r="AE1307" s="38"/>
      <c r="AT1307" s="17" t="s">
        <v>175</v>
      </c>
      <c r="AU1307" s="17" t="s">
        <v>90</v>
      </c>
    </row>
    <row r="1308" spans="1:51" s="13" customFormat="1" ht="12">
      <c r="A1308" s="13"/>
      <c r="B1308" s="267"/>
      <c r="C1308" s="268"/>
      <c r="D1308" s="259" t="s">
        <v>267</v>
      </c>
      <c r="E1308" s="269" t="s">
        <v>1</v>
      </c>
      <c r="F1308" s="270" t="s">
        <v>88</v>
      </c>
      <c r="G1308" s="268"/>
      <c r="H1308" s="271">
        <v>1</v>
      </c>
      <c r="I1308" s="272"/>
      <c r="J1308" s="268"/>
      <c r="K1308" s="268"/>
      <c r="L1308" s="273"/>
      <c r="M1308" s="274"/>
      <c r="N1308" s="275"/>
      <c r="O1308" s="275"/>
      <c r="P1308" s="275"/>
      <c r="Q1308" s="275"/>
      <c r="R1308" s="275"/>
      <c r="S1308" s="275"/>
      <c r="T1308" s="276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77" t="s">
        <v>267</v>
      </c>
      <c r="AU1308" s="277" t="s">
        <v>90</v>
      </c>
      <c r="AV1308" s="13" t="s">
        <v>90</v>
      </c>
      <c r="AW1308" s="13" t="s">
        <v>35</v>
      </c>
      <c r="AX1308" s="13" t="s">
        <v>80</v>
      </c>
      <c r="AY1308" s="277" t="s">
        <v>166</v>
      </c>
    </row>
    <row r="1309" spans="1:51" s="14" customFormat="1" ht="12">
      <c r="A1309" s="14"/>
      <c r="B1309" s="278"/>
      <c r="C1309" s="279"/>
      <c r="D1309" s="259" t="s">
        <v>267</v>
      </c>
      <c r="E1309" s="280" t="s">
        <v>1</v>
      </c>
      <c r="F1309" s="281" t="s">
        <v>1896</v>
      </c>
      <c r="G1309" s="279"/>
      <c r="H1309" s="282">
        <v>1</v>
      </c>
      <c r="I1309" s="283"/>
      <c r="J1309" s="279"/>
      <c r="K1309" s="279"/>
      <c r="L1309" s="284"/>
      <c r="M1309" s="285"/>
      <c r="N1309" s="286"/>
      <c r="O1309" s="286"/>
      <c r="P1309" s="286"/>
      <c r="Q1309" s="286"/>
      <c r="R1309" s="286"/>
      <c r="S1309" s="286"/>
      <c r="T1309" s="287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88" t="s">
        <v>267</v>
      </c>
      <c r="AU1309" s="288" t="s">
        <v>90</v>
      </c>
      <c r="AV1309" s="14" t="s">
        <v>103</v>
      </c>
      <c r="AW1309" s="14" t="s">
        <v>35</v>
      </c>
      <c r="AX1309" s="14" t="s">
        <v>80</v>
      </c>
      <c r="AY1309" s="288" t="s">
        <v>166</v>
      </c>
    </row>
    <row r="1310" spans="1:51" s="15" customFormat="1" ht="12">
      <c r="A1310" s="15"/>
      <c r="B1310" s="289"/>
      <c r="C1310" s="290"/>
      <c r="D1310" s="259" t="s">
        <v>267</v>
      </c>
      <c r="E1310" s="291" t="s">
        <v>1</v>
      </c>
      <c r="F1310" s="292" t="s">
        <v>285</v>
      </c>
      <c r="G1310" s="290"/>
      <c r="H1310" s="293">
        <v>1</v>
      </c>
      <c r="I1310" s="294"/>
      <c r="J1310" s="290"/>
      <c r="K1310" s="290"/>
      <c r="L1310" s="295"/>
      <c r="M1310" s="296"/>
      <c r="N1310" s="297"/>
      <c r="O1310" s="297"/>
      <c r="P1310" s="297"/>
      <c r="Q1310" s="297"/>
      <c r="R1310" s="297"/>
      <c r="S1310" s="297"/>
      <c r="T1310" s="298"/>
      <c r="U1310" s="15"/>
      <c r="V1310" s="15"/>
      <c r="W1310" s="15"/>
      <c r="X1310" s="15"/>
      <c r="Y1310" s="15"/>
      <c r="Z1310" s="15"/>
      <c r="AA1310" s="15"/>
      <c r="AB1310" s="15"/>
      <c r="AC1310" s="15"/>
      <c r="AD1310" s="15"/>
      <c r="AE1310" s="15"/>
      <c r="AT1310" s="299" t="s">
        <v>267</v>
      </c>
      <c r="AU1310" s="299" t="s">
        <v>90</v>
      </c>
      <c r="AV1310" s="15" t="s">
        <v>113</v>
      </c>
      <c r="AW1310" s="15" t="s">
        <v>35</v>
      </c>
      <c r="AX1310" s="15" t="s">
        <v>88</v>
      </c>
      <c r="AY1310" s="299" t="s">
        <v>166</v>
      </c>
    </row>
    <row r="1311" spans="1:65" s="2" customFormat="1" ht="33" customHeight="1">
      <c r="A1311" s="38"/>
      <c r="B1311" s="39"/>
      <c r="C1311" s="245" t="s">
        <v>1897</v>
      </c>
      <c r="D1311" s="245" t="s">
        <v>169</v>
      </c>
      <c r="E1311" s="246" t="s">
        <v>1898</v>
      </c>
      <c r="F1311" s="247" t="s">
        <v>1899</v>
      </c>
      <c r="G1311" s="248" t="s">
        <v>563</v>
      </c>
      <c r="H1311" s="249">
        <v>1</v>
      </c>
      <c r="I1311" s="250"/>
      <c r="J1311" s="251">
        <f>ROUND(I1311*H1311,2)</f>
        <v>0</v>
      </c>
      <c r="K1311" s="252"/>
      <c r="L1311" s="44"/>
      <c r="M1311" s="253" t="s">
        <v>1</v>
      </c>
      <c r="N1311" s="254" t="s">
        <v>45</v>
      </c>
      <c r="O1311" s="91"/>
      <c r="P1311" s="255">
        <f>O1311*H1311</f>
        <v>0</v>
      </c>
      <c r="Q1311" s="255">
        <v>0</v>
      </c>
      <c r="R1311" s="255">
        <f>Q1311*H1311</f>
        <v>0</v>
      </c>
      <c r="S1311" s="255">
        <v>0</v>
      </c>
      <c r="T1311" s="256">
        <f>S1311*H1311</f>
        <v>0</v>
      </c>
      <c r="U1311" s="38"/>
      <c r="V1311" s="38"/>
      <c r="W1311" s="38"/>
      <c r="X1311" s="38"/>
      <c r="Y1311" s="38"/>
      <c r="Z1311" s="38"/>
      <c r="AA1311" s="38"/>
      <c r="AB1311" s="38"/>
      <c r="AC1311" s="38"/>
      <c r="AD1311" s="38"/>
      <c r="AE1311" s="38"/>
      <c r="AR1311" s="257" t="s">
        <v>348</v>
      </c>
      <c r="AT1311" s="257" t="s">
        <v>169</v>
      </c>
      <c r="AU1311" s="257" t="s">
        <v>90</v>
      </c>
      <c r="AY1311" s="17" t="s">
        <v>166</v>
      </c>
      <c r="BE1311" s="258">
        <f>IF(N1311="základní",J1311,0)</f>
        <v>0</v>
      </c>
      <c r="BF1311" s="258">
        <f>IF(N1311="snížená",J1311,0)</f>
        <v>0</v>
      </c>
      <c r="BG1311" s="258">
        <f>IF(N1311="zákl. přenesená",J1311,0)</f>
        <v>0</v>
      </c>
      <c r="BH1311" s="258">
        <f>IF(N1311="sníž. přenesená",J1311,0)</f>
        <v>0</v>
      </c>
      <c r="BI1311" s="258">
        <f>IF(N1311="nulová",J1311,0)</f>
        <v>0</v>
      </c>
      <c r="BJ1311" s="17" t="s">
        <v>88</v>
      </c>
      <c r="BK1311" s="258">
        <f>ROUND(I1311*H1311,2)</f>
        <v>0</v>
      </c>
      <c r="BL1311" s="17" t="s">
        <v>348</v>
      </c>
      <c r="BM1311" s="257" t="s">
        <v>1900</v>
      </c>
    </row>
    <row r="1312" spans="1:47" s="2" customFormat="1" ht="12">
      <c r="A1312" s="38"/>
      <c r="B1312" s="39"/>
      <c r="C1312" s="40"/>
      <c r="D1312" s="259" t="s">
        <v>175</v>
      </c>
      <c r="E1312" s="40"/>
      <c r="F1312" s="260" t="s">
        <v>1901</v>
      </c>
      <c r="G1312" s="40"/>
      <c r="H1312" s="40"/>
      <c r="I1312" s="155"/>
      <c r="J1312" s="40"/>
      <c r="K1312" s="40"/>
      <c r="L1312" s="44"/>
      <c r="M1312" s="261"/>
      <c r="N1312" s="262"/>
      <c r="O1312" s="91"/>
      <c r="P1312" s="91"/>
      <c r="Q1312" s="91"/>
      <c r="R1312" s="91"/>
      <c r="S1312" s="91"/>
      <c r="T1312" s="92"/>
      <c r="U1312" s="38"/>
      <c r="V1312" s="38"/>
      <c r="W1312" s="38"/>
      <c r="X1312" s="38"/>
      <c r="Y1312" s="38"/>
      <c r="Z1312" s="38"/>
      <c r="AA1312" s="38"/>
      <c r="AB1312" s="38"/>
      <c r="AC1312" s="38"/>
      <c r="AD1312" s="38"/>
      <c r="AE1312" s="38"/>
      <c r="AT1312" s="17" t="s">
        <v>175</v>
      </c>
      <c r="AU1312" s="17" t="s">
        <v>90</v>
      </c>
    </row>
    <row r="1313" spans="1:65" s="2" customFormat="1" ht="21.75" customHeight="1">
      <c r="A1313" s="38"/>
      <c r="B1313" s="39"/>
      <c r="C1313" s="300" t="s">
        <v>1902</v>
      </c>
      <c r="D1313" s="300" t="s">
        <v>331</v>
      </c>
      <c r="E1313" s="301" t="s">
        <v>1903</v>
      </c>
      <c r="F1313" s="302" t="s">
        <v>1904</v>
      </c>
      <c r="G1313" s="303" t="s">
        <v>563</v>
      </c>
      <c r="H1313" s="304">
        <v>1</v>
      </c>
      <c r="I1313" s="305"/>
      <c r="J1313" s="306">
        <f>ROUND(I1313*H1313,2)</f>
        <v>0</v>
      </c>
      <c r="K1313" s="307"/>
      <c r="L1313" s="308"/>
      <c r="M1313" s="309" t="s">
        <v>1</v>
      </c>
      <c r="N1313" s="310" t="s">
        <v>45</v>
      </c>
      <c r="O1313" s="91"/>
      <c r="P1313" s="255">
        <f>O1313*H1313</f>
        <v>0</v>
      </c>
      <c r="Q1313" s="255">
        <v>0.017</v>
      </c>
      <c r="R1313" s="255">
        <f>Q1313*H1313</f>
        <v>0.017</v>
      </c>
      <c r="S1313" s="255">
        <v>0</v>
      </c>
      <c r="T1313" s="256">
        <f>S1313*H1313</f>
        <v>0</v>
      </c>
      <c r="U1313" s="38"/>
      <c r="V1313" s="38"/>
      <c r="W1313" s="38"/>
      <c r="X1313" s="38"/>
      <c r="Y1313" s="38"/>
      <c r="Z1313" s="38"/>
      <c r="AA1313" s="38"/>
      <c r="AB1313" s="38"/>
      <c r="AC1313" s="38"/>
      <c r="AD1313" s="38"/>
      <c r="AE1313" s="38"/>
      <c r="AR1313" s="257" t="s">
        <v>508</v>
      </c>
      <c r="AT1313" s="257" t="s">
        <v>331</v>
      </c>
      <c r="AU1313" s="257" t="s">
        <v>90</v>
      </c>
      <c r="AY1313" s="17" t="s">
        <v>166</v>
      </c>
      <c r="BE1313" s="258">
        <f>IF(N1313="základní",J1313,0)</f>
        <v>0</v>
      </c>
      <c r="BF1313" s="258">
        <f>IF(N1313="snížená",J1313,0)</f>
        <v>0</v>
      </c>
      <c r="BG1313" s="258">
        <f>IF(N1313="zákl. přenesená",J1313,0)</f>
        <v>0</v>
      </c>
      <c r="BH1313" s="258">
        <f>IF(N1313="sníž. přenesená",J1313,0)</f>
        <v>0</v>
      </c>
      <c r="BI1313" s="258">
        <f>IF(N1313="nulová",J1313,0)</f>
        <v>0</v>
      </c>
      <c r="BJ1313" s="17" t="s">
        <v>88</v>
      </c>
      <c r="BK1313" s="258">
        <f>ROUND(I1313*H1313,2)</f>
        <v>0</v>
      </c>
      <c r="BL1313" s="17" t="s">
        <v>348</v>
      </c>
      <c r="BM1313" s="257" t="s">
        <v>1905</v>
      </c>
    </row>
    <row r="1314" spans="1:47" s="2" customFormat="1" ht="12">
      <c r="A1314" s="38"/>
      <c r="B1314" s="39"/>
      <c r="C1314" s="40"/>
      <c r="D1314" s="259" t="s">
        <v>175</v>
      </c>
      <c r="E1314" s="40"/>
      <c r="F1314" s="260" t="s">
        <v>1906</v>
      </c>
      <c r="G1314" s="40"/>
      <c r="H1314" s="40"/>
      <c r="I1314" s="155"/>
      <c r="J1314" s="40"/>
      <c r="K1314" s="40"/>
      <c r="L1314" s="44"/>
      <c r="M1314" s="261"/>
      <c r="N1314" s="262"/>
      <c r="O1314" s="91"/>
      <c r="P1314" s="91"/>
      <c r="Q1314" s="91"/>
      <c r="R1314" s="91"/>
      <c r="S1314" s="91"/>
      <c r="T1314" s="92"/>
      <c r="U1314" s="38"/>
      <c r="V1314" s="38"/>
      <c r="W1314" s="38"/>
      <c r="X1314" s="38"/>
      <c r="Y1314" s="38"/>
      <c r="Z1314" s="38"/>
      <c r="AA1314" s="38"/>
      <c r="AB1314" s="38"/>
      <c r="AC1314" s="38"/>
      <c r="AD1314" s="38"/>
      <c r="AE1314" s="38"/>
      <c r="AT1314" s="17" t="s">
        <v>175</v>
      </c>
      <c r="AU1314" s="17" t="s">
        <v>90</v>
      </c>
    </row>
    <row r="1315" spans="1:51" s="13" customFormat="1" ht="12">
      <c r="A1315" s="13"/>
      <c r="B1315" s="267"/>
      <c r="C1315" s="268"/>
      <c r="D1315" s="259" t="s">
        <v>267</v>
      </c>
      <c r="E1315" s="269" t="s">
        <v>1</v>
      </c>
      <c r="F1315" s="270" t="s">
        <v>88</v>
      </c>
      <c r="G1315" s="268"/>
      <c r="H1315" s="271">
        <v>1</v>
      </c>
      <c r="I1315" s="272"/>
      <c r="J1315" s="268"/>
      <c r="K1315" s="268"/>
      <c r="L1315" s="273"/>
      <c r="M1315" s="274"/>
      <c r="N1315" s="275"/>
      <c r="O1315" s="275"/>
      <c r="P1315" s="275"/>
      <c r="Q1315" s="275"/>
      <c r="R1315" s="275"/>
      <c r="S1315" s="275"/>
      <c r="T1315" s="276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77" t="s">
        <v>267</v>
      </c>
      <c r="AU1315" s="277" t="s">
        <v>90</v>
      </c>
      <c r="AV1315" s="13" t="s">
        <v>90</v>
      </c>
      <c r="AW1315" s="13" t="s">
        <v>35</v>
      </c>
      <c r="AX1315" s="13" t="s">
        <v>80</v>
      </c>
      <c r="AY1315" s="277" t="s">
        <v>166</v>
      </c>
    </row>
    <row r="1316" spans="1:51" s="14" customFormat="1" ht="12">
      <c r="A1316" s="14"/>
      <c r="B1316" s="278"/>
      <c r="C1316" s="279"/>
      <c r="D1316" s="259" t="s">
        <v>267</v>
      </c>
      <c r="E1316" s="280" t="s">
        <v>1</v>
      </c>
      <c r="F1316" s="281" t="s">
        <v>1907</v>
      </c>
      <c r="G1316" s="279"/>
      <c r="H1316" s="282">
        <v>1</v>
      </c>
      <c r="I1316" s="283"/>
      <c r="J1316" s="279"/>
      <c r="K1316" s="279"/>
      <c r="L1316" s="284"/>
      <c r="M1316" s="285"/>
      <c r="N1316" s="286"/>
      <c r="O1316" s="286"/>
      <c r="P1316" s="286"/>
      <c r="Q1316" s="286"/>
      <c r="R1316" s="286"/>
      <c r="S1316" s="286"/>
      <c r="T1316" s="287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T1316" s="288" t="s">
        <v>267</v>
      </c>
      <c r="AU1316" s="288" t="s">
        <v>90</v>
      </c>
      <c r="AV1316" s="14" t="s">
        <v>103</v>
      </c>
      <c r="AW1316" s="14" t="s">
        <v>35</v>
      </c>
      <c r="AX1316" s="14" t="s">
        <v>80</v>
      </c>
      <c r="AY1316" s="288" t="s">
        <v>166</v>
      </c>
    </row>
    <row r="1317" spans="1:51" s="15" customFormat="1" ht="12">
      <c r="A1317" s="15"/>
      <c r="B1317" s="289"/>
      <c r="C1317" s="290"/>
      <c r="D1317" s="259" t="s">
        <v>267</v>
      </c>
      <c r="E1317" s="291" t="s">
        <v>1</v>
      </c>
      <c r="F1317" s="292" t="s">
        <v>285</v>
      </c>
      <c r="G1317" s="290"/>
      <c r="H1317" s="293">
        <v>1</v>
      </c>
      <c r="I1317" s="294"/>
      <c r="J1317" s="290"/>
      <c r="K1317" s="290"/>
      <c r="L1317" s="295"/>
      <c r="M1317" s="296"/>
      <c r="N1317" s="297"/>
      <c r="O1317" s="297"/>
      <c r="P1317" s="297"/>
      <c r="Q1317" s="297"/>
      <c r="R1317" s="297"/>
      <c r="S1317" s="297"/>
      <c r="T1317" s="298"/>
      <c r="U1317" s="15"/>
      <c r="V1317" s="15"/>
      <c r="W1317" s="15"/>
      <c r="X1317" s="15"/>
      <c r="Y1317" s="15"/>
      <c r="Z1317" s="15"/>
      <c r="AA1317" s="15"/>
      <c r="AB1317" s="15"/>
      <c r="AC1317" s="15"/>
      <c r="AD1317" s="15"/>
      <c r="AE1317" s="15"/>
      <c r="AT1317" s="299" t="s">
        <v>267</v>
      </c>
      <c r="AU1317" s="299" t="s">
        <v>90</v>
      </c>
      <c r="AV1317" s="15" t="s">
        <v>113</v>
      </c>
      <c r="AW1317" s="15" t="s">
        <v>35</v>
      </c>
      <c r="AX1317" s="15" t="s">
        <v>88</v>
      </c>
      <c r="AY1317" s="299" t="s">
        <v>166</v>
      </c>
    </row>
    <row r="1318" spans="1:65" s="2" customFormat="1" ht="21.75" customHeight="1">
      <c r="A1318" s="38"/>
      <c r="B1318" s="39"/>
      <c r="C1318" s="245" t="s">
        <v>1908</v>
      </c>
      <c r="D1318" s="245" t="s">
        <v>169</v>
      </c>
      <c r="E1318" s="246" t="s">
        <v>1909</v>
      </c>
      <c r="F1318" s="247" t="s">
        <v>1910</v>
      </c>
      <c r="G1318" s="248" t="s">
        <v>563</v>
      </c>
      <c r="H1318" s="249">
        <v>1</v>
      </c>
      <c r="I1318" s="250"/>
      <c r="J1318" s="251">
        <f>ROUND(I1318*H1318,2)</f>
        <v>0</v>
      </c>
      <c r="K1318" s="252"/>
      <c r="L1318" s="44"/>
      <c r="M1318" s="253" t="s">
        <v>1</v>
      </c>
      <c r="N1318" s="254" t="s">
        <v>45</v>
      </c>
      <c r="O1318" s="91"/>
      <c r="P1318" s="255">
        <f>O1318*H1318</f>
        <v>0</v>
      </c>
      <c r="Q1318" s="255">
        <v>0</v>
      </c>
      <c r="R1318" s="255">
        <f>Q1318*H1318</f>
        <v>0</v>
      </c>
      <c r="S1318" s="255">
        <v>0</v>
      </c>
      <c r="T1318" s="256">
        <f>S1318*H1318</f>
        <v>0</v>
      </c>
      <c r="U1318" s="38"/>
      <c r="V1318" s="38"/>
      <c r="W1318" s="38"/>
      <c r="X1318" s="38"/>
      <c r="Y1318" s="38"/>
      <c r="Z1318" s="38"/>
      <c r="AA1318" s="38"/>
      <c r="AB1318" s="38"/>
      <c r="AC1318" s="38"/>
      <c r="AD1318" s="38"/>
      <c r="AE1318" s="38"/>
      <c r="AR1318" s="257" t="s">
        <v>348</v>
      </c>
      <c r="AT1318" s="257" t="s">
        <v>169</v>
      </c>
      <c r="AU1318" s="257" t="s">
        <v>90</v>
      </c>
      <c r="AY1318" s="17" t="s">
        <v>166</v>
      </c>
      <c r="BE1318" s="258">
        <f>IF(N1318="základní",J1318,0)</f>
        <v>0</v>
      </c>
      <c r="BF1318" s="258">
        <f>IF(N1318="snížená",J1318,0)</f>
        <v>0</v>
      </c>
      <c r="BG1318" s="258">
        <f>IF(N1318="zákl. přenesená",J1318,0)</f>
        <v>0</v>
      </c>
      <c r="BH1318" s="258">
        <f>IF(N1318="sníž. přenesená",J1318,0)</f>
        <v>0</v>
      </c>
      <c r="BI1318" s="258">
        <f>IF(N1318="nulová",J1318,0)</f>
        <v>0</v>
      </c>
      <c r="BJ1318" s="17" t="s">
        <v>88</v>
      </c>
      <c r="BK1318" s="258">
        <f>ROUND(I1318*H1318,2)</f>
        <v>0</v>
      </c>
      <c r="BL1318" s="17" t="s">
        <v>348</v>
      </c>
      <c r="BM1318" s="257" t="s">
        <v>1911</v>
      </c>
    </row>
    <row r="1319" spans="1:47" s="2" customFormat="1" ht="12">
      <c r="A1319" s="38"/>
      <c r="B1319" s="39"/>
      <c r="C1319" s="40"/>
      <c r="D1319" s="259" t="s">
        <v>175</v>
      </c>
      <c r="E1319" s="40"/>
      <c r="F1319" s="260" t="s">
        <v>1912</v>
      </c>
      <c r="G1319" s="40"/>
      <c r="H1319" s="40"/>
      <c r="I1319" s="155"/>
      <c r="J1319" s="40"/>
      <c r="K1319" s="40"/>
      <c r="L1319" s="44"/>
      <c r="M1319" s="261"/>
      <c r="N1319" s="262"/>
      <c r="O1319" s="91"/>
      <c r="P1319" s="91"/>
      <c r="Q1319" s="91"/>
      <c r="R1319" s="91"/>
      <c r="S1319" s="91"/>
      <c r="T1319" s="92"/>
      <c r="U1319" s="38"/>
      <c r="V1319" s="38"/>
      <c r="W1319" s="38"/>
      <c r="X1319" s="38"/>
      <c r="Y1319" s="38"/>
      <c r="Z1319" s="38"/>
      <c r="AA1319" s="38"/>
      <c r="AB1319" s="38"/>
      <c r="AC1319" s="38"/>
      <c r="AD1319" s="38"/>
      <c r="AE1319" s="38"/>
      <c r="AT1319" s="17" t="s">
        <v>175</v>
      </c>
      <c r="AU1319" s="17" t="s">
        <v>90</v>
      </c>
    </row>
    <row r="1320" spans="1:65" s="2" customFormat="1" ht="44.25" customHeight="1">
      <c r="A1320" s="38"/>
      <c r="B1320" s="39"/>
      <c r="C1320" s="300" t="s">
        <v>1913</v>
      </c>
      <c r="D1320" s="300" t="s">
        <v>331</v>
      </c>
      <c r="E1320" s="301" t="s">
        <v>1914</v>
      </c>
      <c r="F1320" s="302" t="s">
        <v>1915</v>
      </c>
      <c r="G1320" s="303" t="s">
        <v>988</v>
      </c>
      <c r="H1320" s="304">
        <v>1</v>
      </c>
      <c r="I1320" s="305"/>
      <c r="J1320" s="306">
        <f>ROUND(I1320*H1320,2)</f>
        <v>0</v>
      </c>
      <c r="K1320" s="307"/>
      <c r="L1320" s="308"/>
      <c r="M1320" s="309" t="s">
        <v>1</v>
      </c>
      <c r="N1320" s="310" t="s">
        <v>45</v>
      </c>
      <c r="O1320" s="91"/>
      <c r="P1320" s="255">
        <f>O1320*H1320</f>
        <v>0</v>
      </c>
      <c r="Q1320" s="255">
        <v>0</v>
      </c>
      <c r="R1320" s="255">
        <f>Q1320*H1320</f>
        <v>0</v>
      </c>
      <c r="S1320" s="255">
        <v>0</v>
      </c>
      <c r="T1320" s="256">
        <f>S1320*H1320</f>
        <v>0</v>
      </c>
      <c r="U1320" s="38"/>
      <c r="V1320" s="38"/>
      <c r="W1320" s="38"/>
      <c r="X1320" s="38"/>
      <c r="Y1320" s="38"/>
      <c r="Z1320" s="38"/>
      <c r="AA1320" s="38"/>
      <c r="AB1320" s="38"/>
      <c r="AC1320" s="38"/>
      <c r="AD1320" s="38"/>
      <c r="AE1320" s="38"/>
      <c r="AR1320" s="257" t="s">
        <v>508</v>
      </c>
      <c r="AT1320" s="257" t="s">
        <v>331</v>
      </c>
      <c r="AU1320" s="257" t="s">
        <v>90</v>
      </c>
      <c r="AY1320" s="17" t="s">
        <v>166</v>
      </c>
      <c r="BE1320" s="258">
        <f>IF(N1320="základní",J1320,0)</f>
        <v>0</v>
      </c>
      <c r="BF1320" s="258">
        <f>IF(N1320="snížená",J1320,0)</f>
        <v>0</v>
      </c>
      <c r="BG1320" s="258">
        <f>IF(N1320="zákl. přenesená",J1320,0)</f>
        <v>0</v>
      </c>
      <c r="BH1320" s="258">
        <f>IF(N1320="sníž. přenesená",J1320,0)</f>
        <v>0</v>
      </c>
      <c r="BI1320" s="258">
        <f>IF(N1320="nulová",J1320,0)</f>
        <v>0</v>
      </c>
      <c r="BJ1320" s="17" t="s">
        <v>88</v>
      </c>
      <c r="BK1320" s="258">
        <f>ROUND(I1320*H1320,2)</f>
        <v>0</v>
      </c>
      <c r="BL1320" s="17" t="s">
        <v>348</v>
      </c>
      <c r="BM1320" s="257" t="s">
        <v>1916</v>
      </c>
    </row>
    <row r="1321" spans="1:47" s="2" customFormat="1" ht="12">
      <c r="A1321" s="38"/>
      <c r="B1321" s="39"/>
      <c r="C1321" s="40"/>
      <c r="D1321" s="259" t="s">
        <v>175</v>
      </c>
      <c r="E1321" s="40"/>
      <c r="F1321" s="260" t="s">
        <v>1915</v>
      </c>
      <c r="G1321" s="40"/>
      <c r="H1321" s="40"/>
      <c r="I1321" s="155"/>
      <c r="J1321" s="40"/>
      <c r="K1321" s="40"/>
      <c r="L1321" s="44"/>
      <c r="M1321" s="261"/>
      <c r="N1321" s="262"/>
      <c r="O1321" s="91"/>
      <c r="P1321" s="91"/>
      <c r="Q1321" s="91"/>
      <c r="R1321" s="91"/>
      <c r="S1321" s="91"/>
      <c r="T1321" s="92"/>
      <c r="U1321" s="38"/>
      <c r="V1321" s="38"/>
      <c r="W1321" s="38"/>
      <c r="X1321" s="38"/>
      <c r="Y1321" s="38"/>
      <c r="Z1321" s="38"/>
      <c r="AA1321" s="38"/>
      <c r="AB1321" s="38"/>
      <c r="AC1321" s="38"/>
      <c r="AD1321" s="38"/>
      <c r="AE1321" s="38"/>
      <c r="AT1321" s="17" t="s">
        <v>175</v>
      </c>
      <c r="AU1321" s="17" t="s">
        <v>90</v>
      </c>
    </row>
    <row r="1322" spans="1:51" s="13" customFormat="1" ht="12">
      <c r="A1322" s="13"/>
      <c r="B1322" s="267"/>
      <c r="C1322" s="268"/>
      <c r="D1322" s="259" t="s">
        <v>267</v>
      </c>
      <c r="E1322" s="269" t="s">
        <v>1</v>
      </c>
      <c r="F1322" s="270" t="s">
        <v>88</v>
      </c>
      <c r="G1322" s="268"/>
      <c r="H1322" s="271">
        <v>1</v>
      </c>
      <c r="I1322" s="272"/>
      <c r="J1322" s="268"/>
      <c r="K1322" s="268"/>
      <c r="L1322" s="273"/>
      <c r="M1322" s="274"/>
      <c r="N1322" s="275"/>
      <c r="O1322" s="275"/>
      <c r="P1322" s="275"/>
      <c r="Q1322" s="275"/>
      <c r="R1322" s="275"/>
      <c r="S1322" s="275"/>
      <c r="T1322" s="276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77" t="s">
        <v>267</v>
      </c>
      <c r="AU1322" s="277" t="s">
        <v>90</v>
      </c>
      <c r="AV1322" s="13" t="s">
        <v>90</v>
      </c>
      <c r="AW1322" s="13" t="s">
        <v>35</v>
      </c>
      <c r="AX1322" s="13" t="s">
        <v>80</v>
      </c>
      <c r="AY1322" s="277" t="s">
        <v>166</v>
      </c>
    </row>
    <row r="1323" spans="1:51" s="14" customFormat="1" ht="12">
      <c r="A1323" s="14"/>
      <c r="B1323" s="278"/>
      <c r="C1323" s="279"/>
      <c r="D1323" s="259" t="s">
        <v>267</v>
      </c>
      <c r="E1323" s="280" t="s">
        <v>1</v>
      </c>
      <c r="F1323" s="281" t="s">
        <v>269</v>
      </c>
      <c r="G1323" s="279"/>
      <c r="H1323" s="282">
        <v>1</v>
      </c>
      <c r="I1323" s="283"/>
      <c r="J1323" s="279"/>
      <c r="K1323" s="279"/>
      <c r="L1323" s="284"/>
      <c r="M1323" s="285"/>
      <c r="N1323" s="286"/>
      <c r="O1323" s="286"/>
      <c r="P1323" s="286"/>
      <c r="Q1323" s="286"/>
      <c r="R1323" s="286"/>
      <c r="S1323" s="286"/>
      <c r="T1323" s="287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T1323" s="288" t="s">
        <v>267</v>
      </c>
      <c r="AU1323" s="288" t="s">
        <v>90</v>
      </c>
      <c r="AV1323" s="14" t="s">
        <v>103</v>
      </c>
      <c r="AW1323" s="14" t="s">
        <v>35</v>
      </c>
      <c r="AX1323" s="14" t="s">
        <v>88</v>
      </c>
      <c r="AY1323" s="288" t="s">
        <v>166</v>
      </c>
    </row>
    <row r="1324" spans="1:65" s="2" customFormat="1" ht="16.5" customHeight="1">
      <c r="A1324" s="38"/>
      <c r="B1324" s="39"/>
      <c r="C1324" s="245" t="s">
        <v>1917</v>
      </c>
      <c r="D1324" s="245" t="s">
        <v>169</v>
      </c>
      <c r="E1324" s="246" t="s">
        <v>1918</v>
      </c>
      <c r="F1324" s="247" t="s">
        <v>1919</v>
      </c>
      <c r="G1324" s="248" t="s">
        <v>563</v>
      </c>
      <c r="H1324" s="249">
        <v>5</v>
      </c>
      <c r="I1324" s="250"/>
      <c r="J1324" s="251">
        <f>ROUND(I1324*H1324,2)</f>
        <v>0</v>
      </c>
      <c r="K1324" s="252"/>
      <c r="L1324" s="44"/>
      <c r="M1324" s="253" t="s">
        <v>1</v>
      </c>
      <c r="N1324" s="254" t="s">
        <v>45</v>
      </c>
      <c r="O1324" s="91"/>
      <c r="P1324" s="255">
        <f>O1324*H1324</f>
        <v>0</v>
      </c>
      <c r="Q1324" s="255">
        <v>0</v>
      </c>
      <c r="R1324" s="255">
        <f>Q1324*H1324</f>
        <v>0</v>
      </c>
      <c r="S1324" s="255">
        <v>0</v>
      </c>
      <c r="T1324" s="256">
        <f>S1324*H1324</f>
        <v>0</v>
      </c>
      <c r="U1324" s="38"/>
      <c r="V1324" s="38"/>
      <c r="W1324" s="38"/>
      <c r="X1324" s="38"/>
      <c r="Y1324" s="38"/>
      <c r="Z1324" s="38"/>
      <c r="AA1324" s="38"/>
      <c r="AB1324" s="38"/>
      <c r="AC1324" s="38"/>
      <c r="AD1324" s="38"/>
      <c r="AE1324" s="38"/>
      <c r="AR1324" s="257" t="s">
        <v>348</v>
      </c>
      <c r="AT1324" s="257" t="s">
        <v>169</v>
      </c>
      <c r="AU1324" s="257" t="s">
        <v>90</v>
      </c>
      <c r="AY1324" s="17" t="s">
        <v>166</v>
      </c>
      <c r="BE1324" s="258">
        <f>IF(N1324="základní",J1324,0)</f>
        <v>0</v>
      </c>
      <c r="BF1324" s="258">
        <f>IF(N1324="snížená",J1324,0)</f>
        <v>0</v>
      </c>
      <c r="BG1324" s="258">
        <f>IF(N1324="zákl. přenesená",J1324,0)</f>
        <v>0</v>
      </c>
      <c r="BH1324" s="258">
        <f>IF(N1324="sníž. přenesená",J1324,0)</f>
        <v>0</v>
      </c>
      <c r="BI1324" s="258">
        <f>IF(N1324="nulová",J1324,0)</f>
        <v>0</v>
      </c>
      <c r="BJ1324" s="17" t="s">
        <v>88</v>
      </c>
      <c r="BK1324" s="258">
        <f>ROUND(I1324*H1324,2)</f>
        <v>0</v>
      </c>
      <c r="BL1324" s="17" t="s">
        <v>348</v>
      </c>
      <c r="BM1324" s="257" t="s">
        <v>1920</v>
      </c>
    </row>
    <row r="1325" spans="1:47" s="2" customFormat="1" ht="12">
      <c r="A1325" s="38"/>
      <c r="B1325" s="39"/>
      <c r="C1325" s="40"/>
      <c r="D1325" s="259" t="s">
        <v>175</v>
      </c>
      <c r="E1325" s="40"/>
      <c r="F1325" s="260" t="s">
        <v>1921</v>
      </c>
      <c r="G1325" s="40"/>
      <c r="H1325" s="40"/>
      <c r="I1325" s="155"/>
      <c r="J1325" s="40"/>
      <c r="K1325" s="40"/>
      <c r="L1325" s="44"/>
      <c r="M1325" s="261"/>
      <c r="N1325" s="262"/>
      <c r="O1325" s="91"/>
      <c r="P1325" s="91"/>
      <c r="Q1325" s="91"/>
      <c r="R1325" s="91"/>
      <c r="S1325" s="91"/>
      <c r="T1325" s="92"/>
      <c r="U1325" s="38"/>
      <c r="V1325" s="38"/>
      <c r="W1325" s="38"/>
      <c r="X1325" s="38"/>
      <c r="Y1325" s="38"/>
      <c r="Z1325" s="38"/>
      <c r="AA1325" s="38"/>
      <c r="AB1325" s="38"/>
      <c r="AC1325" s="38"/>
      <c r="AD1325" s="38"/>
      <c r="AE1325" s="38"/>
      <c r="AT1325" s="17" t="s">
        <v>175</v>
      </c>
      <c r="AU1325" s="17" t="s">
        <v>90</v>
      </c>
    </row>
    <row r="1326" spans="1:51" s="13" customFormat="1" ht="12">
      <c r="A1326" s="13"/>
      <c r="B1326" s="267"/>
      <c r="C1326" s="268"/>
      <c r="D1326" s="259" t="s">
        <v>267</v>
      </c>
      <c r="E1326" s="269" t="s">
        <v>1</v>
      </c>
      <c r="F1326" s="270" t="s">
        <v>181</v>
      </c>
      <c r="G1326" s="268"/>
      <c r="H1326" s="271">
        <v>5</v>
      </c>
      <c r="I1326" s="272"/>
      <c r="J1326" s="268"/>
      <c r="K1326" s="268"/>
      <c r="L1326" s="273"/>
      <c r="M1326" s="274"/>
      <c r="N1326" s="275"/>
      <c r="O1326" s="275"/>
      <c r="P1326" s="275"/>
      <c r="Q1326" s="275"/>
      <c r="R1326" s="275"/>
      <c r="S1326" s="275"/>
      <c r="T1326" s="276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T1326" s="277" t="s">
        <v>267</v>
      </c>
      <c r="AU1326" s="277" t="s">
        <v>90</v>
      </c>
      <c r="AV1326" s="13" t="s">
        <v>90</v>
      </c>
      <c r="AW1326" s="13" t="s">
        <v>35</v>
      </c>
      <c r="AX1326" s="13" t="s">
        <v>80</v>
      </c>
      <c r="AY1326" s="277" t="s">
        <v>166</v>
      </c>
    </row>
    <row r="1327" spans="1:51" s="14" customFormat="1" ht="12">
      <c r="A1327" s="14"/>
      <c r="B1327" s="278"/>
      <c r="C1327" s="279"/>
      <c r="D1327" s="259" t="s">
        <v>267</v>
      </c>
      <c r="E1327" s="280" t="s">
        <v>1</v>
      </c>
      <c r="F1327" s="281" t="s">
        <v>269</v>
      </c>
      <c r="G1327" s="279"/>
      <c r="H1327" s="282">
        <v>5</v>
      </c>
      <c r="I1327" s="283"/>
      <c r="J1327" s="279"/>
      <c r="K1327" s="279"/>
      <c r="L1327" s="284"/>
      <c r="M1327" s="285"/>
      <c r="N1327" s="286"/>
      <c r="O1327" s="286"/>
      <c r="P1327" s="286"/>
      <c r="Q1327" s="286"/>
      <c r="R1327" s="286"/>
      <c r="S1327" s="286"/>
      <c r="T1327" s="287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T1327" s="288" t="s">
        <v>267</v>
      </c>
      <c r="AU1327" s="288" t="s">
        <v>90</v>
      </c>
      <c r="AV1327" s="14" t="s">
        <v>103</v>
      </c>
      <c r="AW1327" s="14" t="s">
        <v>35</v>
      </c>
      <c r="AX1327" s="14" t="s">
        <v>88</v>
      </c>
      <c r="AY1327" s="288" t="s">
        <v>166</v>
      </c>
    </row>
    <row r="1328" spans="1:65" s="2" customFormat="1" ht="21.75" customHeight="1">
      <c r="A1328" s="38"/>
      <c r="B1328" s="39"/>
      <c r="C1328" s="300" t="s">
        <v>1922</v>
      </c>
      <c r="D1328" s="300" t="s">
        <v>331</v>
      </c>
      <c r="E1328" s="301" t="s">
        <v>1923</v>
      </c>
      <c r="F1328" s="302" t="s">
        <v>1924</v>
      </c>
      <c r="G1328" s="303" t="s">
        <v>988</v>
      </c>
      <c r="H1328" s="304">
        <v>1</v>
      </c>
      <c r="I1328" s="305"/>
      <c r="J1328" s="306">
        <f>ROUND(I1328*H1328,2)</f>
        <v>0</v>
      </c>
      <c r="K1328" s="307"/>
      <c r="L1328" s="308"/>
      <c r="M1328" s="309" t="s">
        <v>1</v>
      </c>
      <c r="N1328" s="310" t="s">
        <v>45</v>
      </c>
      <c r="O1328" s="91"/>
      <c r="P1328" s="255">
        <f>O1328*H1328</f>
        <v>0</v>
      </c>
      <c r="Q1328" s="255">
        <v>0</v>
      </c>
      <c r="R1328" s="255">
        <f>Q1328*H1328</f>
        <v>0</v>
      </c>
      <c r="S1328" s="255">
        <v>0</v>
      </c>
      <c r="T1328" s="256">
        <f>S1328*H1328</f>
        <v>0</v>
      </c>
      <c r="U1328" s="38"/>
      <c r="V1328" s="38"/>
      <c r="W1328" s="38"/>
      <c r="X1328" s="38"/>
      <c r="Y1328" s="38"/>
      <c r="Z1328" s="38"/>
      <c r="AA1328" s="38"/>
      <c r="AB1328" s="38"/>
      <c r="AC1328" s="38"/>
      <c r="AD1328" s="38"/>
      <c r="AE1328" s="38"/>
      <c r="AR1328" s="257" t="s">
        <v>508</v>
      </c>
      <c r="AT1328" s="257" t="s">
        <v>331</v>
      </c>
      <c r="AU1328" s="257" t="s">
        <v>90</v>
      </c>
      <c r="AY1328" s="17" t="s">
        <v>166</v>
      </c>
      <c r="BE1328" s="258">
        <f>IF(N1328="základní",J1328,0)</f>
        <v>0</v>
      </c>
      <c r="BF1328" s="258">
        <f>IF(N1328="snížená",J1328,0)</f>
        <v>0</v>
      </c>
      <c r="BG1328" s="258">
        <f>IF(N1328="zákl. přenesená",J1328,0)</f>
        <v>0</v>
      </c>
      <c r="BH1328" s="258">
        <f>IF(N1328="sníž. přenesená",J1328,0)</f>
        <v>0</v>
      </c>
      <c r="BI1328" s="258">
        <f>IF(N1328="nulová",J1328,0)</f>
        <v>0</v>
      </c>
      <c r="BJ1328" s="17" t="s">
        <v>88</v>
      </c>
      <c r="BK1328" s="258">
        <f>ROUND(I1328*H1328,2)</f>
        <v>0</v>
      </c>
      <c r="BL1328" s="17" t="s">
        <v>348</v>
      </c>
      <c r="BM1328" s="257" t="s">
        <v>1925</v>
      </c>
    </row>
    <row r="1329" spans="1:47" s="2" customFormat="1" ht="12">
      <c r="A1329" s="38"/>
      <c r="B1329" s="39"/>
      <c r="C1329" s="40"/>
      <c r="D1329" s="259" t="s">
        <v>175</v>
      </c>
      <c r="E1329" s="40"/>
      <c r="F1329" s="260" t="s">
        <v>1926</v>
      </c>
      <c r="G1329" s="40"/>
      <c r="H1329" s="40"/>
      <c r="I1329" s="155"/>
      <c r="J1329" s="40"/>
      <c r="K1329" s="40"/>
      <c r="L1329" s="44"/>
      <c r="M1329" s="261"/>
      <c r="N1329" s="262"/>
      <c r="O1329" s="91"/>
      <c r="P1329" s="91"/>
      <c r="Q1329" s="91"/>
      <c r="R1329" s="91"/>
      <c r="S1329" s="91"/>
      <c r="T1329" s="92"/>
      <c r="U1329" s="38"/>
      <c r="V1329" s="38"/>
      <c r="W1329" s="38"/>
      <c r="X1329" s="38"/>
      <c r="Y1329" s="38"/>
      <c r="Z1329" s="38"/>
      <c r="AA1329" s="38"/>
      <c r="AB1329" s="38"/>
      <c r="AC1329" s="38"/>
      <c r="AD1329" s="38"/>
      <c r="AE1329" s="38"/>
      <c r="AT1329" s="17" t="s">
        <v>175</v>
      </c>
      <c r="AU1329" s="17" t="s">
        <v>90</v>
      </c>
    </row>
    <row r="1330" spans="1:51" s="13" customFormat="1" ht="12">
      <c r="A1330" s="13"/>
      <c r="B1330" s="267"/>
      <c r="C1330" s="268"/>
      <c r="D1330" s="259" t="s">
        <v>267</v>
      </c>
      <c r="E1330" s="269" t="s">
        <v>1</v>
      </c>
      <c r="F1330" s="270" t="s">
        <v>88</v>
      </c>
      <c r="G1330" s="268"/>
      <c r="H1330" s="271">
        <v>1</v>
      </c>
      <c r="I1330" s="272"/>
      <c r="J1330" s="268"/>
      <c r="K1330" s="268"/>
      <c r="L1330" s="273"/>
      <c r="M1330" s="274"/>
      <c r="N1330" s="275"/>
      <c r="O1330" s="275"/>
      <c r="P1330" s="275"/>
      <c r="Q1330" s="275"/>
      <c r="R1330" s="275"/>
      <c r="S1330" s="275"/>
      <c r="T1330" s="276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T1330" s="277" t="s">
        <v>267</v>
      </c>
      <c r="AU1330" s="277" t="s">
        <v>90</v>
      </c>
      <c r="AV1330" s="13" t="s">
        <v>90</v>
      </c>
      <c r="AW1330" s="13" t="s">
        <v>35</v>
      </c>
      <c r="AX1330" s="13" t="s">
        <v>80</v>
      </c>
      <c r="AY1330" s="277" t="s">
        <v>166</v>
      </c>
    </row>
    <row r="1331" spans="1:51" s="14" customFormat="1" ht="12">
      <c r="A1331" s="14"/>
      <c r="B1331" s="278"/>
      <c r="C1331" s="279"/>
      <c r="D1331" s="259" t="s">
        <v>267</v>
      </c>
      <c r="E1331" s="280" t="s">
        <v>1</v>
      </c>
      <c r="F1331" s="281" t="s">
        <v>1927</v>
      </c>
      <c r="G1331" s="279"/>
      <c r="H1331" s="282">
        <v>1</v>
      </c>
      <c r="I1331" s="283"/>
      <c r="J1331" s="279"/>
      <c r="K1331" s="279"/>
      <c r="L1331" s="284"/>
      <c r="M1331" s="285"/>
      <c r="N1331" s="286"/>
      <c r="O1331" s="286"/>
      <c r="P1331" s="286"/>
      <c r="Q1331" s="286"/>
      <c r="R1331" s="286"/>
      <c r="S1331" s="286"/>
      <c r="T1331" s="287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T1331" s="288" t="s">
        <v>267</v>
      </c>
      <c r="AU1331" s="288" t="s">
        <v>90</v>
      </c>
      <c r="AV1331" s="14" t="s">
        <v>103</v>
      </c>
      <c r="AW1331" s="14" t="s">
        <v>35</v>
      </c>
      <c r="AX1331" s="14" t="s">
        <v>88</v>
      </c>
      <c r="AY1331" s="288" t="s">
        <v>166</v>
      </c>
    </row>
    <row r="1332" spans="1:65" s="2" customFormat="1" ht="21.75" customHeight="1">
      <c r="A1332" s="38"/>
      <c r="B1332" s="39"/>
      <c r="C1332" s="300" t="s">
        <v>1928</v>
      </c>
      <c r="D1332" s="300" t="s">
        <v>331</v>
      </c>
      <c r="E1332" s="301" t="s">
        <v>1929</v>
      </c>
      <c r="F1332" s="302" t="s">
        <v>1930</v>
      </c>
      <c r="G1332" s="303" t="s">
        <v>988</v>
      </c>
      <c r="H1332" s="304">
        <v>1</v>
      </c>
      <c r="I1332" s="305"/>
      <c r="J1332" s="306">
        <f>ROUND(I1332*H1332,2)</f>
        <v>0</v>
      </c>
      <c r="K1332" s="307"/>
      <c r="L1332" s="308"/>
      <c r="M1332" s="309" t="s">
        <v>1</v>
      </c>
      <c r="N1332" s="310" t="s">
        <v>45</v>
      </c>
      <c r="O1332" s="91"/>
      <c r="P1332" s="255">
        <f>O1332*H1332</f>
        <v>0</v>
      </c>
      <c r="Q1332" s="255">
        <v>0</v>
      </c>
      <c r="R1332" s="255">
        <f>Q1332*H1332</f>
        <v>0</v>
      </c>
      <c r="S1332" s="255">
        <v>0</v>
      </c>
      <c r="T1332" s="256">
        <f>S1332*H1332</f>
        <v>0</v>
      </c>
      <c r="U1332" s="38"/>
      <c r="V1332" s="38"/>
      <c r="W1332" s="38"/>
      <c r="X1332" s="38"/>
      <c r="Y1332" s="38"/>
      <c r="Z1332" s="38"/>
      <c r="AA1332" s="38"/>
      <c r="AB1332" s="38"/>
      <c r="AC1332" s="38"/>
      <c r="AD1332" s="38"/>
      <c r="AE1332" s="38"/>
      <c r="AR1332" s="257" t="s">
        <v>508</v>
      </c>
      <c r="AT1332" s="257" t="s">
        <v>331</v>
      </c>
      <c r="AU1332" s="257" t="s">
        <v>90</v>
      </c>
      <c r="AY1332" s="17" t="s">
        <v>166</v>
      </c>
      <c r="BE1332" s="258">
        <f>IF(N1332="základní",J1332,0)</f>
        <v>0</v>
      </c>
      <c r="BF1332" s="258">
        <f>IF(N1332="snížená",J1332,0)</f>
        <v>0</v>
      </c>
      <c r="BG1332" s="258">
        <f>IF(N1332="zákl. přenesená",J1332,0)</f>
        <v>0</v>
      </c>
      <c r="BH1332" s="258">
        <f>IF(N1332="sníž. přenesená",J1332,0)</f>
        <v>0</v>
      </c>
      <c r="BI1332" s="258">
        <f>IF(N1332="nulová",J1332,0)</f>
        <v>0</v>
      </c>
      <c r="BJ1332" s="17" t="s">
        <v>88</v>
      </c>
      <c r="BK1332" s="258">
        <f>ROUND(I1332*H1332,2)</f>
        <v>0</v>
      </c>
      <c r="BL1332" s="17" t="s">
        <v>348</v>
      </c>
      <c r="BM1332" s="257" t="s">
        <v>1931</v>
      </c>
    </row>
    <row r="1333" spans="1:47" s="2" customFormat="1" ht="12">
      <c r="A1333" s="38"/>
      <c r="B1333" s="39"/>
      <c r="C1333" s="40"/>
      <c r="D1333" s="259" t="s">
        <v>175</v>
      </c>
      <c r="E1333" s="40"/>
      <c r="F1333" s="260" t="s">
        <v>1930</v>
      </c>
      <c r="G1333" s="40"/>
      <c r="H1333" s="40"/>
      <c r="I1333" s="155"/>
      <c r="J1333" s="40"/>
      <c r="K1333" s="40"/>
      <c r="L1333" s="44"/>
      <c r="M1333" s="261"/>
      <c r="N1333" s="262"/>
      <c r="O1333" s="91"/>
      <c r="P1333" s="91"/>
      <c r="Q1333" s="91"/>
      <c r="R1333" s="91"/>
      <c r="S1333" s="91"/>
      <c r="T1333" s="92"/>
      <c r="U1333" s="38"/>
      <c r="V1333" s="38"/>
      <c r="W1333" s="38"/>
      <c r="X1333" s="38"/>
      <c r="Y1333" s="38"/>
      <c r="Z1333" s="38"/>
      <c r="AA1333" s="38"/>
      <c r="AB1333" s="38"/>
      <c r="AC1333" s="38"/>
      <c r="AD1333" s="38"/>
      <c r="AE1333" s="38"/>
      <c r="AT1333" s="17" t="s">
        <v>175</v>
      </c>
      <c r="AU1333" s="17" t="s">
        <v>90</v>
      </c>
    </row>
    <row r="1334" spans="1:51" s="13" customFormat="1" ht="12">
      <c r="A1334" s="13"/>
      <c r="B1334" s="267"/>
      <c r="C1334" s="268"/>
      <c r="D1334" s="259" t="s">
        <v>267</v>
      </c>
      <c r="E1334" s="269" t="s">
        <v>1</v>
      </c>
      <c r="F1334" s="270" t="s">
        <v>88</v>
      </c>
      <c r="G1334" s="268"/>
      <c r="H1334" s="271">
        <v>1</v>
      </c>
      <c r="I1334" s="272"/>
      <c r="J1334" s="268"/>
      <c r="K1334" s="268"/>
      <c r="L1334" s="273"/>
      <c r="M1334" s="274"/>
      <c r="N1334" s="275"/>
      <c r="O1334" s="275"/>
      <c r="P1334" s="275"/>
      <c r="Q1334" s="275"/>
      <c r="R1334" s="275"/>
      <c r="S1334" s="275"/>
      <c r="T1334" s="276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77" t="s">
        <v>267</v>
      </c>
      <c r="AU1334" s="277" t="s">
        <v>90</v>
      </c>
      <c r="AV1334" s="13" t="s">
        <v>90</v>
      </c>
      <c r="AW1334" s="13" t="s">
        <v>35</v>
      </c>
      <c r="AX1334" s="13" t="s">
        <v>80</v>
      </c>
      <c r="AY1334" s="277" t="s">
        <v>166</v>
      </c>
    </row>
    <row r="1335" spans="1:51" s="14" customFormat="1" ht="12">
      <c r="A1335" s="14"/>
      <c r="B1335" s="278"/>
      <c r="C1335" s="279"/>
      <c r="D1335" s="259" t="s">
        <v>267</v>
      </c>
      <c r="E1335" s="280" t="s">
        <v>1</v>
      </c>
      <c r="F1335" s="281" t="s">
        <v>1932</v>
      </c>
      <c r="G1335" s="279"/>
      <c r="H1335" s="282">
        <v>1</v>
      </c>
      <c r="I1335" s="283"/>
      <c r="J1335" s="279"/>
      <c r="K1335" s="279"/>
      <c r="L1335" s="284"/>
      <c r="M1335" s="285"/>
      <c r="N1335" s="286"/>
      <c r="O1335" s="286"/>
      <c r="P1335" s="286"/>
      <c r="Q1335" s="286"/>
      <c r="R1335" s="286"/>
      <c r="S1335" s="286"/>
      <c r="T1335" s="287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88" t="s">
        <v>267</v>
      </c>
      <c r="AU1335" s="288" t="s">
        <v>90</v>
      </c>
      <c r="AV1335" s="14" t="s">
        <v>103</v>
      </c>
      <c r="AW1335" s="14" t="s">
        <v>35</v>
      </c>
      <c r="AX1335" s="14" t="s">
        <v>88</v>
      </c>
      <c r="AY1335" s="288" t="s">
        <v>166</v>
      </c>
    </row>
    <row r="1336" spans="1:65" s="2" customFormat="1" ht="55.5" customHeight="1">
      <c r="A1336" s="38"/>
      <c r="B1336" s="39"/>
      <c r="C1336" s="300" t="s">
        <v>1933</v>
      </c>
      <c r="D1336" s="300" t="s">
        <v>331</v>
      </c>
      <c r="E1336" s="301" t="s">
        <v>1934</v>
      </c>
      <c r="F1336" s="302" t="s">
        <v>1935</v>
      </c>
      <c r="G1336" s="303" t="s">
        <v>988</v>
      </c>
      <c r="H1336" s="304">
        <v>1</v>
      </c>
      <c r="I1336" s="305"/>
      <c r="J1336" s="306">
        <f>ROUND(I1336*H1336,2)</f>
        <v>0</v>
      </c>
      <c r="K1336" s="307"/>
      <c r="L1336" s="308"/>
      <c r="M1336" s="309" t="s">
        <v>1</v>
      </c>
      <c r="N1336" s="310" t="s">
        <v>45</v>
      </c>
      <c r="O1336" s="91"/>
      <c r="P1336" s="255">
        <f>O1336*H1336</f>
        <v>0</v>
      </c>
      <c r="Q1336" s="255">
        <v>0</v>
      </c>
      <c r="R1336" s="255">
        <f>Q1336*H1336</f>
        <v>0</v>
      </c>
      <c r="S1336" s="255">
        <v>0</v>
      </c>
      <c r="T1336" s="256">
        <f>S1336*H1336</f>
        <v>0</v>
      </c>
      <c r="U1336" s="38"/>
      <c r="V1336" s="38"/>
      <c r="W1336" s="38"/>
      <c r="X1336" s="38"/>
      <c r="Y1336" s="38"/>
      <c r="Z1336" s="38"/>
      <c r="AA1336" s="38"/>
      <c r="AB1336" s="38"/>
      <c r="AC1336" s="38"/>
      <c r="AD1336" s="38"/>
      <c r="AE1336" s="38"/>
      <c r="AR1336" s="257" t="s">
        <v>508</v>
      </c>
      <c r="AT1336" s="257" t="s">
        <v>331</v>
      </c>
      <c r="AU1336" s="257" t="s">
        <v>90</v>
      </c>
      <c r="AY1336" s="17" t="s">
        <v>166</v>
      </c>
      <c r="BE1336" s="258">
        <f>IF(N1336="základní",J1336,0)</f>
        <v>0</v>
      </c>
      <c r="BF1336" s="258">
        <f>IF(N1336="snížená",J1336,0)</f>
        <v>0</v>
      </c>
      <c r="BG1336" s="258">
        <f>IF(N1336="zákl. přenesená",J1336,0)</f>
        <v>0</v>
      </c>
      <c r="BH1336" s="258">
        <f>IF(N1336="sníž. přenesená",J1336,0)</f>
        <v>0</v>
      </c>
      <c r="BI1336" s="258">
        <f>IF(N1336="nulová",J1336,0)</f>
        <v>0</v>
      </c>
      <c r="BJ1336" s="17" t="s">
        <v>88</v>
      </c>
      <c r="BK1336" s="258">
        <f>ROUND(I1336*H1336,2)</f>
        <v>0</v>
      </c>
      <c r="BL1336" s="17" t="s">
        <v>348</v>
      </c>
      <c r="BM1336" s="257" t="s">
        <v>1936</v>
      </c>
    </row>
    <row r="1337" spans="1:47" s="2" customFormat="1" ht="12">
      <c r="A1337" s="38"/>
      <c r="B1337" s="39"/>
      <c r="C1337" s="40"/>
      <c r="D1337" s="259" t="s">
        <v>175</v>
      </c>
      <c r="E1337" s="40"/>
      <c r="F1337" s="260" t="s">
        <v>1937</v>
      </c>
      <c r="G1337" s="40"/>
      <c r="H1337" s="40"/>
      <c r="I1337" s="155"/>
      <c r="J1337" s="40"/>
      <c r="K1337" s="40"/>
      <c r="L1337" s="44"/>
      <c r="M1337" s="261"/>
      <c r="N1337" s="262"/>
      <c r="O1337" s="91"/>
      <c r="P1337" s="91"/>
      <c r="Q1337" s="91"/>
      <c r="R1337" s="91"/>
      <c r="S1337" s="91"/>
      <c r="T1337" s="92"/>
      <c r="U1337" s="38"/>
      <c r="V1337" s="38"/>
      <c r="W1337" s="38"/>
      <c r="X1337" s="38"/>
      <c r="Y1337" s="38"/>
      <c r="Z1337" s="38"/>
      <c r="AA1337" s="38"/>
      <c r="AB1337" s="38"/>
      <c r="AC1337" s="38"/>
      <c r="AD1337" s="38"/>
      <c r="AE1337" s="38"/>
      <c r="AT1337" s="17" t="s">
        <v>175</v>
      </c>
      <c r="AU1337" s="17" t="s">
        <v>90</v>
      </c>
    </row>
    <row r="1338" spans="1:51" s="13" customFormat="1" ht="12">
      <c r="A1338" s="13"/>
      <c r="B1338" s="267"/>
      <c r="C1338" s="268"/>
      <c r="D1338" s="259" t="s">
        <v>267</v>
      </c>
      <c r="E1338" s="269" t="s">
        <v>1</v>
      </c>
      <c r="F1338" s="270" t="s">
        <v>88</v>
      </c>
      <c r="G1338" s="268"/>
      <c r="H1338" s="271">
        <v>1</v>
      </c>
      <c r="I1338" s="272"/>
      <c r="J1338" s="268"/>
      <c r="K1338" s="268"/>
      <c r="L1338" s="273"/>
      <c r="M1338" s="274"/>
      <c r="N1338" s="275"/>
      <c r="O1338" s="275"/>
      <c r="P1338" s="275"/>
      <c r="Q1338" s="275"/>
      <c r="R1338" s="275"/>
      <c r="S1338" s="275"/>
      <c r="T1338" s="276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T1338" s="277" t="s">
        <v>267</v>
      </c>
      <c r="AU1338" s="277" t="s">
        <v>90</v>
      </c>
      <c r="AV1338" s="13" t="s">
        <v>90</v>
      </c>
      <c r="AW1338" s="13" t="s">
        <v>35</v>
      </c>
      <c r="AX1338" s="13" t="s">
        <v>80</v>
      </c>
      <c r="AY1338" s="277" t="s">
        <v>166</v>
      </c>
    </row>
    <row r="1339" spans="1:51" s="14" customFormat="1" ht="12">
      <c r="A1339" s="14"/>
      <c r="B1339" s="278"/>
      <c r="C1339" s="279"/>
      <c r="D1339" s="259" t="s">
        <v>267</v>
      </c>
      <c r="E1339" s="280" t="s">
        <v>1</v>
      </c>
      <c r="F1339" s="281" t="s">
        <v>1938</v>
      </c>
      <c r="G1339" s="279"/>
      <c r="H1339" s="282">
        <v>1</v>
      </c>
      <c r="I1339" s="283"/>
      <c r="J1339" s="279"/>
      <c r="K1339" s="279"/>
      <c r="L1339" s="284"/>
      <c r="M1339" s="285"/>
      <c r="N1339" s="286"/>
      <c r="O1339" s="286"/>
      <c r="P1339" s="286"/>
      <c r="Q1339" s="286"/>
      <c r="R1339" s="286"/>
      <c r="S1339" s="286"/>
      <c r="T1339" s="287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T1339" s="288" t="s">
        <v>267</v>
      </c>
      <c r="AU1339" s="288" t="s">
        <v>90</v>
      </c>
      <c r="AV1339" s="14" t="s">
        <v>103</v>
      </c>
      <c r="AW1339" s="14" t="s">
        <v>35</v>
      </c>
      <c r="AX1339" s="14" t="s">
        <v>88</v>
      </c>
      <c r="AY1339" s="288" t="s">
        <v>166</v>
      </c>
    </row>
    <row r="1340" spans="1:65" s="2" customFormat="1" ht="21.75" customHeight="1">
      <c r="A1340" s="38"/>
      <c r="B1340" s="39"/>
      <c r="C1340" s="300" t="s">
        <v>1939</v>
      </c>
      <c r="D1340" s="300" t="s">
        <v>331</v>
      </c>
      <c r="E1340" s="301" t="s">
        <v>1940</v>
      </c>
      <c r="F1340" s="302" t="s">
        <v>1941</v>
      </c>
      <c r="G1340" s="303" t="s">
        <v>988</v>
      </c>
      <c r="H1340" s="304">
        <v>1</v>
      </c>
      <c r="I1340" s="305"/>
      <c r="J1340" s="306">
        <f>ROUND(I1340*H1340,2)</f>
        <v>0</v>
      </c>
      <c r="K1340" s="307"/>
      <c r="L1340" s="308"/>
      <c r="M1340" s="309" t="s">
        <v>1</v>
      </c>
      <c r="N1340" s="310" t="s">
        <v>45</v>
      </c>
      <c r="O1340" s="91"/>
      <c r="P1340" s="255">
        <f>O1340*H1340</f>
        <v>0</v>
      </c>
      <c r="Q1340" s="255">
        <v>0</v>
      </c>
      <c r="R1340" s="255">
        <f>Q1340*H1340</f>
        <v>0</v>
      </c>
      <c r="S1340" s="255">
        <v>0</v>
      </c>
      <c r="T1340" s="256">
        <f>S1340*H1340</f>
        <v>0</v>
      </c>
      <c r="U1340" s="38"/>
      <c r="V1340" s="38"/>
      <c r="W1340" s="38"/>
      <c r="X1340" s="38"/>
      <c r="Y1340" s="38"/>
      <c r="Z1340" s="38"/>
      <c r="AA1340" s="38"/>
      <c r="AB1340" s="38"/>
      <c r="AC1340" s="38"/>
      <c r="AD1340" s="38"/>
      <c r="AE1340" s="38"/>
      <c r="AR1340" s="257" t="s">
        <v>508</v>
      </c>
      <c r="AT1340" s="257" t="s">
        <v>331</v>
      </c>
      <c r="AU1340" s="257" t="s">
        <v>90</v>
      </c>
      <c r="AY1340" s="17" t="s">
        <v>166</v>
      </c>
      <c r="BE1340" s="258">
        <f>IF(N1340="základní",J1340,0)</f>
        <v>0</v>
      </c>
      <c r="BF1340" s="258">
        <f>IF(N1340="snížená",J1340,0)</f>
        <v>0</v>
      </c>
      <c r="BG1340" s="258">
        <f>IF(N1340="zákl. přenesená",J1340,0)</f>
        <v>0</v>
      </c>
      <c r="BH1340" s="258">
        <f>IF(N1340="sníž. přenesená",J1340,0)</f>
        <v>0</v>
      </c>
      <c r="BI1340" s="258">
        <f>IF(N1340="nulová",J1340,0)</f>
        <v>0</v>
      </c>
      <c r="BJ1340" s="17" t="s">
        <v>88</v>
      </c>
      <c r="BK1340" s="258">
        <f>ROUND(I1340*H1340,2)</f>
        <v>0</v>
      </c>
      <c r="BL1340" s="17" t="s">
        <v>348</v>
      </c>
      <c r="BM1340" s="257" t="s">
        <v>1942</v>
      </c>
    </row>
    <row r="1341" spans="1:47" s="2" customFormat="1" ht="12">
      <c r="A1341" s="38"/>
      <c r="B1341" s="39"/>
      <c r="C1341" s="40"/>
      <c r="D1341" s="259" t="s">
        <v>175</v>
      </c>
      <c r="E1341" s="40"/>
      <c r="F1341" s="260" t="s">
        <v>1941</v>
      </c>
      <c r="G1341" s="40"/>
      <c r="H1341" s="40"/>
      <c r="I1341" s="155"/>
      <c r="J1341" s="40"/>
      <c r="K1341" s="40"/>
      <c r="L1341" s="44"/>
      <c r="M1341" s="261"/>
      <c r="N1341" s="262"/>
      <c r="O1341" s="91"/>
      <c r="P1341" s="91"/>
      <c r="Q1341" s="91"/>
      <c r="R1341" s="91"/>
      <c r="S1341" s="91"/>
      <c r="T1341" s="92"/>
      <c r="U1341" s="38"/>
      <c r="V1341" s="38"/>
      <c r="W1341" s="38"/>
      <c r="X1341" s="38"/>
      <c r="Y1341" s="38"/>
      <c r="Z1341" s="38"/>
      <c r="AA1341" s="38"/>
      <c r="AB1341" s="38"/>
      <c r="AC1341" s="38"/>
      <c r="AD1341" s="38"/>
      <c r="AE1341" s="38"/>
      <c r="AT1341" s="17" t="s">
        <v>175</v>
      </c>
      <c r="AU1341" s="17" t="s">
        <v>90</v>
      </c>
    </row>
    <row r="1342" spans="1:51" s="13" customFormat="1" ht="12">
      <c r="A1342" s="13"/>
      <c r="B1342" s="267"/>
      <c r="C1342" s="268"/>
      <c r="D1342" s="259" t="s">
        <v>267</v>
      </c>
      <c r="E1342" s="269" t="s">
        <v>1</v>
      </c>
      <c r="F1342" s="270" t="s">
        <v>88</v>
      </c>
      <c r="G1342" s="268"/>
      <c r="H1342" s="271">
        <v>1</v>
      </c>
      <c r="I1342" s="272"/>
      <c r="J1342" s="268"/>
      <c r="K1342" s="268"/>
      <c r="L1342" s="273"/>
      <c r="M1342" s="274"/>
      <c r="N1342" s="275"/>
      <c r="O1342" s="275"/>
      <c r="P1342" s="275"/>
      <c r="Q1342" s="275"/>
      <c r="R1342" s="275"/>
      <c r="S1342" s="275"/>
      <c r="T1342" s="276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77" t="s">
        <v>267</v>
      </c>
      <c r="AU1342" s="277" t="s">
        <v>90</v>
      </c>
      <c r="AV1342" s="13" t="s">
        <v>90</v>
      </c>
      <c r="AW1342" s="13" t="s">
        <v>35</v>
      </c>
      <c r="AX1342" s="13" t="s">
        <v>80</v>
      </c>
      <c r="AY1342" s="277" t="s">
        <v>166</v>
      </c>
    </row>
    <row r="1343" spans="1:51" s="14" customFormat="1" ht="12">
      <c r="A1343" s="14"/>
      <c r="B1343" s="278"/>
      <c r="C1343" s="279"/>
      <c r="D1343" s="259" t="s">
        <v>267</v>
      </c>
      <c r="E1343" s="280" t="s">
        <v>1</v>
      </c>
      <c r="F1343" s="281" t="s">
        <v>1943</v>
      </c>
      <c r="G1343" s="279"/>
      <c r="H1343" s="282">
        <v>1</v>
      </c>
      <c r="I1343" s="283"/>
      <c r="J1343" s="279"/>
      <c r="K1343" s="279"/>
      <c r="L1343" s="284"/>
      <c r="M1343" s="285"/>
      <c r="N1343" s="286"/>
      <c r="O1343" s="286"/>
      <c r="P1343" s="286"/>
      <c r="Q1343" s="286"/>
      <c r="R1343" s="286"/>
      <c r="S1343" s="286"/>
      <c r="T1343" s="287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T1343" s="288" t="s">
        <v>267</v>
      </c>
      <c r="AU1343" s="288" t="s">
        <v>90</v>
      </c>
      <c r="AV1343" s="14" t="s">
        <v>103</v>
      </c>
      <c r="AW1343" s="14" t="s">
        <v>35</v>
      </c>
      <c r="AX1343" s="14" t="s">
        <v>88</v>
      </c>
      <c r="AY1343" s="288" t="s">
        <v>166</v>
      </c>
    </row>
    <row r="1344" spans="1:65" s="2" customFormat="1" ht="21.75" customHeight="1">
      <c r="A1344" s="38"/>
      <c r="B1344" s="39"/>
      <c r="C1344" s="300" t="s">
        <v>1944</v>
      </c>
      <c r="D1344" s="300" t="s">
        <v>331</v>
      </c>
      <c r="E1344" s="301" t="s">
        <v>1945</v>
      </c>
      <c r="F1344" s="302" t="s">
        <v>1941</v>
      </c>
      <c r="G1344" s="303" t="s">
        <v>988</v>
      </c>
      <c r="H1344" s="304">
        <v>1</v>
      </c>
      <c r="I1344" s="305"/>
      <c r="J1344" s="306">
        <f>ROUND(I1344*H1344,2)</f>
        <v>0</v>
      </c>
      <c r="K1344" s="307"/>
      <c r="L1344" s="308"/>
      <c r="M1344" s="309" t="s">
        <v>1</v>
      </c>
      <c r="N1344" s="310" t="s">
        <v>45</v>
      </c>
      <c r="O1344" s="91"/>
      <c r="P1344" s="255">
        <f>O1344*H1344</f>
        <v>0</v>
      </c>
      <c r="Q1344" s="255">
        <v>0</v>
      </c>
      <c r="R1344" s="255">
        <f>Q1344*H1344</f>
        <v>0</v>
      </c>
      <c r="S1344" s="255">
        <v>0</v>
      </c>
      <c r="T1344" s="256">
        <f>S1344*H1344</f>
        <v>0</v>
      </c>
      <c r="U1344" s="38"/>
      <c r="V1344" s="38"/>
      <c r="W1344" s="38"/>
      <c r="X1344" s="38"/>
      <c r="Y1344" s="38"/>
      <c r="Z1344" s="38"/>
      <c r="AA1344" s="38"/>
      <c r="AB1344" s="38"/>
      <c r="AC1344" s="38"/>
      <c r="AD1344" s="38"/>
      <c r="AE1344" s="38"/>
      <c r="AR1344" s="257" t="s">
        <v>508</v>
      </c>
      <c r="AT1344" s="257" t="s">
        <v>331</v>
      </c>
      <c r="AU1344" s="257" t="s">
        <v>90</v>
      </c>
      <c r="AY1344" s="17" t="s">
        <v>166</v>
      </c>
      <c r="BE1344" s="258">
        <f>IF(N1344="základní",J1344,0)</f>
        <v>0</v>
      </c>
      <c r="BF1344" s="258">
        <f>IF(N1344="snížená",J1344,0)</f>
        <v>0</v>
      </c>
      <c r="BG1344" s="258">
        <f>IF(N1344="zákl. přenesená",J1344,0)</f>
        <v>0</v>
      </c>
      <c r="BH1344" s="258">
        <f>IF(N1344="sníž. přenesená",J1344,0)</f>
        <v>0</v>
      </c>
      <c r="BI1344" s="258">
        <f>IF(N1344="nulová",J1344,0)</f>
        <v>0</v>
      </c>
      <c r="BJ1344" s="17" t="s">
        <v>88</v>
      </c>
      <c r="BK1344" s="258">
        <f>ROUND(I1344*H1344,2)</f>
        <v>0</v>
      </c>
      <c r="BL1344" s="17" t="s">
        <v>348</v>
      </c>
      <c r="BM1344" s="257" t="s">
        <v>1946</v>
      </c>
    </row>
    <row r="1345" spans="1:47" s="2" customFormat="1" ht="12">
      <c r="A1345" s="38"/>
      <c r="B1345" s="39"/>
      <c r="C1345" s="40"/>
      <c r="D1345" s="259" t="s">
        <v>175</v>
      </c>
      <c r="E1345" s="40"/>
      <c r="F1345" s="260" t="s">
        <v>1941</v>
      </c>
      <c r="G1345" s="40"/>
      <c r="H1345" s="40"/>
      <c r="I1345" s="155"/>
      <c r="J1345" s="40"/>
      <c r="K1345" s="40"/>
      <c r="L1345" s="44"/>
      <c r="M1345" s="261"/>
      <c r="N1345" s="262"/>
      <c r="O1345" s="91"/>
      <c r="P1345" s="91"/>
      <c r="Q1345" s="91"/>
      <c r="R1345" s="91"/>
      <c r="S1345" s="91"/>
      <c r="T1345" s="92"/>
      <c r="U1345" s="38"/>
      <c r="V1345" s="38"/>
      <c r="W1345" s="38"/>
      <c r="X1345" s="38"/>
      <c r="Y1345" s="38"/>
      <c r="Z1345" s="38"/>
      <c r="AA1345" s="38"/>
      <c r="AB1345" s="38"/>
      <c r="AC1345" s="38"/>
      <c r="AD1345" s="38"/>
      <c r="AE1345" s="38"/>
      <c r="AT1345" s="17" t="s">
        <v>175</v>
      </c>
      <c r="AU1345" s="17" t="s">
        <v>90</v>
      </c>
    </row>
    <row r="1346" spans="1:51" s="13" customFormat="1" ht="12">
      <c r="A1346" s="13"/>
      <c r="B1346" s="267"/>
      <c r="C1346" s="268"/>
      <c r="D1346" s="259" t="s">
        <v>267</v>
      </c>
      <c r="E1346" s="269" t="s">
        <v>1</v>
      </c>
      <c r="F1346" s="270" t="s">
        <v>88</v>
      </c>
      <c r="G1346" s="268"/>
      <c r="H1346" s="271">
        <v>1</v>
      </c>
      <c r="I1346" s="272"/>
      <c r="J1346" s="268"/>
      <c r="K1346" s="268"/>
      <c r="L1346" s="273"/>
      <c r="M1346" s="274"/>
      <c r="N1346" s="275"/>
      <c r="O1346" s="275"/>
      <c r="P1346" s="275"/>
      <c r="Q1346" s="275"/>
      <c r="R1346" s="275"/>
      <c r="S1346" s="275"/>
      <c r="T1346" s="276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77" t="s">
        <v>267</v>
      </c>
      <c r="AU1346" s="277" t="s">
        <v>90</v>
      </c>
      <c r="AV1346" s="13" t="s">
        <v>90</v>
      </c>
      <c r="AW1346" s="13" t="s">
        <v>35</v>
      </c>
      <c r="AX1346" s="13" t="s">
        <v>80</v>
      </c>
      <c r="AY1346" s="277" t="s">
        <v>166</v>
      </c>
    </row>
    <row r="1347" spans="1:51" s="14" customFormat="1" ht="12">
      <c r="A1347" s="14"/>
      <c r="B1347" s="278"/>
      <c r="C1347" s="279"/>
      <c r="D1347" s="259" t="s">
        <v>267</v>
      </c>
      <c r="E1347" s="280" t="s">
        <v>1</v>
      </c>
      <c r="F1347" s="281" t="s">
        <v>1947</v>
      </c>
      <c r="G1347" s="279"/>
      <c r="H1347" s="282">
        <v>1</v>
      </c>
      <c r="I1347" s="283"/>
      <c r="J1347" s="279"/>
      <c r="K1347" s="279"/>
      <c r="L1347" s="284"/>
      <c r="M1347" s="285"/>
      <c r="N1347" s="286"/>
      <c r="O1347" s="286"/>
      <c r="P1347" s="286"/>
      <c r="Q1347" s="286"/>
      <c r="R1347" s="286"/>
      <c r="S1347" s="286"/>
      <c r="T1347" s="287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88" t="s">
        <v>267</v>
      </c>
      <c r="AU1347" s="288" t="s">
        <v>90</v>
      </c>
      <c r="AV1347" s="14" t="s">
        <v>103</v>
      </c>
      <c r="AW1347" s="14" t="s">
        <v>35</v>
      </c>
      <c r="AX1347" s="14" t="s">
        <v>88</v>
      </c>
      <c r="AY1347" s="288" t="s">
        <v>166</v>
      </c>
    </row>
    <row r="1348" spans="1:65" s="2" customFormat="1" ht="21.75" customHeight="1">
      <c r="A1348" s="38"/>
      <c r="B1348" s="39"/>
      <c r="C1348" s="245" t="s">
        <v>1948</v>
      </c>
      <c r="D1348" s="245" t="s">
        <v>169</v>
      </c>
      <c r="E1348" s="246" t="s">
        <v>1949</v>
      </c>
      <c r="F1348" s="247" t="s">
        <v>1950</v>
      </c>
      <c r="G1348" s="248" t="s">
        <v>563</v>
      </c>
      <c r="H1348" s="249">
        <v>5</v>
      </c>
      <c r="I1348" s="250"/>
      <c r="J1348" s="251">
        <f>ROUND(I1348*H1348,2)</f>
        <v>0</v>
      </c>
      <c r="K1348" s="252"/>
      <c r="L1348" s="44"/>
      <c r="M1348" s="253" t="s">
        <v>1</v>
      </c>
      <c r="N1348" s="254" t="s">
        <v>45</v>
      </c>
      <c r="O1348" s="91"/>
      <c r="P1348" s="255">
        <f>O1348*H1348</f>
        <v>0</v>
      </c>
      <c r="Q1348" s="255">
        <v>0.00048</v>
      </c>
      <c r="R1348" s="255">
        <f>Q1348*H1348</f>
        <v>0.0024000000000000002</v>
      </c>
      <c r="S1348" s="255">
        <v>0</v>
      </c>
      <c r="T1348" s="256">
        <f>S1348*H1348</f>
        <v>0</v>
      </c>
      <c r="U1348" s="38"/>
      <c r="V1348" s="38"/>
      <c r="W1348" s="38"/>
      <c r="X1348" s="38"/>
      <c r="Y1348" s="38"/>
      <c r="Z1348" s="38"/>
      <c r="AA1348" s="38"/>
      <c r="AB1348" s="38"/>
      <c r="AC1348" s="38"/>
      <c r="AD1348" s="38"/>
      <c r="AE1348" s="38"/>
      <c r="AR1348" s="257" t="s">
        <v>113</v>
      </c>
      <c r="AT1348" s="257" t="s">
        <v>169</v>
      </c>
      <c r="AU1348" s="257" t="s">
        <v>90</v>
      </c>
      <c r="AY1348" s="17" t="s">
        <v>166</v>
      </c>
      <c r="BE1348" s="258">
        <f>IF(N1348="základní",J1348,0)</f>
        <v>0</v>
      </c>
      <c r="BF1348" s="258">
        <f>IF(N1348="snížená",J1348,0)</f>
        <v>0</v>
      </c>
      <c r="BG1348" s="258">
        <f>IF(N1348="zákl. přenesená",J1348,0)</f>
        <v>0</v>
      </c>
      <c r="BH1348" s="258">
        <f>IF(N1348="sníž. přenesená",J1348,0)</f>
        <v>0</v>
      </c>
      <c r="BI1348" s="258">
        <f>IF(N1348="nulová",J1348,0)</f>
        <v>0</v>
      </c>
      <c r="BJ1348" s="17" t="s">
        <v>88</v>
      </c>
      <c r="BK1348" s="258">
        <f>ROUND(I1348*H1348,2)</f>
        <v>0</v>
      </c>
      <c r="BL1348" s="17" t="s">
        <v>113</v>
      </c>
      <c r="BM1348" s="257" t="s">
        <v>1951</v>
      </c>
    </row>
    <row r="1349" spans="1:47" s="2" customFormat="1" ht="12">
      <c r="A1349" s="38"/>
      <c r="B1349" s="39"/>
      <c r="C1349" s="40"/>
      <c r="D1349" s="259" t="s">
        <v>175</v>
      </c>
      <c r="E1349" s="40"/>
      <c r="F1349" s="260" t="s">
        <v>1952</v>
      </c>
      <c r="G1349" s="40"/>
      <c r="H1349" s="40"/>
      <c r="I1349" s="155"/>
      <c r="J1349" s="40"/>
      <c r="K1349" s="40"/>
      <c r="L1349" s="44"/>
      <c r="M1349" s="261"/>
      <c r="N1349" s="262"/>
      <c r="O1349" s="91"/>
      <c r="P1349" s="91"/>
      <c r="Q1349" s="91"/>
      <c r="R1349" s="91"/>
      <c r="S1349" s="91"/>
      <c r="T1349" s="92"/>
      <c r="U1349" s="38"/>
      <c r="V1349" s="38"/>
      <c r="W1349" s="38"/>
      <c r="X1349" s="38"/>
      <c r="Y1349" s="38"/>
      <c r="Z1349" s="38"/>
      <c r="AA1349" s="38"/>
      <c r="AB1349" s="38"/>
      <c r="AC1349" s="38"/>
      <c r="AD1349" s="38"/>
      <c r="AE1349" s="38"/>
      <c r="AT1349" s="17" t="s">
        <v>175</v>
      </c>
      <c r="AU1349" s="17" t="s">
        <v>90</v>
      </c>
    </row>
    <row r="1350" spans="1:65" s="2" customFormat="1" ht="21.75" customHeight="1">
      <c r="A1350" s="38"/>
      <c r="B1350" s="39"/>
      <c r="C1350" s="300" t="s">
        <v>1953</v>
      </c>
      <c r="D1350" s="300" t="s">
        <v>331</v>
      </c>
      <c r="E1350" s="301" t="s">
        <v>1954</v>
      </c>
      <c r="F1350" s="302" t="s">
        <v>1955</v>
      </c>
      <c r="G1350" s="303" t="s">
        <v>563</v>
      </c>
      <c r="H1350" s="304">
        <v>1</v>
      </c>
      <c r="I1350" s="305"/>
      <c r="J1350" s="306">
        <f>ROUND(I1350*H1350,2)</f>
        <v>0</v>
      </c>
      <c r="K1350" s="307"/>
      <c r="L1350" s="308"/>
      <c r="M1350" s="309" t="s">
        <v>1</v>
      </c>
      <c r="N1350" s="310" t="s">
        <v>45</v>
      </c>
      <c r="O1350" s="91"/>
      <c r="P1350" s="255">
        <f>O1350*H1350</f>
        <v>0</v>
      </c>
      <c r="Q1350" s="255">
        <v>0.0131</v>
      </c>
      <c r="R1350" s="255">
        <f>Q1350*H1350</f>
        <v>0.0131</v>
      </c>
      <c r="S1350" s="255">
        <v>0</v>
      </c>
      <c r="T1350" s="256">
        <f>S1350*H1350</f>
        <v>0</v>
      </c>
      <c r="U1350" s="38"/>
      <c r="V1350" s="38"/>
      <c r="W1350" s="38"/>
      <c r="X1350" s="38"/>
      <c r="Y1350" s="38"/>
      <c r="Z1350" s="38"/>
      <c r="AA1350" s="38"/>
      <c r="AB1350" s="38"/>
      <c r="AC1350" s="38"/>
      <c r="AD1350" s="38"/>
      <c r="AE1350" s="38"/>
      <c r="AR1350" s="257" t="s">
        <v>202</v>
      </c>
      <c r="AT1350" s="257" t="s">
        <v>331</v>
      </c>
      <c r="AU1350" s="257" t="s">
        <v>90</v>
      </c>
      <c r="AY1350" s="17" t="s">
        <v>166</v>
      </c>
      <c r="BE1350" s="258">
        <f>IF(N1350="základní",J1350,0)</f>
        <v>0</v>
      </c>
      <c r="BF1350" s="258">
        <f>IF(N1350="snížená",J1350,0)</f>
        <v>0</v>
      </c>
      <c r="BG1350" s="258">
        <f>IF(N1350="zákl. přenesená",J1350,0)</f>
        <v>0</v>
      </c>
      <c r="BH1350" s="258">
        <f>IF(N1350="sníž. přenesená",J1350,0)</f>
        <v>0</v>
      </c>
      <c r="BI1350" s="258">
        <f>IF(N1350="nulová",J1350,0)</f>
        <v>0</v>
      </c>
      <c r="BJ1350" s="17" t="s">
        <v>88</v>
      </c>
      <c r="BK1350" s="258">
        <f>ROUND(I1350*H1350,2)</f>
        <v>0</v>
      </c>
      <c r="BL1350" s="17" t="s">
        <v>113</v>
      </c>
      <c r="BM1350" s="257" t="s">
        <v>1956</v>
      </c>
    </row>
    <row r="1351" spans="1:47" s="2" customFormat="1" ht="12">
      <c r="A1351" s="38"/>
      <c r="B1351" s="39"/>
      <c r="C1351" s="40"/>
      <c r="D1351" s="259" t="s">
        <v>175</v>
      </c>
      <c r="E1351" s="40"/>
      <c r="F1351" s="260" t="s">
        <v>1957</v>
      </c>
      <c r="G1351" s="40"/>
      <c r="H1351" s="40"/>
      <c r="I1351" s="155"/>
      <c r="J1351" s="40"/>
      <c r="K1351" s="40"/>
      <c r="L1351" s="44"/>
      <c r="M1351" s="261"/>
      <c r="N1351" s="262"/>
      <c r="O1351" s="91"/>
      <c r="P1351" s="91"/>
      <c r="Q1351" s="91"/>
      <c r="R1351" s="91"/>
      <c r="S1351" s="91"/>
      <c r="T1351" s="92"/>
      <c r="U1351" s="38"/>
      <c r="V1351" s="38"/>
      <c r="W1351" s="38"/>
      <c r="X1351" s="38"/>
      <c r="Y1351" s="38"/>
      <c r="Z1351" s="38"/>
      <c r="AA1351" s="38"/>
      <c r="AB1351" s="38"/>
      <c r="AC1351" s="38"/>
      <c r="AD1351" s="38"/>
      <c r="AE1351" s="38"/>
      <c r="AT1351" s="17" t="s">
        <v>175</v>
      </c>
      <c r="AU1351" s="17" t="s">
        <v>90</v>
      </c>
    </row>
    <row r="1352" spans="1:51" s="13" customFormat="1" ht="12">
      <c r="A1352" s="13"/>
      <c r="B1352" s="267"/>
      <c r="C1352" s="268"/>
      <c r="D1352" s="259" t="s">
        <v>267</v>
      </c>
      <c r="E1352" s="269" t="s">
        <v>1</v>
      </c>
      <c r="F1352" s="270" t="s">
        <v>88</v>
      </c>
      <c r="G1352" s="268"/>
      <c r="H1352" s="271">
        <v>1</v>
      </c>
      <c r="I1352" s="272"/>
      <c r="J1352" s="268"/>
      <c r="K1352" s="268"/>
      <c r="L1352" s="273"/>
      <c r="M1352" s="274"/>
      <c r="N1352" s="275"/>
      <c r="O1352" s="275"/>
      <c r="P1352" s="275"/>
      <c r="Q1352" s="275"/>
      <c r="R1352" s="275"/>
      <c r="S1352" s="275"/>
      <c r="T1352" s="276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T1352" s="277" t="s">
        <v>267</v>
      </c>
      <c r="AU1352" s="277" t="s">
        <v>90</v>
      </c>
      <c r="AV1352" s="13" t="s">
        <v>90</v>
      </c>
      <c r="AW1352" s="13" t="s">
        <v>35</v>
      </c>
      <c r="AX1352" s="13" t="s">
        <v>80</v>
      </c>
      <c r="AY1352" s="277" t="s">
        <v>166</v>
      </c>
    </row>
    <row r="1353" spans="1:51" s="14" customFormat="1" ht="12">
      <c r="A1353" s="14"/>
      <c r="B1353" s="278"/>
      <c r="C1353" s="279"/>
      <c r="D1353" s="259" t="s">
        <v>267</v>
      </c>
      <c r="E1353" s="280" t="s">
        <v>1</v>
      </c>
      <c r="F1353" s="281" t="s">
        <v>269</v>
      </c>
      <c r="G1353" s="279"/>
      <c r="H1353" s="282">
        <v>1</v>
      </c>
      <c r="I1353" s="283"/>
      <c r="J1353" s="279"/>
      <c r="K1353" s="279"/>
      <c r="L1353" s="284"/>
      <c r="M1353" s="285"/>
      <c r="N1353" s="286"/>
      <c r="O1353" s="286"/>
      <c r="P1353" s="286"/>
      <c r="Q1353" s="286"/>
      <c r="R1353" s="286"/>
      <c r="S1353" s="286"/>
      <c r="T1353" s="287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T1353" s="288" t="s">
        <v>267</v>
      </c>
      <c r="AU1353" s="288" t="s">
        <v>90</v>
      </c>
      <c r="AV1353" s="14" t="s">
        <v>103</v>
      </c>
      <c r="AW1353" s="14" t="s">
        <v>35</v>
      </c>
      <c r="AX1353" s="14" t="s">
        <v>88</v>
      </c>
      <c r="AY1353" s="288" t="s">
        <v>166</v>
      </c>
    </row>
    <row r="1354" spans="1:65" s="2" customFormat="1" ht="21.75" customHeight="1">
      <c r="A1354" s="38"/>
      <c r="B1354" s="39"/>
      <c r="C1354" s="300" t="s">
        <v>1958</v>
      </c>
      <c r="D1354" s="300" t="s">
        <v>331</v>
      </c>
      <c r="E1354" s="301" t="s">
        <v>1959</v>
      </c>
      <c r="F1354" s="302" t="s">
        <v>1960</v>
      </c>
      <c r="G1354" s="303" t="s">
        <v>563</v>
      </c>
      <c r="H1354" s="304">
        <v>1</v>
      </c>
      <c r="I1354" s="305"/>
      <c r="J1354" s="306">
        <f>ROUND(I1354*H1354,2)</f>
        <v>0</v>
      </c>
      <c r="K1354" s="307"/>
      <c r="L1354" s="308"/>
      <c r="M1354" s="309" t="s">
        <v>1</v>
      </c>
      <c r="N1354" s="310" t="s">
        <v>45</v>
      </c>
      <c r="O1354" s="91"/>
      <c r="P1354" s="255">
        <f>O1354*H1354</f>
        <v>0</v>
      </c>
      <c r="Q1354" s="255">
        <v>0.01936</v>
      </c>
      <c r="R1354" s="255">
        <f>Q1354*H1354</f>
        <v>0.01936</v>
      </c>
      <c r="S1354" s="255">
        <v>0</v>
      </c>
      <c r="T1354" s="256">
        <f>S1354*H1354</f>
        <v>0</v>
      </c>
      <c r="U1354" s="38"/>
      <c r="V1354" s="38"/>
      <c r="W1354" s="38"/>
      <c r="X1354" s="38"/>
      <c r="Y1354" s="38"/>
      <c r="Z1354" s="38"/>
      <c r="AA1354" s="38"/>
      <c r="AB1354" s="38"/>
      <c r="AC1354" s="38"/>
      <c r="AD1354" s="38"/>
      <c r="AE1354" s="38"/>
      <c r="AR1354" s="257" t="s">
        <v>202</v>
      </c>
      <c r="AT1354" s="257" t="s">
        <v>331</v>
      </c>
      <c r="AU1354" s="257" t="s">
        <v>90</v>
      </c>
      <c r="AY1354" s="17" t="s">
        <v>166</v>
      </c>
      <c r="BE1354" s="258">
        <f>IF(N1354="základní",J1354,0)</f>
        <v>0</v>
      </c>
      <c r="BF1354" s="258">
        <f>IF(N1354="snížená",J1354,0)</f>
        <v>0</v>
      </c>
      <c r="BG1354" s="258">
        <f>IF(N1354="zákl. přenesená",J1354,0)</f>
        <v>0</v>
      </c>
      <c r="BH1354" s="258">
        <f>IF(N1354="sníž. přenesená",J1354,0)</f>
        <v>0</v>
      </c>
      <c r="BI1354" s="258">
        <f>IF(N1354="nulová",J1354,0)</f>
        <v>0</v>
      </c>
      <c r="BJ1354" s="17" t="s">
        <v>88</v>
      </c>
      <c r="BK1354" s="258">
        <f>ROUND(I1354*H1354,2)</f>
        <v>0</v>
      </c>
      <c r="BL1354" s="17" t="s">
        <v>113</v>
      </c>
      <c r="BM1354" s="257" t="s">
        <v>1961</v>
      </c>
    </row>
    <row r="1355" spans="1:47" s="2" customFormat="1" ht="12">
      <c r="A1355" s="38"/>
      <c r="B1355" s="39"/>
      <c r="C1355" s="40"/>
      <c r="D1355" s="259" t="s">
        <v>175</v>
      </c>
      <c r="E1355" s="40"/>
      <c r="F1355" s="260" t="s">
        <v>1960</v>
      </c>
      <c r="G1355" s="40"/>
      <c r="H1355" s="40"/>
      <c r="I1355" s="155"/>
      <c r="J1355" s="40"/>
      <c r="K1355" s="40"/>
      <c r="L1355" s="44"/>
      <c r="M1355" s="261"/>
      <c r="N1355" s="262"/>
      <c r="O1355" s="91"/>
      <c r="P1355" s="91"/>
      <c r="Q1355" s="91"/>
      <c r="R1355" s="91"/>
      <c r="S1355" s="91"/>
      <c r="T1355" s="92"/>
      <c r="U1355" s="38"/>
      <c r="V1355" s="38"/>
      <c r="W1355" s="38"/>
      <c r="X1355" s="38"/>
      <c r="Y1355" s="38"/>
      <c r="Z1355" s="38"/>
      <c r="AA1355" s="38"/>
      <c r="AB1355" s="38"/>
      <c r="AC1355" s="38"/>
      <c r="AD1355" s="38"/>
      <c r="AE1355" s="38"/>
      <c r="AT1355" s="17" t="s">
        <v>175</v>
      </c>
      <c r="AU1355" s="17" t="s">
        <v>90</v>
      </c>
    </row>
    <row r="1356" spans="1:65" s="2" customFormat="1" ht="21.75" customHeight="1">
      <c r="A1356" s="38"/>
      <c r="B1356" s="39"/>
      <c r="C1356" s="300" t="s">
        <v>1962</v>
      </c>
      <c r="D1356" s="300" t="s">
        <v>331</v>
      </c>
      <c r="E1356" s="301" t="s">
        <v>1963</v>
      </c>
      <c r="F1356" s="302" t="s">
        <v>1964</v>
      </c>
      <c r="G1356" s="303" t="s">
        <v>563</v>
      </c>
      <c r="H1356" s="304">
        <v>1</v>
      </c>
      <c r="I1356" s="305"/>
      <c r="J1356" s="306">
        <f>ROUND(I1356*H1356,2)</f>
        <v>0</v>
      </c>
      <c r="K1356" s="307"/>
      <c r="L1356" s="308"/>
      <c r="M1356" s="309" t="s">
        <v>1</v>
      </c>
      <c r="N1356" s="310" t="s">
        <v>45</v>
      </c>
      <c r="O1356" s="91"/>
      <c r="P1356" s="255">
        <f>O1356*H1356</f>
        <v>0</v>
      </c>
      <c r="Q1356" s="255">
        <v>0.0241</v>
      </c>
      <c r="R1356" s="255">
        <f>Q1356*H1356</f>
        <v>0.0241</v>
      </c>
      <c r="S1356" s="255">
        <v>0</v>
      </c>
      <c r="T1356" s="256">
        <f>S1356*H1356</f>
        <v>0</v>
      </c>
      <c r="U1356" s="38"/>
      <c r="V1356" s="38"/>
      <c r="W1356" s="38"/>
      <c r="X1356" s="38"/>
      <c r="Y1356" s="38"/>
      <c r="Z1356" s="38"/>
      <c r="AA1356" s="38"/>
      <c r="AB1356" s="38"/>
      <c r="AC1356" s="38"/>
      <c r="AD1356" s="38"/>
      <c r="AE1356" s="38"/>
      <c r="AR1356" s="257" t="s">
        <v>202</v>
      </c>
      <c r="AT1356" s="257" t="s">
        <v>331</v>
      </c>
      <c r="AU1356" s="257" t="s">
        <v>90</v>
      </c>
      <c r="AY1356" s="17" t="s">
        <v>166</v>
      </c>
      <c r="BE1356" s="258">
        <f>IF(N1356="základní",J1356,0)</f>
        <v>0</v>
      </c>
      <c r="BF1356" s="258">
        <f>IF(N1356="snížená",J1356,0)</f>
        <v>0</v>
      </c>
      <c r="BG1356" s="258">
        <f>IF(N1356="zákl. přenesená",J1356,0)</f>
        <v>0</v>
      </c>
      <c r="BH1356" s="258">
        <f>IF(N1356="sníž. přenesená",J1356,0)</f>
        <v>0</v>
      </c>
      <c r="BI1356" s="258">
        <f>IF(N1356="nulová",J1356,0)</f>
        <v>0</v>
      </c>
      <c r="BJ1356" s="17" t="s">
        <v>88</v>
      </c>
      <c r="BK1356" s="258">
        <f>ROUND(I1356*H1356,2)</f>
        <v>0</v>
      </c>
      <c r="BL1356" s="17" t="s">
        <v>113</v>
      </c>
      <c r="BM1356" s="257" t="s">
        <v>1965</v>
      </c>
    </row>
    <row r="1357" spans="1:47" s="2" customFormat="1" ht="12">
      <c r="A1357" s="38"/>
      <c r="B1357" s="39"/>
      <c r="C1357" s="40"/>
      <c r="D1357" s="259" t="s">
        <v>175</v>
      </c>
      <c r="E1357" s="40"/>
      <c r="F1357" s="260" t="s">
        <v>1964</v>
      </c>
      <c r="G1357" s="40"/>
      <c r="H1357" s="40"/>
      <c r="I1357" s="155"/>
      <c r="J1357" s="40"/>
      <c r="K1357" s="40"/>
      <c r="L1357" s="44"/>
      <c r="M1357" s="261"/>
      <c r="N1357" s="262"/>
      <c r="O1357" s="91"/>
      <c r="P1357" s="91"/>
      <c r="Q1357" s="91"/>
      <c r="R1357" s="91"/>
      <c r="S1357" s="91"/>
      <c r="T1357" s="92"/>
      <c r="U1357" s="38"/>
      <c r="V1357" s="38"/>
      <c r="W1357" s="38"/>
      <c r="X1357" s="38"/>
      <c r="Y1357" s="38"/>
      <c r="Z1357" s="38"/>
      <c r="AA1357" s="38"/>
      <c r="AB1357" s="38"/>
      <c r="AC1357" s="38"/>
      <c r="AD1357" s="38"/>
      <c r="AE1357" s="38"/>
      <c r="AT1357" s="17" t="s">
        <v>175</v>
      </c>
      <c r="AU1357" s="17" t="s">
        <v>90</v>
      </c>
    </row>
    <row r="1358" spans="1:51" s="13" customFormat="1" ht="12">
      <c r="A1358" s="13"/>
      <c r="B1358" s="267"/>
      <c r="C1358" s="268"/>
      <c r="D1358" s="259" t="s">
        <v>267</v>
      </c>
      <c r="E1358" s="269" t="s">
        <v>1</v>
      </c>
      <c r="F1358" s="270" t="s">
        <v>88</v>
      </c>
      <c r="G1358" s="268"/>
      <c r="H1358" s="271">
        <v>1</v>
      </c>
      <c r="I1358" s="272"/>
      <c r="J1358" s="268"/>
      <c r="K1358" s="268"/>
      <c r="L1358" s="273"/>
      <c r="M1358" s="274"/>
      <c r="N1358" s="275"/>
      <c r="O1358" s="275"/>
      <c r="P1358" s="275"/>
      <c r="Q1358" s="275"/>
      <c r="R1358" s="275"/>
      <c r="S1358" s="275"/>
      <c r="T1358" s="276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T1358" s="277" t="s">
        <v>267</v>
      </c>
      <c r="AU1358" s="277" t="s">
        <v>90</v>
      </c>
      <c r="AV1358" s="13" t="s">
        <v>90</v>
      </c>
      <c r="AW1358" s="13" t="s">
        <v>35</v>
      </c>
      <c r="AX1358" s="13" t="s">
        <v>80</v>
      </c>
      <c r="AY1358" s="277" t="s">
        <v>166</v>
      </c>
    </row>
    <row r="1359" spans="1:51" s="14" customFormat="1" ht="12">
      <c r="A1359" s="14"/>
      <c r="B1359" s="278"/>
      <c r="C1359" s="279"/>
      <c r="D1359" s="259" t="s">
        <v>267</v>
      </c>
      <c r="E1359" s="280" t="s">
        <v>1</v>
      </c>
      <c r="F1359" s="281" t="s">
        <v>269</v>
      </c>
      <c r="G1359" s="279"/>
      <c r="H1359" s="282">
        <v>1</v>
      </c>
      <c r="I1359" s="283"/>
      <c r="J1359" s="279"/>
      <c r="K1359" s="279"/>
      <c r="L1359" s="284"/>
      <c r="M1359" s="285"/>
      <c r="N1359" s="286"/>
      <c r="O1359" s="286"/>
      <c r="P1359" s="286"/>
      <c r="Q1359" s="286"/>
      <c r="R1359" s="286"/>
      <c r="S1359" s="286"/>
      <c r="T1359" s="287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T1359" s="288" t="s">
        <v>267</v>
      </c>
      <c r="AU1359" s="288" t="s">
        <v>90</v>
      </c>
      <c r="AV1359" s="14" t="s">
        <v>103</v>
      </c>
      <c r="AW1359" s="14" t="s">
        <v>35</v>
      </c>
      <c r="AX1359" s="14" t="s">
        <v>88</v>
      </c>
      <c r="AY1359" s="288" t="s">
        <v>166</v>
      </c>
    </row>
    <row r="1360" spans="1:65" s="2" customFormat="1" ht="21.75" customHeight="1">
      <c r="A1360" s="38"/>
      <c r="B1360" s="39"/>
      <c r="C1360" s="300" t="s">
        <v>1966</v>
      </c>
      <c r="D1360" s="300" t="s">
        <v>331</v>
      </c>
      <c r="E1360" s="301" t="s">
        <v>1967</v>
      </c>
      <c r="F1360" s="302" t="s">
        <v>1968</v>
      </c>
      <c r="G1360" s="303" t="s">
        <v>563</v>
      </c>
      <c r="H1360" s="304">
        <v>1</v>
      </c>
      <c r="I1360" s="305"/>
      <c r="J1360" s="306">
        <f>ROUND(I1360*H1360,2)</f>
        <v>0</v>
      </c>
      <c r="K1360" s="307"/>
      <c r="L1360" s="308"/>
      <c r="M1360" s="309" t="s">
        <v>1</v>
      </c>
      <c r="N1360" s="310" t="s">
        <v>45</v>
      </c>
      <c r="O1360" s="91"/>
      <c r="P1360" s="255">
        <f>O1360*H1360</f>
        <v>0</v>
      </c>
      <c r="Q1360" s="255">
        <v>0.02471</v>
      </c>
      <c r="R1360" s="255">
        <f>Q1360*H1360</f>
        <v>0.02471</v>
      </c>
      <c r="S1360" s="255">
        <v>0</v>
      </c>
      <c r="T1360" s="256">
        <f>S1360*H1360</f>
        <v>0</v>
      </c>
      <c r="U1360" s="38"/>
      <c r="V1360" s="38"/>
      <c r="W1360" s="38"/>
      <c r="X1360" s="38"/>
      <c r="Y1360" s="38"/>
      <c r="Z1360" s="38"/>
      <c r="AA1360" s="38"/>
      <c r="AB1360" s="38"/>
      <c r="AC1360" s="38"/>
      <c r="AD1360" s="38"/>
      <c r="AE1360" s="38"/>
      <c r="AR1360" s="257" t="s">
        <v>202</v>
      </c>
      <c r="AT1360" s="257" t="s">
        <v>331</v>
      </c>
      <c r="AU1360" s="257" t="s">
        <v>90</v>
      </c>
      <c r="AY1360" s="17" t="s">
        <v>166</v>
      </c>
      <c r="BE1360" s="258">
        <f>IF(N1360="základní",J1360,0)</f>
        <v>0</v>
      </c>
      <c r="BF1360" s="258">
        <f>IF(N1360="snížená",J1360,0)</f>
        <v>0</v>
      </c>
      <c r="BG1360" s="258">
        <f>IF(N1360="zákl. přenesená",J1360,0)</f>
        <v>0</v>
      </c>
      <c r="BH1360" s="258">
        <f>IF(N1360="sníž. přenesená",J1360,0)</f>
        <v>0</v>
      </c>
      <c r="BI1360" s="258">
        <f>IF(N1360="nulová",J1360,0)</f>
        <v>0</v>
      </c>
      <c r="BJ1360" s="17" t="s">
        <v>88</v>
      </c>
      <c r="BK1360" s="258">
        <f>ROUND(I1360*H1360,2)</f>
        <v>0</v>
      </c>
      <c r="BL1360" s="17" t="s">
        <v>113</v>
      </c>
      <c r="BM1360" s="257" t="s">
        <v>1969</v>
      </c>
    </row>
    <row r="1361" spans="1:47" s="2" customFormat="1" ht="12">
      <c r="A1361" s="38"/>
      <c r="B1361" s="39"/>
      <c r="C1361" s="40"/>
      <c r="D1361" s="259" t="s">
        <v>175</v>
      </c>
      <c r="E1361" s="40"/>
      <c r="F1361" s="260" t="s">
        <v>1970</v>
      </c>
      <c r="G1361" s="40"/>
      <c r="H1361" s="40"/>
      <c r="I1361" s="155"/>
      <c r="J1361" s="40"/>
      <c r="K1361" s="40"/>
      <c r="L1361" s="44"/>
      <c r="M1361" s="261"/>
      <c r="N1361" s="262"/>
      <c r="O1361" s="91"/>
      <c r="P1361" s="91"/>
      <c r="Q1361" s="91"/>
      <c r="R1361" s="91"/>
      <c r="S1361" s="91"/>
      <c r="T1361" s="92"/>
      <c r="U1361" s="38"/>
      <c r="V1361" s="38"/>
      <c r="W1361" s="38"/>
      <c r="X1361" s="38"/>
      <c r="Y1361" s="38"/>
      <c r="Z1361" s="38"/>
      <c r="AA1361" s="38"/>
      <c r="AB1361" s="38"/>
      <c r="AC1361" s="38"/>
      <c r="AD1361" s="38"/>
      <c r="AE1361" s="38"/>
      <c r="AT1361" s="17" t="s">
        <v>175</v>
      </c>
      <c r="AU1361" s="17" t="s">
        <v>90</v>
      </c>
    </row>
    <row r="1362" spans="1:65" s="2" customFormat="1" ht="21.75" customHeight="1">
      <c r="A1362" s="38"/>
      <c r="B1362" s="39"/>
      <c r="C1362" s="300" t="s">
        <v>1971</v>
      </c>
      <c r="D1362" s="300" t="s">
        <v>331</v>
      </c>
      <c r="E1362" s="301" t="s">
        <v>1972</v>
      </c>
      <c r="F1362" s="302" t="s">
        <v>1973</v>
      </c>
      <c r="G1362" s="303" t="s">
        <v>563</v>
      </c>
      <c r="H1362" s="304">
        <v>1</v>
      </c>
      <c r="I1362" s="305"/>
      <c r="J1362" s="306">
        <f>ROUND(I1362*H1362,2)</f>
        <v>0</v>
      </c>
      <c r="K1362" s="307"/>
      <c r="L1362" s="308"/>
      <c r="M1362" s="309" t="s">
        <v>1</v>
      </c>
      <c r="N1362" s="310" t="s">
        <v>45</v>
      </c>
      <c r="O1362" s="91"/>
      <c r="P1362" s="255">
        <f>O1362*H1362</f>
        <v>0</v>
      </c>
      <c r="Q1362" s="255">
        <v>0.02474</v>
      </c>
      <c r="R1362" s="255">
        <f>Q1362*H1362</f>
        <v>0.02474</v>
      </c>
      <c r="S1362" s="255">
        <v>0</v>
      </c>
      <c r="T1362" s="256">
        <f>S1362*H1362</f>
        <v>0</v>
      </c>
      <c r="U1362" s="38"/>
      <c r="V1362" s="38"/>
      <c r="W1362" s="38"/>
      <c r="X1362" s="38"/>
      <c r="Y1362" s="38"/>
      <c r="Z1362" s="38"/>
      <c r="AA1362" s="38"/>
      <c r="AB1362" s="38"/>
      <c r="AC1362" s="38"/>
      <c r="AD1362" s="38"/>
      <c r="AE1362" s="38"/>
      <c r="AR1362" s="257" t="s">
        <v>202</v>
      </c>
      <c r="AT1362" s="257" t="s">
        <v>331</v>
      </c>
      <c r="AU1362" s="257" t="s">
        <v>90</v>
      </c>
      <c r="AY1362" s="17" t="s">
        <v>166</v>
      </c>
      <c r="BE1362" s="258">
        <f>IF(N1362="základní",J1362,0)</f>
        <v>0</v>
      </c>
      <c r="BF1362" s="258">
        <f>IF(N1362="snížená",J1362,0)</f>
        <v>0</v>
      </c>
      <c r="BG1362" s="258">
        <f>IF(N1362="zákl. přenesená",J1362,0)</f>
        <v>0</v>
      </c>
      <c r="BH1362" s="258">
        <f>IF(N1362="sníž. přenesená",J1362,0)</f>
        <v>0</v>
      </c>
      <c r="BI1362" s="258">
        <f>IF(N1362="nulová",J1362,0)</f>
        <v>0</v>
      </c>
      <c r="BJ1362" s="17" t="s">
        <v>88</v>
      </c>
      <c r="BK1362" s="258">
        <f>ROUND(I1362*H1362,2)</f>
        <v>0</v>
      </c>
      <c r="BL1362" s="17" t="s">
        <v>113</v>
      </c>
      <c r="BM1362" s="257" t="s">
        <v>1974</v>
      </c>
    </row>
    <row r="1363" spans="1:47" s="2" customFormat="1" ht="12">
      <c r="A1363" s="38"/>
      <c r="B1363" s="39"/>
      <c r="C1363" s="40"/>
      <c r="D1363" s="259" t="s">
        <v>175</v>
      </c>
      <c r="E1363" s="40"/>
      <c r="F1363" s="260" t="s">
        <v>1975</v>
      </c>
      <c r="G1363" s="40"/>
      <c r="H1363" s="40"/>
      <c r="I1363" s="155"/>
      <c r="J1363" s="40"/>
      <c r="K1363" s="40"/>
      <c r="L1363" s="44"/>
      <c r="M1363" s="261"/>
      <c r="N1363" s="262"/>
      <c r="O1363" s="91"/>
      <c r="P1363" s="91"/>
      <c r="Q1363" s="91"/>
      <c r="R1363" s="91"/>
      <c r="S1363" s="91"/>
      <c r="T1363" s="92"/>
      <c r="U1363" s="38"/>
      <c r="V1363" s="38"/>
      <c r="W1363" s="38"/>
      <c r="X1363" s="38"/>
      <c r="Y1363" s="38"/>
      <c r="Z1363" s="38"/>
      <c r="AA1363" s="38"/>
      <c r="AB1363" s="38"/>
      <c r="AC1363" s="38"/>
      <c r="AD1363" s="38"/>
      <c r="AE1363" s="38"/>
      <c r="AT1363" s="17" t="s">
        <v>175</v>
      </c>
      <c r="AU1363" s="17" t="s">
        <v>90</v>
      </c>
    </row>
    <row r="1364" spans="1:65" s="2" customFormat="1" ht="21.75" customHeight="1">
      <c r="A1364" s="38"/>
      <c r="B1364" s="39"/>
      <c r="C1364" s="245" t="s">
        <v>1976</v>
      </c>
      <c r="D1364" s="245" t="s">
        <v>169</v>
      </c>
      <c r="E1364" s="246" t="s">
        <v>1977</v>
      </c>
      <c r="F1364" s="247" t="s">
        <v>1978</v>
      </c>
      <c r="G1364" s="248" t="s">
        <v>563</v>
      </c>
      <c r="H1364" s="249">
        <v>4</v>
      </c>
      <c r="I1364" s="250"/>
      <c r="J1364" s="251">
        <f>ROUND(I1364*H1364,2)</f>
        <v>0</v>
      </c>
      <c r="K1364" s="252"/>
      <c r="L1364" s="44"/>
      <c r="M1364" s="253" t="s">
        <v>1</v>
      </c>
      <c r="N1364" s="254" t="s">
        <v>45</v>
      </c>
      <c r="O1364" s="91"/>
      <c r="P1364" s="255">
        <f>O1364*H1364</f>
        <v>0</v>
      </c>
      <c r="Q1364" s="255">
        <v>0</v>
      </c>
      <c r="R1364" s="255">
        <f>Q1364*H1364</f>
        <v>0</v>
      </c>
      <c r="S1364" s="255">
        <v>0</v>
      </c>
      <c r="T1364" s="256">
        <f>S1364*H1364</f>
        <v>0</v>
      </c>
      <c r="U1364" s="38"/>
      <c r="V1364" s="38"/>
      <c r="W1364" s="38"/>
      <c r="X1364" s="38"/>
      <c r="Y1364" s="38"/>
      <c r="Z1364" s="38"/>
      <c r="AA1364" s="38"/>
      <c r="AB1364" s="38"/>
      <c r="AC1364" s="38"/>
      <c r="AD1364" s="38"/>
      <c r="AE1364" s="38"/>
      <c r="AR1364" s="257" t="s">
        <v>348</v>
      </c>
      <c r="AT1364" s="257" t="s">
        <v>169</v>
      </c>
      <c r="AU1364" s="257" t="s">
        <v>90</v>
      </c>
      <c r="AY1364" s="17" t="s">
        <v>166</v>
      </c>
      <c r="BE1364" s="258">
        <f>IF(N1364="základní",J1364,0)</f>
        <v>0</v>
      </c>
      <c r="BF1364" s="258">
        <f>IF(N1364="snížená",J1364,0)</f>
        <v>0</v>
      </c>
      <c r="BG1364" s="258">
        <f>IF(N1364="zákl. přenesená",J1364,0)</f>
        <v>0</v>
      </c>
      <c r="BH1364" s="258">
        <f>IF(N1364="sníž. přenesená",J1364,0)</f>
        <v>0</v>
      </c>
      <c r="BI1364" s="258">
        <f>IF(N1364="nulová",J1364,0)</f>
        <v>0</v>
      </c>
      <c r="BJ1364" s="17" t="s">
        <v>88</v>
      </c>
      <c r="BK1364" s="258">
        <f>ROUND(I1364*H1364,2)</f>
        <v>0</v>
      </c>
      <c r="BL1364" s="17" t="s">
        <v>348</v>
      </c>
      <c r="BM1364" s="257" t="s">
        <v>1979</v>
      </c>
    </row>
    <row r="1365" spans="1:47" s="2" customFormat="1" ht="12">
      <c r="A1365" s="38"/>
      <c r="B1365" s="39"/>
      <c r="C1365" s="40"/>
      <c r="D1365" s="259" t="s">
        <v>175</v>
      </c>
      <c r="E1365" s="40"/>
      <c r="F1365" s="260" t="s">
        <v>1980</v>
      </c>
      <c r="G1365" s="40"/>
      <c r="H1365" s="40"/>
      <c r="I1365" s="155"/>
      <c r="J1365" s="40"/>
      <c r="K1365" s="40"/>
      <c r="L1365" s="44"/>
      <c r="M1365" s="261"/>
      <c r="N1365" s="262"/>
      <c r="O1365" s="91"/>
      <c r="P1365" s="91"/>
      <c r="Q1365" s="91"/>
      <c r="R1365" s="91"/>
      <c r="S1365" s="91"/>
      <c r="T1365" s="92"/>
      <c r="U1365" s="38"/>
      <c r="V1365" s="38"/>
      <c r="W1365" s="38"/>
      <c r="X1365" s="38"/>
      <c r="Y1365" s="38"/>
      <c r="Z1365" s="38"/>
      <c r="AA1365" s="38"/>
      <c r="AB1365" s="38"/>
      <c r="AC1365" s="38"/>
      <c r="AD1365" s="38"/>
      <c r="AE1365" s="38"/>
      <c r="AT1365" s="17" t="s">
        <v>175</v>
      </c>
      <c r="AU1365" s="17" t="s">
        <v>90</v>
      </c>
    </row>
    <row r="1366" spans="1:65" s="2" customFormat="1" ht="16.5" customHeight="1">
      <c r="A1366" s="38"/>
      <c r="B1366" s="39"/>
      <c r="C1366" s="300" t="s">
        <v>1981</v>
      </c>
      <c r="D1366" s="300" t="s">
        <v>331</v>
      </c>
      <c r="E1366" s="301" t="s">
        <v>1982</v>
      </c>
      <c r="F1366" s="302" t="s">
        <v>1983</v>
      </c>
      <c r="G1366" s="303" t="s">
        <v>264</v>
      </c>
      <c r="H1366" s="304">
        <v>4</v>
      </c>
      <c r="I1366" s="305"/>
      <c r="J1366" s="306">
        <f>ROUND(I1366*H1366,2)</f>
        <v>0</v>
      </c>
      <c r="K1366" s="307"/>
      <c r="L1366" s="308"/>
      <c r="M1366" s="309" t="s">
        <v>1</v>
      </c>
      <c r="N1366" s="310" t="s">
        <v>45</v>
      </c>
      <c r="O1366" s="91"/>
      <c r="P1366" s="255">
        <f>O1366*H1366</f>
        <v>0</v>
      </c>
      <c r="Q1366" s="255">
        <v>0.005</v>
      </c>
      <c r="R1366" s="255">
        <f>Q1366*H1366</f>
        <v>0.02</v>
      </c>
      <c r="S1366" s="255">
        <v>0</v>
      </c>
      <c r="T1366" s="256">
        <f>S1366*H1366</f>
        <v>0</v>
      </c>
      <c r="U1366" s="38"/>
      <c r="V1366" s="38"/>
      <c r="W1366" s="38"/>
      <c r="X1366" s="38"/>
      <c r="Y1366" s="38"/>
      <c r="Z1366" s="38"/>
      <c r="AA1366" s="38"/>
      <c r="AB1366" s="38"/>
      <c r="AC1366" s="38"/>
      <c r="AD1366" s="38"/>
      <c r="AE1366" s="38"/>
      <c r="AR1366" s="257" t="s">
        <v>508</v>
      </c>
      <c r="AT1366" s="257" t="s">
        <v>331</v>
      </c>
      <c r="AU1366" s="257" t="s">
        <v>90</v>
      </c>
      <c r="AY1366" s="17" t="s">
        <v>166</v>
      </c>
      <c r="BE1366" s="258">
        <f>IF(N1366="základní",J1366,0)</f>
        <v>0</v>
      </c>
      <c r="BF1366" s="258">
        <f>IF(N1366="snížená",J1366,0)</f>
        <v>0</v>
      </c>
      <c r="BG1366" s="258">
        <f>IF(N1366="zákl. přenesená",J1366,0)</f>
        <v>0</v>
      </c>
      <c r="BH1366" s="258">
        <f>IF(N1366="sníž. přenesená",J1366,0)</f>
        <v>0</v>
      </c>
      <c r="BI1366" s="258">
        <f>IF(N1366="nulová",J1366,0)</f>
        <v>0</v>
      </c>
      <c r="BJ1366" s="17" t="s">
        <v>88</v>
      </c>
      <c r="BK1366" s="258">
        <f>ROUND(I1366*H1366,2)</f>
        <v>0</v>
      </c>
      <c r="BL1366" s="17" t="s">
        <v>348</v>
      </c>
      <c r="BM1366" s="257" t="s">
        <v>1984</v>
      </c>
    </row>
    <row r="1367" spans="1:47" s="2" customFormat="1" ht="12">
      <c r="A1367" s="38"/>
      <c r="B1367" s="39"/>
      <c r="C1367" s="40"/>
      <c r="D1367" s="259" t="s">
        <v>175</v>
      </c>
      <c r="E1367" s="40"/>
      <c r="F1367" s="260" t="s">
        <v>1983</v>
      </c>
      <c r="G1367" s="40"/>
      <c r="H1367" s="40"/>
      <c r="I1367" s="155"/>
      <c r="J1367" s="40"/>
      <c r="K1367" s="40"/>
      <c r="L1367" s="44"/>
      <c r="M1367" s="261"/>
      <c r="N1367" s="262"/>
      <c r="O1367" s="91"/>
      <c r="P1367" s="91"/>
      <c r="Q1367" s="91"/>
      <c r="R1367" s="91"/>
      <c r="S1367" s="91"/>
      <c r="T1367" s="92"/>
      <c r="U1367" s="38"/>
      <c r="V1367" s="38"/>
      <c r="W1367" s="38"/>
      <c r="X1367" s="38"/>
      <c r="Y1367" s="38"/>
      <c r="Z1367" s="38"/>
      <c r="AA1367" s="38"/>
      <c r="AB1367" s="38"/>
      <c r="AC1367" s="38"/>
      <c r="AD1367" s="38"/>
      <c r="AE1367" s="38"/>
      <c r="AT1367" s="17" t="s">
        <v>175</v>
      </c>
      <c r="AU1367" s="17" t="s">
        <v>90</v>
      </c>
    </row>
    <row r="1368" spans="1:65" s="2" customFormat="1" ht="16.5" customHeight="1">
      <c r="A1368" s="38"/>
      <c r="B1368" s="39"/>
      <c r="C1368" s="245" t="s">
        <v>1985</v>
      </c>
      <c r="D1368" s="245" t="s">
        <v>169</v>
      </c>
      <c r="E1368" s="246" t="s">
        <v>1986</v>
      </c>
      <c r="F1368" s="247" t="s">
        <v>1987</v>
      </c>
      <c r="G1368" s="248" t="s">
        <v>563</v>
      </c>
      <c r="H1368" s="249">
        <v>1</v>
      </c>
      <c r="I1368" s="250"/>
      <c r="J1368" s="251">
        <f>ROUND(I1368*H1368,2)</f>
        <v>0</v>
      </c>
      <c r="K1368" s="252"/>
      <c r="L1368" s="44"/>
      <c r="M1368" s="253" t="s">
        <v>1</v>
      </c>
      <c r="N1368" s="254" t="s">
        <v>45</v>
      </c>
      <c r="O1368" s="91"/>
      <c r="P1368" s="255">
        <f>O1368*H1368</f>
        <v>0</v>
      </c>
      <c r="Q1368" s="255">
        <v>0</v>
      </c>
      <c r="R1368" s="255">
        <f>Q1368*H1368</f>
        <v>0</v>
      </c>
      <c r="S1368" s="255">
        <v>0</v>
      </c>
      <c r="T1368" s="256">
        <f>S1368*H1368</f>
        <v>0</v>
      </c>
      <c r="U1368" s="38"/>
      <c r="V1368" s="38"/>
      <c r="W1368" s="38"/>
      <c r="X1368" s="38"/>
      <c r="Y1368" s="38"/>
      <c r="Z1368" s="38"/>
      <c r="AA1368" s="38"/>
      <c r="AB1368" s="38"/>
      <c r="AC1368" s="38"/>
      <c r="AD1368" s="38"/>
      <c r="AE1368" s="38"/>
      <c r="AR1368" s="257" t="s">
        <v>348</v>
      </c>
      <c r="AT1368" s="257" t="s">
        <v>169</v>
      </c>
      <c r="AU1368" s="257" t="s">
        <v>90</v>
      </c>
      <c r="AY1368" s="17" t="s">
        <v>166</v>
      </c>
      <c r="BE1368" s="258">
        <f>IF(N1368="základní",J1368,0)</f>
        <v>0</v>
      </c>
      <c r="BF1368" s="258">
        <f>IF(N1368="snížená",J1368,0)</f>
        <v>0</v>
      </c>
      <c r="BG1368" s="258">
        <f>IF(N1368="zákl. přenesená",J1368,0)</f>
        <v>0</v>
      </c>
      <c r="BH1368" s="258">
        <f>IF(N1368="sníž. přenesená",J1368,0)</f>
        <v>0</v>
      </c>
      <c r="BI1368" s="258">
        <f>IF(N1368="nulová",J1368,0)</f>
        <v>0</v>
      </c>
      <c r="BJ1368" s="17" t="s">
        <v>88</v>
      </c>
      <c r="BK1368" s="258">
        <f>ROUND(I1368*H1368,2)</f>
        <v>0</v>
      </c>
      <c r="BL1368" s="17" t="s">
        <v>348</v>
      </c>
      <c r="BM1368" s="257" t="s">
        <v>1988</v>
      </c>
    </row>
    <row r="1369" spans="1:47" s="2" customFormat="1" ht="12">
      <c r="A1369" s="38"/>
      <c r="B1369" s="39"/>
      <c r="C1369" s="40"/>
      <c r="D1369" s="259" t="s">
        <v>175</v>
      </c>
      <c r="E1369" s="40"/>
      <c r="F1369" s="260" t="s">
        <v>1989</v>
      </c>
      <c r="G1369" s="40"/>
      <c r="H1369" s="40"/>
      <c r="I1369" s="155"/>
      <c r="J1369" s="40"/>
      <c r="K1369" s="40"/>
      <c r="L1369" s="44"/>
      <c r="M1369" s="261"/>
      <c r="N1369" s="262"/>
      <c r="O1369" s="91"/>
      <c r="P1369" s="91"/>
      <c r="Q1369" s="91"/>
      <c r="R1369" s="91"/>
      <c r="S1369" s="91"/>
      <c r="T1369" s="92"/>
      <c r="U1369" s="38"/>
      <c r="V1369" s="38"/>
      <c r="W1369" s="38"/>
      <c r="X1369" s="38"/>
      <c r="Y1369" s="38"/>
      <c r="Z1369" s="38"/>
      <c r="AA1369" s="38"/>
      <c r="AB1369" s="38"/>
      <c r="AC1369" s="38"/>
      <c r="AD1369" s="38"/>
      <c r="AE1369" s="38"/>
      <c r="AT1369" s="17" t="s">
        <v>175</v>
      </c>
      <c r="AU1369" s="17" t="s">
        <v>90</v>
      </c>
    </row>
    <row r="1370" spans="1:65" s="2" customFormat="1" ht="16.5" customHeight="1">
      <c r="A1370" s="38"/>
      <c r="B1370" s="39"/>
      <c r="C1370" s="300" t="s">
        <v>1990</v>
      </c>
      <c r="D1370" s="300" t="s">
        <v>331</v>
      </c>
      <c r="E1370" s="301" t="s">
        <v>1991</v>
      </c>
      <c r="F1370" s="302" t="s">
        <v>1992</v>
      </c>
      <c r="G1370" s="303" t="s">
        <v>988</v>
      </c>
      <c r="H1370" s="304">
        <v>1</v>
      </c>
      <c r="I1370" s="305"/>
      <c r="J1370" s="306">
        <f>ROUND(I1370*H1370,2)</f>
        <v>0</v>
      </c>
      <c r="K1370" s="307"/>
      <c r="L1370" s="308"/>
      <c r="M1370" s="309" t="s">
        <v>1</v>
      </c>
      <c r="N1370" s="310" t="s">
        <v>45</v>
      </c>
      <c r="O1370" s="91"/>
      <c r="P1370" s="255">
        <f>O1370*H1370</f>
        <v>0</v>
      </c>
      <c r="Q1370" s="255">
        <v>0</v>
      </c>
      <c r="R1370" s="255">
        <f>Q1370*H1370</f>
        <v>0</v>
      </c>
      <c r="S1370" s="255">
        <v>0</v>
      </c>
      <c r="T1370" s="256">
        <f>S1370*H1370</f>
        <v>0</v>
      </c>
      <c r="U1370" s="38"/>
      <c r="V1370" s="38"/>
      <c r="W1370" s="38"/>
      <c r="X1370" s="38"/>
      <c r="Y1370" s="38"/>
      <c r="Z1370" s="38"/>
      <c r="AA1370" s="38"/>
      <c r="AB1370" s="38"/>
      <c r="AC1370" s="38"/>
      <c r="AD1370" s="38"/>
      <c r="AE1370" s="38"/>
      <c r="AR1370" s="257" t="s">
        <v>508</v>
      </c>
      <c r="AT1370" s="257" t="s">
        <v>331</v>
      </c>
      <c r="AU1370" s="257" t="s">
        <v>90</v>
      </c>
      <c r="AY1370" s="17" t="s">
        <v>166</v>
      </c>
      <c r="BE1370" s="258">
        <f>IF(N1370="základní",J1370,0)</f>
        <v>0</v>
      </c>
      <c r="BF1370" s="258">
        <f>IF(N1370="snížená",J1370,0)</f>
        <v>0</v>
      </c>
      <c r="BG1370" s="258">
        <f>IF(N1370="zákl. přenesená",J1370,0)</f>
        <v>0</v>
      </c>
      <c r="BH1370" s="258">
        <f>IF(N1370="sníž. přenesená",J1370,0)</f>
        <v>0</v>
      </c>
      <c r="BI1370" s="258">
        <f>IF(N1370="nulová",J1370,0)</f>
        <v>0</v>
      </c>
      <c r="BJ1370" s="17" t="s">
        <v>88</v>
      </c>
      <c r="BK1370" s="258">
        <f>ROUND(I1370*H1370,2)</f>
        <v>0</v>
      </c>
      <c r="BL1370" s="17" t="s">
        <v>348</v>
      </c>
      <c r="BM1370" s="257" t="s">
        <v>1993</v>
      </c>
    </row>
    <row r="1371" spans="1:47" s="2" customFormat="1" ht="12">
      <c r="A1371" s="38"/>
      <c r="B1371" s="39"/>
      <c r="C1371" s="40"/>
      <c r="D1371" s="259" t="s">
        <v>175</v>
      </c>
      <c r="E1371" s="40"/>
      <c r="F1371" s="260" t="s">
        <v>1994</v>
      </c>
      <c r="G1371" s="40"/>
      <c r="H1371" s="40"/>
      <c r="I1371" s="155"/>
      <c r="J1371" s="40"/>
      <c r="K1371" s="40"/>
      <c r="L1371" s="44"/>
      <c r="M1371" s="261"/>
      <c r="N1371" s="262"/>
      <c r="O1371" s="91"/>
      <c r="P1371" s="91"/>
      <c r="Q1371" s="91"/>
      <c r="R1371" s="91"/>
      <c r="S1371" s="91"/>
      <c r="T1371" s="92"/>
      <c r="U1371" s="38"/>
      <c r="V1371" s="38"/>
      <c r="W1371" s="38"/>
      <c r="X1371" s="38"/>
      <c r="Y1371" s="38"/>
      <c r="Z1371" s="38"/>
      <c r="AA1371" s="38"/>
      <c r="AB1371" s="38"/>
      <c r="AC1371" s="38"/>
      <c r="AD1371" s="38"/>
      <c r="AE1371" s="38"/>
      <c r="AT1371" s="17" t="s">
        <v>175</v>
      </c>
      <c r="AU1371" s="17" t="s">
        <v>90</v>
      </c>
    </row>
    <row r="1372" spans="1:65" s="2" customFormat="1" ht="21.75" customHeight="1">
      <c r="A1372" s="38"/>
      <c r="B1372" s="39"/>
      <c r="C1372" s="245" t="s">
        <v>1995</v>
      </c>
      <c r="D1372" s="245" t="s">
        <v>169</v>
      </c>
      <c r="E1372" s="246" t="s">
        <v>1996</v>
      </c>
      <c r="F1372" s="247" t="s">
        <v>1997</v>
      </c>
      <c r="G1372" s="248" t="s">
        <v>307</v>
      </c>
      <c r="H1372" s="249">
        <v>4.465</v>
      </c>
      <c r="I1372" s="250"/>
      <c r="J1372" s="251">
        <f>ROUND(I1372*H1372,2)</f>
        <v>0</v>
      </c>
      <c r="K1372" s="252"/>
      <c r="L1372" s="44"/>
      <c r="M1372" s="253" t="s">
        <v>1</v>
      </c>
      <c r="N1372" s="254" t="s">
        <v>45</v>
      </c>
      <c r="O1372" s="91"/>
      <c r="P1372" s="255">
        <f>O1372*H1372</f>
        <v>0</v>
      </c>
      <c r="Q1372" s="255">
        <v>0</v>
      </c>
      <c r="R1372" s="255">
        <f>Q1372*H1372</f>
        <v>0</v>
      </c>
      <c r="S1372" s="255">
        <v>0</v>
      </c>
      <c r="T1372" s="256">
        <f>S1372*H1372</f>
        <v>0</v>
      </c>
      <c r="U1372" s="38"/>
      <c r="V1372" s="38"/>
      <c r="W1372" s="38"/>
      <c r="X1372" s="38"/>
      <c r="Y1372" s="38"/>
      <c r="Z1372" s="38"/>
      <c r="AA1372" s="38"/>
      <c r="AB1372" s="38"/>
      <c r="AC1372" s="38"/>
      <c r="AD1372" s="38"/>
      <c r="AE1372" s="38"/>
      <c r="AR1372" s="257" t="s">
        <v>348</v>
      </c>
      <c r="AT1372" s="257" t="s">
        <v>169</v>
      </c>
      <c r="AU1372" s="257" t="s">
        <v>90</v>
      </c>
      <c r="AY1372" s="17" t="s">
        <v>166</v>
      </c>
      <c r="BE1372" s="258">
        <f>IF(N1372="základní",J1372,0)</f>
        <v>0</v>
      </c>
      <c r="BF1372" s="258">
        <f>IF(N1372="snížená",J1372,0)</f>
        <v>0</v>
      </c>
      <c r="BG1372" s="258">
        <f>IF(N1372="zákl. přenesená",J1372,0)</f>
        <v>0</v>
      </c>
      <c r="BH1372" s="258">
        <f>IF(N1372="sníž. přenesená",J1372,0)</f>
        <v>0</v>
      </c>
      <c r="BI1372" s="258">
        <f>IF(N1372="nulová",J1372,0)</f>
        <v>0</v>
      </c>
      <c r="BJ1372" s="17" t="s">
        <v>88</v>
      </c>
      <c r="BK1372" s="258">
        <f>ROUND(I1372*H1372,2)</f>
        <v>0</v>
      </c>
      <c r="BL1372" s="17" t="s">
        <v>348</v>
      </c>
      <c r="BM1372" s="257" t="s">
        <v>1998</v>
      </c>
    </row>
    <row r="1373" spans="1:47" s="2" customFormat="1" ht="12">
      <c r="A1373" s="38"/>
      <c r="B1373" s="39"/>
      <c r="C1373" s="40"/>
      <c r="D1373" s="259" t="s">
        <v>175</v>
      </c>
      <c r="E1373" s="40"/>
      <c r="F1373" s="260" t="s">
        <v>1999</v>
      </c>
      <c r="G1373" s="40"/>
      <c r="H1373" s="40"/>
      <c r="I1373" s="155"/>
      <c r="J1373" s="40"/>
      <c r="K1373" s="40"/>
      <c r="L1373" s="44"/>
      <c r="M1373" s="261"/>
      <c r="N1373" s="262"/>
      <c r="O1373" s="91"/>
      <c r="P1373" s="91"/>
      <c r="Q1373" s="91"/>
      <c r="R1373" s="91"/>
      <c r="S1373" s="91"/>
      <c r="T1373" s="92"/>
      <c r="U1373" s="38"/>
      <c r="V1373" s="38"/>
      <c r="W1373" s="38"/>
      <c r="X1373" s="38"/>
      <c r="Y1373" s="38"/>
      <c r="Z1373" s="38"/>
      <c r="AA1373" s="38"/>
      <c r="AB1373" s="38"/>
      <c r="AC1373" s="38"/>
      <c r="AD1373" s="38"/>
      <c r="AE1373" s="38"/>
      <c r="AT1373" s="17" t="s">
        <v>175</v>
      </c>
      <c r="AU1373" s="17" t="s">
        <v>90</v>
      </c>
    </row>
    <row r="1374" spans="1:65" s="2" customFormat="1" ht="16.5" customHeight="1">
      <c r="A1374" s="38"/>
      <c r="B1374" s="39"/>
      <c r="C1374" s="245" t="s">
        <v>2000</v>
      </c>
      <c r="D1374" s="245" t="s">
        <v>169</v>
      </c>
      <c r="E1374" s="246" t="s">
        <v>2001</v>
      </c>
      <c r="F1374" s="247" t="s">
        <v>2002</v>
      </c>
      <c r="G1374" s="248" t="s">
        <v>988</v>
      </c>
      <c r="H1374" s="249">
        <v>1</v>
      </c>
      <c r="I1374" s="250"/>
      <c r="J1374" s="251">
        <f>ROUND(I1374*H1374,2)</f>
        <v>0</v>
      </c>
      <c r="K1374" s="252"/>
      <c r="L1374" s="44"/>
      <c r="M1374" s="253" t="s">
        <v>1</v>
      </c>
      <c r="N1374" s="254" t="s">
        <v>45</v>
      </c>
      <c r="O1374" s="91"/>
      <c r="P1374" s="255">
        <f>O1374*H1374</f>
        <v>0</v>
      </c>
      <c r="Q1374" s="255">
        <v>0</v>
      </c>
      <c r="R1374" s="255">
        <f>Q1374*H1374</f>
        <v>0</v>
      </c>
      <c r="S1374" s="255">
        <v>0</v>
      </c>
      <c r="T1374" s="256">
        <f>S1374*H1374</f>
        <v>0</v>
      </c>
      <c r="U1374" s="38"/>
      <c r="V1374" s="38"/>
      <c r="W1374" s="38"/>
      <c r="X1374" s="38"/>
      <c r="Y1374" s="38"/>
      <c r="Z1374" s="38"/>
      <c r="AA1374" s="38"/>
      <c r="AB1374" s="38"/>
      <c r="AC1374" s="38"/>
      <c r="AD1374" s="38"/>
      <c r="AE1374" s="38"/>
      <c r="AR1374" s="257" t="s">
        <v>348</v>
      </c>
      <c r="AT1374" s="257" t="s">
        <v>169</v>
      </c>
      <c r="AU1374" s="257" t="s">
        <v>90</v>
      </c>
      <c r="AY1374" s="17" t="s">
        <v>166</v>
      </c>
      <c r="BE1374" s="258">
        <f>IF(N1374="základní",J1374,0)</f>
        <v>0</v>
      </c>
      <c r="BF1374" s="258">
        <f>IF(N1374="snížená",J1374,0)</f>
        <v>0</v>
      </c>
      <c r="BG1374" s="258">
        <f>IF(N1374="zákl. přenesená",J1374,0)</f>
        <v>0</v>
      </c>
      <c r="BH1374" s="258">
        <f>IF(N1374="sníž. přenesená",J1374,0)</f>
        <v>0</v>
      </c>
      <c r="BI1374" s="258">
        <f>IF(N1374="nulová",J1374,0)</f>
        <v>0</v>
      </c>
      <c r="BJ1374" s="17" t="s">
        <v>88</v>
      </c>
      <c r="BK1374" s="258">
        <f>ROUND(I1374*H1374,2)</f>
        <v>0</v>
      </c>
      <c r="BL1374" s="17" t="s">
        <v>348</v>
      </c>
      <c r="BM1374" s="257" t="s">
        <v>2003</v>
      </c>
    </row>
    <row r="1375" spans="1:47" s="2" customFormat="1" ht="12">
      <c r="A1375" s="38"/>
      <c r="B1375" s="39"/>
      <c r="C1375" s="40"/>
      <c r="D1375" s="259" t="s">
        <v>175</v>
      </c>
      <c r="E1375" s="40"/>
      <c r="F1375" s="260" t="s">
        <v>2004</v>
      </c>
      <c r="G1375" s="40"/>
      <c r="H1375" s="40"/>
      <c r="I1375" s="155"/>
      <c r="J1375" s="40"/>
      <c r="K1375" s="40"/>
      <c r="L1375" s="44"/>
      <c r="M1375" s="261"/>
      <c r="N1375" s="262"/>
      <c r="O1375" s="91"/>
      <c r="P1375" s="91"/>
      <c r="Q1375" s="91"/>
      <c r="R1375" s="91"/>
      <c r="S1375" s="91"/>
      <c r="T1375" s="92"/>
      <c r="U1375" s="38"/>
      <c r="V1375" s="38"/>
      <c r="W1375" s="38"/>
      <c r="X1375" s="38"/>
      <c r="Y1375" s="38"/>
      <c r="Z1375" s="38"/>
      <c r="AA1375" s="38"/>
      <c r="AB1375" s="38"/>
      <c r="AC1375" s="38"/>
      <c r="AD1375" s="38"/>
      <c r="AE1375" s="38"/>
      <c r="AT1375" s="17" t="s">
        <v>175</v>
      </c>
      <c r="AU1375" s="17" t="s">
        <v>90</v>
      </c>
    </row>
    <row r="1376" spans="1:51" s="13" customFormat="1" ht="12">
      <c r="A1376" s="13"/>
      <c r="B1376" s="267"/>
      <c r="C1376" s="268"/>
      <c r="D1376" s="259" t="s">
        <v>267</v>
      </c>
      <c r="E1376" s="269" t="s">
        <v>1</v>
      </c>
      <c r="F1376" s="270" t="s">
        <v>88</v>
      </c>
      <c r="G1376" s="268"/>
      <c r="H1376" s="271">
        <v>1</v>
      </c>
      <c r="I1376" s="272"/>
      <c r="J1376" s="268"/>
      <c r="K1376" s="268"/>
      <c r="L1376" s="273"/>
      <c r="M1376" s="274"/>
      <c r="N1376" s="275"/>
      <c r="O1376" s="275"/>
      <c r="P1376" s="275"/>
      <c r="Q1376" s="275"/>
      <c r="R1376" s="275"/>
      <c r="S1376" s="275"/>
      <c r="T1376" s="276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77" t="s">
        <v>267</v>
      </c>
      <c r="AU1376" s="277" t="s">
        <v>90</v>
      </c>
      <c r="AV1376" s="13" t="s">
        <v>90</v>
      </c>
      <c r="AW1376" s="13" t="s">
        <v>35</v>
      </c>
      <c r="AX1376" s="13" t="s">
        <v>80</v>
      </c>
      <c r="AY1376" s="277" t="s">
        <v>166</v>
      </c>
    </row>
    <row r="1377" spans="1:51" s="14" customFormat="1" ht="12">
      <c r="A1377" s="14"/>
      <c r="B1377" s="278"/>
      <c r="C1377" s="279"/>
      <c r="D1377" s="259" t="s">
        <v>267</v>
      </c>
      <c r="E1377" s="280" t="s">
        <v>1</v>
      </c>
      <c r="F1377" s="281" t="s">
        <v>269</v>
      </c>
      <c r="G1377" s="279"/>
      <c r="H1377" s="282">
        <v>1</v>
      </c>
      <c r="I1377" s="283"/>
      <c r="J1377" s="279"/>
      <c r="K1377" s="279"/>
      <c r="L1377" s="284"/>
      <c r="M1377" s="285"/>
      <c r="N1377" s="286"/>
      <c r="O1377" s="286"/>
      <c r="P1377" s="286"/>
      <c r="Q1377" s="286"/>
      <c r="R1377" s="286"/>
      <c r="S1377" s="286"/>
      <c r="T1377" s="287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T1377" s="288" t="s">
        <v>267</v>
      </c>
      <c r="AU1377" s="288" t="s">
        <v>90</v>
      </c>
      <c r="AV1377" s="14" t="s">
        <v>103</v>
      </c>
      <c r="AW1377" s="14" t="s">
        <v>35</v>
      </c>
      <c r="AX1377" s="14" t="s">
        <v>88</v>
      </c>
      <c r="AY1377" s="288" t="s">
        <v>166</v>
      </c>
    </row>
    <row r="1378" spans="1:65" s="2" customFormat="1" ht="21.75" customHeight="1">
      <c r="A1378" s="38"/>
      <c r="B1378" s="39"/>
      <c r="C1378" s="245" t="s">
        <v>2005</v>
      </c>
      <c r="D1378" s="245" t="s">
        <v>169</v>
      </c>
      <c r="E1378" s="246" t="s">
        <v>2006</v>
      </c>
      <c r="F1378" s="247" t="s">
        <v>2007</v>
      </c>
      <c r="G1378" s="248" t="s">
        <v>988</v>
      </c>
      <c r="H1378" s="249">
        <v>1</v>
      </c>
      <c r="I1378" s="250"/>
      <c r="J1378" s="251">
        <f>ROUND(I1378*H1378,2)</f>
        <v>0</v>
      </c>
      <c r="K1378" s="252"/>
      <c r="L1378" s="44"/>
      <c r="M1378" s="253" t="s">
        <v>1</v>
      </c>
      <c r="N1378" s="254" t="s">
        <v>45</v>
      </c>
      <c r="O1378" s="91"/>
      <c r="P1378" s="255">
        <f>O1378*H1378</f>
        <v>0</v>
      </c>
      <c r="Q1378" s="255">
        <v>0</v>
      </c>
      <c r="R1378" s="255">
        <f>Q1378*H1378</f>
        <v>0</v>
      </c>
      <c r="S1378" s="255">
        <v>0</v>
      </c>
      <c r="T1378" s="256">
        <f>S1378*H1378</f>
        <v>0</v>
      </c>
      <c r="U1378" s="38"/>
      <c r="V1378" s="38"/>
      <c r="W1378" s="38"/>
      <c r="X1378" s="38"/>
      <c r="Y1378" s="38"/>
      <c r="Z1378" s="38"/>
      <c r="AA1378" s="38"/>
      <c r="AB1378" s="38"/>
      <c r="AC1378" s="38"/>
      <c r="AD1378" s="38"/>
      <c r="AE1378" s="38"/>
      <c r="AR1378" s="257" t="s">
        <v>348</v>
      </c>
      <c r="AT1378" s="257" t="s">
        <v>169</v>
      </c>
      <c r="AU1378" s="257" t="s">
        <v>90</v>
      </c>
      <c r="AY1378" s="17" t="s">
        <v>166</v>
      </c>
      <c r="BE1378" s="258">
        <f>IF(N1378="základní",J1378,0)</f>
        <v>0</v>
      </c>
      <c r="BF1378" s="258">
        <f>IF(N1378="snížená",J1378,0)</f>
        <v>0</v>
      </c>
      <c r="BG1378" s="258">
        <f>IF(N1378="zákl. přenesená",J1378,0)</f>
        <v>0</v>
      </c>
      <c r="BH1378" s="258">
        <f>IF(N1378="sníž. přenesená",J1378,0)</f>
        <v>0</v>
      </c>
      <c r="BI1378" s="258">
        <f>IF(N1378="nulová",J1378,0)</f>
        <v>0</v>
      </c>
      <c r="BJ1378" s="17" t="s">
        <v>88</v>
      </c>
      <c r="BK1378" s="258">
        <f>ROUND(I1378*H1378,2)</f>
        <v>0</v>
      </c>
      <c r="BL1378" s="17" t="s">
        <v>348</v>
      </c>
      <c r="BM1378" s="257" t="s">
        <v>2008</v>
      </c>
    </row>
    <row r="1379" spans="1:47" s="2" customFormat="1" ht="12">
      <c r="A1379" s="38"/>
      <c r="B1379" s="39"/>
      <c r="C1379" s="40"/>
      <c r="D1379" s="259" t="s">
        <v>175</v>
      </c>
      <c r="E1379" s="40"/>
      <c r="F1379" s="260" t="s">
        <v>2009</v>
      </c>
      <c r="G1379" s="40"/>
      <c r="H1379" s="40"/>
      <c r="I1379" s="155"/>
      <c r="J1379" s="40"/>
      <c r="K1379" s="40"/>
      <c r="L1379" s="44"/>
      <c r="M1379" s="261"/>
      <c r="N1379" s="262"/>
      <c r="O1379" s="91"/>
      <c r="P1379" s="91"/>
      <c r="Q1379" s="91"/>
      <c r="R1379" s="91"/>
      <c r="S1379" s="91"/>
      <c r="T1379" s="92"/>
      <c r="U1379" s="38"/>
      <c r="V1379" s="38"/>
      <c r="W1379" s="38"/>
      <c r="X1379" s="38"/>
      <c r="Y1379" s="38"/>
      <c r="Z1379" s="38"/>
      <c r="AA1379" s="38"/>
      <c r="AB1379" s="38"/>
      <c r="AC1379" s="38"/>
      <c r="AD1379" s="38"/>
      <c r="AE1379" s="38"/>
      <c r="AT1379" s="17" t="s">
        <v>175</v>
      </c>
      <c r="AU1379" s="17" t="s">
        <v>90</v>
      </c>
    </row>
    <row r="1380" spans="1:63" s="12" customFormat="1" ht="22.8" customHeight="1">
      <c r="A1380" s="12"/>
      <c r="B1380" s="229"/>
      <c r="C1380" s="230"/>
      <c r="D1380" s="231" t="s">
        <v>79</v>
      </c>
      <c r="E1380" s="243" t="s">
        <v>2010</v>
      </c>
      <c r="F1380" s="243" t="s">
        <v>2011</v>
      </c>
      <c r="G1380" s="230"/>
      <c r="H1380" s="230"/>
      <c r="I1380" s="233"/>
      <c r="J1380" s="244">
        <f>BK1380</f>
        <v>0</v>
      </c>
      <c r="K1380" s="230"/>
      <c r="L1380" s="235"/>
      <c r="M1380" s="236"/>
      <c r="N1380" s="237"/>
      <c r="O1380" s="237"/>
      <c r="P1380" s="238">
        <f>SUM(P1381:P1493)</f>
        <v>0</v>
      </c>
      <c r="Q1380" s="237"/>
      <c r="R1380" s="238">
        <f>SUM(R1381:R1493)</f>
        <v>0.8117332</v>
      </c>
      <c r="S1380" s="237"/>
      <c r="T1380" s="239">
        <f>SUM(T1381:T1493)</f>
        <v>1.0322</v>
      </c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R1380" s="240" t="s">
        <v>90</v>
      </c>
      <c r="AT1380" s="241" t="s">
        <v>79</v>
      </c>
      <c r="AU1380" s="241" t="s">
        <v>88</v>
      </c>
      <c r="AY1380" s="240" t="s">
        <v>166</v>
      </c>
      <c r="BK1380" s="242">
        <f>SUM(BK1381:BK1493)</f>
        <v>0</v>
      </c>
    </row>
    <row r="1381" spans="1:65" s="2" customFormat="1" ht="16.5" customHeight="1">
      <c r="A1381" s="38"/>
      <c r="B1381" s="39"/>
      <c r="C1381" s="245" t="s">
        <v>2012</v>
      </c>
      <c r="D1381" s="245" t="s">
        <v>169</v>
      </c>
      <c r="E1381" s="246" t="s">
        <v>2013</v>
      </c>
      <c r="F1381" s="247" t="s">
        <v>2014</v>
      </c>
      <c r="G1381" s="248" t="s">
        <v>339</v>
      </c>
      <c r="H1381" s="249">
        <v>114.723</v>
      </c>
      <c r="I1381" s="250"/>
      <c r="J1381" s="251">
        <f>ROUND(I1381*H1381,2)</f>
        <v>0</v>
      </c>
      <c r="K1381" s="252"/>
      <c r="L1381" s="44"/>
      <c r="M1381" s="253" t="s">
        <v>1</v>
      </c>
      <c r="N1381" s="254" t="s">
        <v>45</v>
      </c>
      <c r="O1381" s="91"/>
      <c r="P1381" s="255">
        <f>O1381*H1381</f>
        <v>0</v>
      </c>
      <c r="Q1381" s="255">
        <v>5E-05</v>
      </c>
      <c r="R1381" s="255">
        <f>Q1381*H1381</f>
        <v>0.005736150000000001</v>
      </c>
      <c r="S1381" s="255">
        <v>0</v>
      </c>
      <c r="T1381" s="256">
        <f>S1381*H1381</f>
        <v>0</v>
      </c>
      <c r="U1381" s="38"/>
      <c r="V1381" s="38"/>
      <c r="W1381" s="38"/>
      <c r="X1381" s="38"/>
      <c r="Y1381" s="38"/>
      <c r="Z1381" s="38"/>
      <c r="AA1381" s="38"/>
      <c r="AB1381" s="38"/>
      <c r="AC1381" s="38"/>
      <c r="AD1381" s="38"/>
      <c r="AE1381" s="38"/>
      <c r="AR1381" s="257" t="s">
        <v>348</v>
      </c>
      <c r="AT1381" s="257" t="s">
        <v>169</v>
      </c>
      <c r="AU1381" s="257" t="s">
        <v>90</v>
      </c>
      <c r="AY1381" s="17" t="s">
        <v>166</v>
      </c>
      <c r="BE1381" s="258">
        <f>IF(N1381="základní",J1381,0)</f>
        <v>0</v>
      </c>
      <c r="BF1381" s="258">
        <f>IF(N1381="snížená",J1381,0)</f>
        <v>0</v>
      </c>
      <c r="BG1381" s="258">
        <f>IF(N1381="zákl. přenesená",J1381,0)</f>
        <v>0</v>
      </c>
      <c r="BH1381" s="258">
        <f>IF(N1381="sníž. přenesená",J1381,0)</f>
        <v>0</v>
      </c>
      <c r="BI1381" s="258">
        <f>IF(N1381="nulová",J1381,0)</f>
        <v>0</v>
      </c>
      <c r="BJ1381" s="17" t="s">
        <v>88</v>
      </c>
      <c r="BK1381" s="258">
        <f>ROUND(I1381*H1381,2)</f>
        <v>0</v>
      </c>
      <c r="BL1381" s="17" t="s">
        <v>348</v>
      </c>
      <c r="BM1381" s="257" t="s">
        <v>2015</v>
      </c>
    </row>
    <row r="1382" spans="1:47" s="2" customFormat="1" ht="12">
      <c r="A1382" s="38"/>
      <c r="B1382" s="39"/>
      <c r="C1382" s="40"/>
      <c r="D1382" s="259" t="s">
        <v>175</v>
      </c>
      <c r="E1382" s="40"/>
      <c r="F1382" s="260" t="s">
        <v>2016</v>
      </c>
      <c r="G1382" s="40"/>
      <c r="H1382" s="40"/>
      <c r="I1382" s="155"/>
      <c r="J1382" s="40"/>
      <c r="K1382" s="40"/>
      <c r="L1382" s="44"/>
      <c r="M1382" s="261"/>
      <c r="N1382" s="262"/>
      <c r="O1382" s="91"/>
      <c r="P1382" s="91"/>
      <c r="Q1382" s="91"/>
      <c r="R1382" s="91"/>
      <c r="S1382" s="91"/>
      <c r="T1382" s="92"/>
      <c r="U1382" s="38"/>
      <c r="V1382" s="38"/>
      <c r="W1382" s="38"/>
      <c r="X1382" s="38"/>
      <c r="Y1382" s="38"/>
      <c r="Z1382" s="38"/>
      <c r="AA1382" s="38"/>
      <c r="AB1382" s="38"/>
      <c r="AC1382" s="38"/>
      <c r="AD1382" s="38"/>
      <c r="AE1382" s="38"/>
      <c r="AT1382" s="17" t="s">
        <v>175</v>
      </c>
      <c r="AU1382" s="17" t="s">
        <v>90</v>
      </c>
    </row>
    <row r="1383" spans="1:51" s="13" customFormat="1" ht="12">
      <c r="A1383" s="13"/>
      <c r="B1383" s="267"/>
      <c r="C1383" s="268"/>
      <c r="D1383" s="259" t="s">
        <v>267</v>
      </c>
      <c r="E1383" s="269" t="s">
        <v>1</v>
      </c>
      <c r="F1383" s="270" t="s">
        <v>2017</v>
      </c>
      <c r="G1383" s="268"/>
      <c r="H1383" s="271">
        <v>58.5</v>
      </c>
      <c r="I1383" s="272"/>
      <c r="J1383" s="268"/>
      <c r="K1383" s="268"/>
      <c r="L1383" s="273"/>
      <c r="M1383" s="274"/>
      <c r="N1383" s="275"/>
      <c r="O1383" s="275"/>
      <c r="P1383" s="275"/>
      <c r="Q1383" s="275"/>
      <c r="R1383" s="275"/>
      <c r="S1383" s="275"/>
      <c r="T1383" s="276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77" t="s">
        <v>267</v>
      </c>
      <c r="AU1383" s="277" t="s">
        <v>90</v>
      </c>
      <c r="AV1383" s="13" t="s">
        <v>90</v>
      </c>
      <c r="AW1383" s="13" t="s">
        <v>35</v>
      </c>
      <c r="AX1383" s="13" t="s">
        <v>80</v>
      </c>
      <c r="AY1383" s="277" t="s">
        <v>166</v>
      </c>
    </row>
    <row r="1384" spans="1:51" s="14" customFormat="1" ht="12">
      <c r="A1384" s="14"/>
      <c r="B1384" s="278"/>
      <c r="C1384" s="279"/>
      <c r="D1384" s="259" t="s">
        <v>267</v>
      </c>
      <c r="E1384" s="280" t="s">
        <v>1</v>
      </c>
      <c r="F1384" s="281" t="s">
        <v>2018</v>
      </c>
      <c r="G1384" s="279"/>
      <c r="H1384" s="282">
        <v>58.5</v>
      </c>
      <c r="I1384" s="283"/>
      <c r="J1384" s="279"/>
      <c r="K1384" s="279"/>
      <c r="L1384" s="284"/>
      <c r="M1384" s="285"/>
      <c r="N1384" s="286"/>
      <c r="O1384" s="286"/>
      <c r="P1384" s="286"/>
      <c r="Q1384" s="286"/>
      <c r="R1384" s="286"/>
      <c r="S1384" s="286"/>
      <c r="T1384" s="287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T1384" s="288" t="s">
        <v>267</v>
      </c>
      <c r="AU1384" s="288" t="s">
        <v>90</v>
      </c>
      <c r="AV1384" s="14" t="s">
        <v>103</v>
      </c>
      <c r="AW1384" s="14" t="s">
        <v>35</v>
      </c>
      <c r="AX1384" s="14" t="s">
        <v>80</v>
      </c>
      <c r="AY1384" s="288" t="s">
        <v>166</v>
      </c>
    </row>
    <row r="1385" spans="1:51" s="13" customFormat="1" ht="12">
      <c r="A1385" s="13"/>
      <c r="B1385" s="267"/>
      <c r="C1385" s="268"/>
      <c r="D1385" s="259" t="s">
        <v>267</v>
      </c>
      <c r="E1385" s="269" t="s">
        <v>1</v>
      </c>
      <c r="F1385" s="270" t="s">
        <v>2019</v>
      </c>
      <c r="G1385" s="268"/>
      <c r="H1385" s="271">
        <v>36.254</v>
      </c>
      <c r="I1385" s="272"/>
      <c r="J1385" s="268"/>
      <c r="K1385" s="268"/>
      <c r="L1385" s="273"/>
      <c r="M1385" s="274"/>
      <c r="N1385" s="275"/>
      <c r="O1385" s="275"/>
      <c r="P1385" s="275"/>
      <c r="Q1385" s="275"/>
      <c r="R1385" s="275"/>
      <c r="S1385" s="275"/>
      <c r="T1385" s="276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T1385" s="277" t="s">
        <v>267</v>
      </c>
      <c r="AU1385" s="277" t="s">
        <v>90</v>
      </c>
      <c r="AV1385" s="13" t="s">
        <v>90</v>
      </c>
      <c r="AW1385" s="13" t="s">
        <v>35</v>
      </c>
      <c r="AX1385" s="13" t="s">
        <v>80</v>
      </c>
      <c r="AY1385" s="277" t="s">
        <v>166</v>
      </c>
    </row>
    <row r="1386" spans="1:51" s="14" customFormat="1" ht="12">
      <c r="A1386" s="14"/>
      <c r="B1386" s="278"/>
      <c r="C1386" s="279"/>
      <c r="D1386" s="259" t="s">
        <v>267</v>
      </c>
      <c r="E1386" s="280" t="s">
        <v>1</v>
      </c>
      <c r="F1386" s="281" t="s">
        <v>2020</v>
      </c>
      <c r="G1386" s="279"/>
      <c r="H1386" s="282">
        <v>36.254</v>
      </c>
      <c r="I1386" s="283"/>
      <c r="J1386" s="279"/>
      <c r="K1386" s="279"/>
      <c r="L1386" s="284"/>
      <c r="M1386" s="285"/>
      <c r="N1386" s="286"/>
      <c r="O1386" s="286"/>
      <c r="P1386" s="286"/>
      <c r="Q1386" s="286"/>
      <c r="R1386" s="286"/>
      <c r="S1386" s="286"/>
      <c r="T1386" s="287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T1386" s="288" t="s">
        <v>267</v>
      </c>
      <c r="AU1386" s="288" t="s">
        <v>90</v>
      </c>
      <c r="AV1386" s="14" t="s">
        <v>103</v>
      </c>
      <c r="AW1386" s="14" t="s">
        <v>35</v>
      </c>
      <c r="AX1386" s="14" t="s">
        <v>80</v>
      </c>
      <c r="AY1386" s="288" t="s">
        <v>166</v>
      </c>
    </row>
    <row r="1387" spans="1:51" s="13" customFormat="1" ht="12">
      <c r="A1387" s="13"/>
      <c r="B1387" s="267"/>
      <c r="C1387" s="268"/>
      <c r="D1387" s="259" t="s">
        <v>267</v>
      </c>
      <c r="E1387" s="269" t="s">
        <v>1</v>
      </c>
      <c r="F1387" s="270" t="s">
        <v>2021</v>
      </c>
      <c r="G1387" s="268"/>
      <c r="H1387" s="271">
        <v>10.419</v>
      </c>
      <c r="I1387" s="272"/>
      <c r="J1387" s="268"/>
      <c r="K1387" s="268"/>
      <c r="L1387" s="273"/>
      <c r="M1387" s="274"/>
      <c r="N1387" s="275"/>
      <c r="O1387" s="275"/>
      <c r="P1387" s="275"/>
      <c r="Q1387" s="275"/>
      <c r="R1387" s="275"/>
      <c r="S1387" s="275"/>
      <c r="T1387" s="276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T1387" s="277" t="s">
        <v>267</v>
      </c>
      <c r="AU1387" s="277" t="s">
        <v>90</v>
      </c>
      <c r="AV1387" s="13" t="s">
        <v>90</v>
      </c>
      <c r="AW1387" s="13" t="s">
        <v>35</v>
      </c>
      <c r="AX1387" s="13" t="s">
        <v>80</v>
      </c>
      <c r="AY1387" s="277" t="s">
        <v>166</v>
      </c>
    </row>
    <row r="1388" spans="1:51" s="14" customFormat="1" ht="12">
      <c r="A1388" s="14"/>
      <c r="B1388" s="278"/>
      <c r="C1388" s="279"/>
      <c r="D1388" s="259" t="s">
        <v>267</v>
      </c>
      <c r="E1388" s="280" t="s">
        <v>1</v>
      </c>
      <c r="F1388" s="281" t="s">
        <v>2022</v>
      </c>
      <c r="G1388" s="279"/>
      <c r="H1388" s="282">
        <v>10.419</v>
      </c>
      <c r="I1388" s="283"/>
      <c r="J1388" s="279"/>
      <c r="K1388" s="279"/>
      <c r="L1388" s="284"/>
      <c r="M1388" s="285"/>
      <c r="N1388" s="286"/>
      <c r="O1388" s="286"/>
      <c r="P1388" s="286"/>
      <c r="Q1388" s="286"/>
      <c r="R1388" s="286"/>
      <c r="S1388" s="286"/>
      <c r="T1388" s="287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T1388" s="288" t="s">
        <v>267</v>
      </c>
      <c r="AU1388" s="288" t="s">
        <v>90</v>
      </c>
      <c r="AV1388" s="14" t="s">
        <v>103</v>
      </c>
      <c r="AW1388" s="14" t="s">
        <v>35</v>
      </c>
      <c r="AX1388" s="14" t="s">
        <v>80</v>
      </c>
      <c r="AY1388" s="288" t="s">
        <v>166</v>
      </c>
    </row>
    <row r="1389" spans="1:51" s="13" customFormat="1" ht="12">
      <c r="A1389" s="13"/>
      <c r="B1389" s="267"/>
      <c r="C1389" s="268"/>
      <c r="D1389" s="259" t="s">
        <v>267</v>
      </c>
      <c r="E1389" s="269" t="s">
        <v>1</v>
      </c>
      <c r="F1389" s="270" t="s">
        <v>2023</v>
      </c>
      <c r="G1389" s="268"/>
      <c r="H1389" s="271">
        <v>9.55</v>
      </c>
      <c r="I1389" s="272"/>
      <c r="J1389" s="268"/>
      <c r="K1389" s="268"/>
      <c r="L1389" s="273"/>
      <c r="M1389" s="274"/>
      <c r="N1389" s="275"/>
      <c r="O1389" s="275"/>
      <c r="P1389" s="275"/>
      <c r="Q1389" s="275"/>
      <c r="R1389" s="275"/>
      <c r="S1389" s="275"/>
      <c r="T1389" s="276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T1389" s="277" t="s">
        <v>267</v>
      </c>
      <c r="AU1389" s="277" t="s">
        <v>90</v>
      </c>
      <c r="AV1389" s="13" t="s">
        <v>90</v>
      </c>
      <c r="AW1389" s="13" t="s">
        <v>35</v>
      </c>
      <c r="AX1389" s="13" t="s">
        <v>80</v>
      </c>
      <c r="AY1389" s="277" t="s">
        <v>166</v>
      </c>
    </row>
    <row r="1390" spans="1:51" s="14" customFormat="1" ht="12">
      <c r="A1390" s="14"/>
      <c r="B1390" s="278"/>
      <c r="C1390" s="279"/>
      <c r="D1390" s="259" t="s">
        <v>267</v>
      </c>
      <c r="E1390" s="280" t="s">
        <v>1</v>
      </c>
      <c r="F1390" s="281" t="s">
        <v>2024</v>
      </c>
      <c r="G1390" s="279"/>
      <c r="H1390" s="282">
        <v>9.55</v>
      </c>
      <c r="I1390" s="283"/>
      <c r="J1390" s="279"/>
      <c r="K1390" s="279"/>
      <c r="L1390" s="284"/>
      <c r="M1390" s="285"/>
      <c r="N1390" s="286"/>
      <c r="O1390" s="286"/>
      <c r="P1390" s="286"/>
      <c r="Q1390" s="286"/>
      <c r="R1390" s="286"/>
      <c r="S1390" s="286"/>
      <c r="T1390" s="287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T1390" s="288" t="s">
        <v>267</v>
      </c>
      <c r="AU1390" s="288" t="s">
        <v>90</v>
      </c>
      <c r="AV1390" s="14" t="s">
        <v>103</v>
      </c>
      <c r="AW1390" s="14" t="s">
        <v>35</v>
      </c>
      <c r="AX1390" s="14" t="s">
        <v>80</v>
      </c>
      <c r="AY1390" s="288" t="s">
        <v>166</v>
      </c>
    </row>
    <row r="1391" spans="1:51" s="15" customFormat="1" ht="12">
      <c r="A1391" s="15"/>
      <c r="B1391" s="289"/>
      <c r="C1391" s="290"/>
      <c r="D1391" s="259" t="s">
        <v>267</v>
      </c>
      <c r="E1391" s="291" t="s">
        <v>1</v>
      </c>
      <c r="F1391" s="292" t="s">
        <v>285</v>
      </c>
      <c r="G1391" s="290"/>
      <c r="H1391" s="293">
        <v>114.72299999999998</v>
      </c>
      <c r="I1391" s="294"/>
      <c r="J1391" s="290"/>
      <c r="K1391" s="290"/>
      <c r="L1391" s="295"/>
      <c r="M1391" s="296"/>
      <c r="N1391" s="297"/>
      <c r="O1391" s="297"/>
      <c r="P1391" s="297"/>
      <c r="Q1391" s="297"/>
      <c r="R1391" s="297"/>
      <c r="S1391" s="297"/>
      <c r="T1391" s="298"/>
      <c r="U1391" s="15"/>
      <c r="V1391" s="15"/>
      <c r="W1391" s="15"/>
      <c r="X1391" s="15"/>
      <c r="Y1391" s="15"/>
      <c r="Z1391" s="15"/>
      <c r="AA1391" s="15"/>
      <c r="AB1391" s="15"/>
      <c r="AC1391" s="15"/>
      <c r="AD1391" s="15"/>
      <c r="AE1391" s="15"/>
      <c r="AT1391" s="299" t="s">
        <v>267</v>
      </c>
      <c r="AU1391" s="299" t="s">
        <v>90</v>
      </c>
      <c r="AV1391" s="15" t="s">
        <v>113</v>
      </c>
      <c r="AW1391" s="15" t="s">
        <v>35</v>
      </c>
      <c r="AX1391" s="15" t="s">
        <v>88</v>
      </c>
      <c r="AY1391" s="299" t="s">
        <v>166</v>
      </c>
    </row>
    <row r="1392" spans="1:65" s="2" customFormat="1" ht="21.75" customHeight="1">
      <c r="A1392" s="38"/>
      <c r="B1392" s="39"/>
      <c r="C1392" s="300" t="s">
        <v>2025</v>
      </c>
      <c r="D1392" s="300" t="s">
        <v>331</v>
      </c>
      <c r="E1392" s="301" t="s">
        <v>2026</v>
      </c>
      <c r="F1392" s="302" t="s">
        <v>2027</v>
      </c>
      <c r="G1392" s="303" t="s">
        <v>339</v>
      </c>
      <c r="H1392" s="304">
        <v>45</v>
      </c>
      <c r="I1392" s="305"/>
      <c r="J1392" s="306">
        <f>ROUND(I1392*H1392,2)</f>
        <v>0</v>
      </c>
      <c r="K1392" s="307"/>
      <c r="L1392" s="308"/>
      <c r="M1392" s="309" t="s">
        <v>1</v>
      </c>
      <c r="N1392" s="310" t="s">
        <v>45</v>
      </c>
      <c r="O1392" s="91"/>
      <c r="P1392" s="255">
        <f>O1392*H1392</f>
        <v>0</v>
      </c>
      <c r="Q1392" s="255">
        <v>0</v>
      </c>
      <c r="R1392" s="255">
        <f>Q1392*H1392</f>
        <v>0</v>
      </c>
      <c r="S1392" s="255">
        <v>0</v>
      </c>
      <c r="T1392" s="256">
        <f>S1392*H1392</f>
        <v>0</v>
      </c>
      <c r="U1392" s="38"/>
      <c r="V1392" s="38"/>
      <c r="W1392" s="38"/>
      <c r="X1392" s="38"/>
      <c r="Y1392" s="38"/>
      <c r="Z1392" s="38"/>
      <c r="AA1392" s="38"/>
      <c r="AB1392" s="38"/>
      <c r="AC1392" s="38"/>
      <c r="AD1392" s="38"/>
      <c r="AE1392" s="38"/>
      <c r="AR1392" s="257" t="s">
        <v>508</v>
      </c>
      <c r="AT1392" s="257" t="s">
        <v>331</v>
      </c>
      <c r="AU1392" s="257" t="s">
        <v>90</v>
      </c>
      <c r="AY1392" s="17" t="s">
        <v>166</v>
      </c>
      <c r="BE1392" s="258">
        <f>IF(N1392="základní",J1392,0)</f>
        <v>0</v>
      </c>
      <c r="BF1392" s="258">
        <f>IF(N1392="snížená",J1392,0)</f>
        <v>0</v>
      </c>
      <c r="BG1392" s="258">
        <f>IF(N1392="zákl. přenesená",J1392,0)</f>
        <v>0</v>
      </c>
      <c r="BH1392" s="258">
        <f>IF(N1392="sníž. přenesená",J1392,0)</f>
        <v>0</v>
      </c>
      <c r="BI1392" s="258">
        <f>IF(N1392="nulová",J1392,0)</f>
        <v>0</v>
      </c>
      <c r="BJ1392" s="17" t="s">
        <v>88</v>
      </c>
      <c r="BK1392" s="258">
        <f>ROUND(I1392*H1392,2)</f>
        <v>0</v>
      </c>
      <c r="BL1392" s="17" t="s">
        <v>348</v>
      </c>
      <c r="BM1392" s="257" t="s">
        <v>2028</v>
      </c>
    </row>
    <row r="1393" spans="1:47" s="2" customFormat="1" ht="12">
      <c r="A1393" s="38"/>
      <c r="B1393" s="39"/>
      <c r="C1393" s="40"/>
      <c r="D1393" s="259" t="s">
        <v>175</v>
      </c>
      <c r="E1393" s="40"/>
      <c r="F1393" s="260" t="s">
        <v>2027</v>
      </c>
      <c r="G1393" s="40"/>
      <c r="H1393" s="40"/>
      <c r="I1393" s="155"/>
      <c r="J1393" s="40"/>
      <c r="K1393" s="40"/>
      <c r="L1393" s="44"/>
      <c r="M1393" s="261"/>
      <c r="N1393" s="262"/>
      <c r="O1393" s="91"/>
      <c r="P1393" s="91"/>
      <c r="Q1393" s="91"/>
      <c r="R1393" s="91"/>
      <c r="S1393" s="91"/>
      <c r="T1393" s="92"/>
      <c r="U1393" s="38"/>
      <c r="V1393" s="38"/>
      <c r="W1393" s="38"/>
      <c r="X1393" s="38"/>
      <c r="Y1393" s="38"/>
      <c r="Z1393" s="38"/>
      <c r="AA1393" s="38"/>
      <c r="AB1393" s="38"/>
      <c r="AC1393" s="38"/>
      <c r="AD1393" s="38"/>
      <c r="AE1393" s="38"/>
      <c r="AT1393" s="17" t="s">
        <v>175</v>
      </c>
      <c r="AU1393" s="17" t="s">
        <v>90</v>
      </c>
    </row>
    <row r="1394" spans="1:51" s="13" customFormat="1" ht="12">
      <c r="A1394" s="13"/>
      <c r="B1394" s="267"/>
      <c r="C1394" s="268"/>
      <c r="D1394" s="259" t="s">
        <v>267</v>
      </c>
      <c r="E1394" s="269" t="s">
        <v>1</v>
      </c>
      <c r="F1394" s="270" t="s">
        <v>2029</v>
      </c>
      <c r="G1394" s="268"/>
      <c r="H1394" s="271">
        <v>45</v>
      </c>
      <c r="I1394" s="272"/>
      <c r="J1394" s="268"/>
      <c r="K1394" s="268"/>
      <c r="L1394" s="273"/>
      <c r="M1394" s="274"/>
      <c r="N1394" s="275"/>
      <c r="O1394" s="275"/>
      <c r="P1394" s="275"/>
      <c r="Q1394" s="275"/>
      <c r="R1394" s="275"/>
      <c r="S1394" s="275"/>
      <c r="T1394" s="276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T1394" s="277" t="s">
        <v>267</v>
      </c>
      <c r="AU1394" s="277" t="s">
        <v>90</v>
      </c>
      <c r="AV1394" s="13" t="s">
        <v>90</v>
      </c>
      <c r="AW1394" s="13" t="s">
        <v>35</v>
      </c>
      <c r="AX1394" s="13" t="s">
        <v>80</v>
      </c>
      <c r="AY1394" s="277" t="s">
        <v>166</v>
      </c>
    </row>
    <row r="1395" spans="1:51" s="14" customFormat="1" ht="12">
      <c r="A1395" s="14"/>
      <c r="B1395" s="278"/>
      <c r="C1395" s="279"/>
      <c r="D1395" s="259" t="s">
        <v>267</v>
      </c>
      <c r="E1395" s="280" t="s">
        <v>1</v>
      </c>
      <c r="F1395" s="281" t="s">
        <v>269</v>
      </c>
      <c r="G1395" s="279"/>
      <c r="H1395" s="282">
        <v>45</v>
      </c>
      <c r="I1395" s="283"/>
      <c r="J1395" s="279"/>
      <c r="K1395" s="279"/>
      <c r="L1395" s="284"/>
      <c r="M1395" s="285"/>
      <c r="N1395" s="286"/>
      <c r="O1395" s="286"/>
      <c r="P1395" s="286"/>
      <c r="Q1395" s="286"/>
      <c r="R1395" s="286"/>
      <c r="S1395" s="286"/>
      <c r="T1395" s="287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T1395" s="288" t="s">
        <v>267</v>
      </c>
      <c r="AU1395" s="288" t="s">
        <v>90</v>
      </c>
      <c r="AV1395" s="14" t="s">
        <v>103</v>
      </c>
      <c r="AW1395" s="14" t="s">
        <v>35</v>
      </c>
      <c r="AX1395" s="14" t="s">
        <v>88</v>
      </c>
      <c r="AY1395" s="288" t="s">
        <v>166</v>
      </c>
    </row>
    <row r="1396" spans="1:65" s="2" customFormat="1" ht="21.75" customHeight="1">
      <c r="A1396" s="38"/>
      <c r="B1396" s="39"/>
      <c r="C1396" s="300" t="s">
        <v>2030</v>
      </c>
      <c r="D1396" s="300" t="s">
        <v>331</v>
      </c>
      <c r="E1396" s="301" t="s">
        <v>2031</v>
      </c>
      <c r="F1396" s="302" t="s">
        <v>2032</v>
      </c>
      <c r="G1396" s="303" t="s">
        <v>2033</v>
      </c>
      <c r="H1396" s="304">
        <v>1</v>
      </c>
      <c r="I1396" s="305"/>
      <c r="J1396" s="306">
        <f>ROUND(I1396*H1396,2)</f>
        <v>0</v>
      </c>
      <c r="K1396" s="307"/>
      <c r="L1396" s="308"/>
      <c r="M1396" s="309" t="s">
        <v>1</v>
      </c>
      <c r="N1396" s="310" t="s">
        <v>45</v>
      </c>
      <c r="O1396" s="91"/>
      <c r="P1396" s="255">
        <f>O1396*H1396</f>
        <v>0</v>
      </c>
      <c r="Q1396" s="255">
        <v>0</v>
      </c>
      <c r="R1396" s="255">
        <f>Q1396*H1396</f>
        <v>0</v>
      </c>
      <c r="S1396" s="255">
        <v>0</v>
      </c>
      <c r="T1396" s="256">
        <f>S1396*H1396</f>
        <v>0</v>
      </c>
      <c r="U1396" s="38"/>
      <c r="V1396" s="38"/>
      <c r="W1396" s="38"/>
      <c r="X1396" s="38"/>
      <c r="Y1396" s="38"/>
      <c r="Z1396" s="38"/>
      <c r="AA1396" s="38"/>
      <c r="AB1396" s="38"/>
      <c r="AC1396" s="38"/>
      <c r="AD1396" s="38"/>
      <c r="AE1396" s="38"/>
      <c r="AR1396" s="257" t="s">
        <v>508</v>
      </c>
      <c r="AT1396" s="257" t="s">
        <v>331</v>
      </c>
      <c r="AU1396" s="257" t="s">
        <v>90</v>
      </c>
      <c r="AY1396" s="17" t="s">
        <v>166</v>
      </c>
      <c r="BE1396" s="258">
        <f>IF(N1396="základní",J1396,0)</f>
        <v>0</v>
      </c>
      <c r="BF1396" s="258">
        <f>IF(N1396="snížená",J1396,0)</f>
        <v>0</v>
      </c>
      <c r="BG1396" s="258">
        <f>IF(N1396="zákl. přenesená",J1396,0)</f>
        <v>0</v>
      </c>
      <c r="BH1396" s="258">
        <f>IF(N1396="sníž. přenesená",J1396,0)</f>
        <v>0</v>
      </c>
      <c r="BI1396" s="258">
        <f>IF(N1396="nulová",J1396,0)</f>
        <v>0</v>
      </c>
      <c r="BJ1396" s="17" t="s">
        <v>88</v>
      </c>
      <c r="BK1396" s="258">
        <f>ROUND(I1396*H1396,2)</f>
        <v>0</v>
      </c>
      <c r="BL1396" s="17" t="s">
        <v>348</v>
      </c>
      <c r="BM1396" s="257" t="s">
        <v>2034</v>
      </c>
    </row>
    <row r="1397" spans="1:47" s="2" customFormat="1" ht="12">
      <c r="A1397" s="38"/>
      <c r="B1397" s="39"/>
      <c r="C1397" s="40"/>
      <c r="D1397" s="259" t="s">
        <v>175</v>
      </c>
      <c r="E1397" s="40"/>
      <c r="F1397" s="260" t="s">
        <v>2032</v>
      </c>
      <c r="G1397" s="40"/>
      <c r="H1397" s="40"/>
      <c r="I1397" s="155"/>
      <c r="J1397" s="40"/>
      <c r="K1397" s="40"/>
      <c r="L1397" s="44"/>
      <c r="M1397" s="261"/>
      <c r="N1397" s="262"/>
      <c r="O1397" s="91"/>
      <c r="P1397" s="91"/>
      <c r="Q1397" s="91"/>
      <c r="R1397" s="91"/>
      <c r="S1397" s="91"/>
      <c r="T1397" s="92"/>
      <c r="U1397" s="38"/>
      <c r="V1397" s="38"/>
      <c r="W1397" s="38"/>
      <c r="X1397" s="38"/>
      <c r="Y1397" s="38"/>
      <c r="Z1397" s="38"/>
      <c r="AA1397" s="38"/>
      <c r="AB1397" s="38"/>
      <c r="AC1397" s="38"/>
      <c r="AD1397" s="38"/>
      <c r="AE1397" s="38"/>
      <c r="AT1397" s="17" t="s">
        <v>175</v>
      </c>
      <c r="AU1397" s="17" t="s">
        <v>90</v>
      </c>
    </row>
    <row r="1398" spans="1:65" s="2" customFormat="1" ht="21.75" customHeight="1">
      <c r="A1398" s="38"/>
      <c r="B1398" s="39"/>
      <c r="C1398" s="300" t="s">
        <v>2035</v>
      </c>
      <c r="D1398" s="300" t="s">
        <v>331</v>
      </c>
      <c r="E1398" s="301" t="s">
        <v>2036</v>
      </c>
      <c r="F1398" s="302" t="s">
        <v>2037</v>
      </c>
      <c r="G1398" s="303" t="s">
        <v>339</v>
      </c>
      <c r="H1398" s="304">
        <v>36.25</v>
      </c>
      <c r="I1398" s="305"/>
      <c r="J1398" s="306">
        <f>ROUND(I1398*H1398,2)</f>
        <v>0</v>
      </c>
      <c r="K1398" s="307"/>
      <c r="L1398" s="308"/>
      <c r="M1398" s="309" t="s">
        <v>1</v>
      </c>
      <c r="N1398" s="310" t="s">
        <v>45</v>
      </c>
      <c r="O1398" s="91"/>
      <c r="P1398" s="255">
        <f>O1398*H1398</f>
        <v>0</v>
      </c>
      <c r="Q1398" s="255">
        <v>0</v>
      </c>
      <c r="R1398" s="255">
        <f>Q1398*H1398</f>
        <v>0</v>
      </c>
      <c r="S1398" s="255">
        <v>0</v>
      </c>
      <c r="T1398" s="256">
        <f>S1398*H1398</f>
        <v>0</v>
      </c>
      <c r="U1398" s="38"/>
      <c r="V1398" s="38"/>
      <c r="W1398" s="38"/>
      <c r="X1398" s="38"/>
      <c r="Y1398" s="38"/>
      <c r="Z1398" s="38"/>
      <c r="AA1398" s="38"/>
      <c r="AB1398" s="38"/>
      <c r="AC1398" s="38"/>
      <c r="AD1398" s="38"/>
      <c r="AE1398" s="38"/>
      <c r="AR1398" s="257" t="s">
        <v>508</v>
      </c>
      <c r="AT1398" s="257" t="s">
        <v>331</v>
      </c>
      <c r="AU1398" s="257" t="s">
        <v>90</v>
      </c>
      <c r="AY1398" s="17" t="s">
        <v>166</v>
      </c>
      <c r="BE1398" s="258">
        <f>IF(N1398="základní",J1398,0)</f>
        <v>0</v>
      </c>
      <c r="BF1398" s="258">
        <f>IF(N1398="snížená",J1398,0)</f>
        <v>0</v>
      </c>
      <c r="BG1398" s="258">
        <f>IF(N1398="zákl. přenesená",J1398,0)</f>
        <v>0</v>
      </c>
      <c r="BH1398" s="258">
        <f>IF(N1398="sníž. přenesená",J1398,0)</f>
        <v>0</v>
      </c>
      <c r="BI1398" s="258">
        <f>IF(N1398="nulová",J1398,0)</f>
        <v>0</v>
      </c>
      <c r="BJ1398" s="17" t="s">
        <v>88</v>
      </c>
      <c r="BK1398" s="258">
        <f>ROUND(I1398*H1398,2)</f>
        <v>0</v>
      </c>
      <c r="BL1398" s="17" t="s">
        <v>348</v>
      </c>
      <c r="BM1398" s="257" t="s">
        <v>2038</v>
      </c>
    </row>
    <row r="1399" spans="1:47" s="2" customFormat="1" ht="12">
      <c r="A1399" s="38"/>
      <c r="B1399" s="39"/>
      <c r="C1399" s="40"/>
      <c r="D1399" s="259" t="s">
        <v>175</v>
      </c>
      <c r="E1399" s="40"/>
      <c r="F1399" s="260" t="s">
        <v>2037</v>
      </c>
      <c r="G1399" s="40"/>
      <c r="H1399" s="40"/>
      <c r="I1399" s="155"/>
      <c r="J1399" s="40"/>
      <c r="K1399" s="40"/>
      <c r="L1399" s="44"/>
      <c r="M1399" s="261"/>
      <c r="N1399" s="262"/>
      <c r="O1399" s="91"/>
      <c r="P1399" s="91"/>
      <c r="Q1399" s="91"/>
      <c r="R1399" s="91"/>
      <c r="S1399" s="91"/>
      <c r="T1399" s="92"/>
      <c r="U1399" s="38"/>
      <c r="V1399" s="38"/>
      <c r="W1399" s="38"/>
      <c r="X1399" s="38"/>
      <c r="Y1399" s="38"/>
      <c r="Z1399" s="38"/>
      <c r="AA1399" s="38"/>
      <c r="AB1399" s="38"/>
      <c r="AC1399" s="38"/>
      <c r="AD1399" s="38"/>
      <c r="AE1399" s="38"/>
      <c r="AT1399" s="17" t="s">
        <v>175</v>
      </c>
      <c r="AU1399" s="17" t="s">
        <v>90</v>
      </c>
    </row>
    <row r="1400" spans="1:65" s="2" customFormat="1" ht="33" customHeight="1">
      <c r="A1400" s="38"/>
      <c r="B1400" s="39"/>
      <c r="C1400" s="300" t="s">
        <v>2039</v>
      </c>
      <c r="D1400" s="300" t="s">
        <v>331</v>
      </c>
      <c r="E1400" s="301" t="s">
        <v>2040</v>
      </c>
      <c r="F1400" s="302" t="s">
        <v>2041</v>
      </c>
      <c r="G1400" s="303" t="s">
        <v>2033</v>
      </c>
      <c r="H1400" s="304">
        <v>1</v>
      </c>
      <c r="I1400" s="305"/>
      <c r="J1400" s="306">
        <f>ROUND(I1400*H1400,2)</f>
        <v>0</v>
      </c>
      <c r="K1400" s="307"/>
      <c r="L1400" s="308"/>
      <c r="M1400" s="309" t="s">
        <v>1</v>
      </c>
      <c r="N1400" s="310" t="s">
        <v>45</v>
      </c>
      <c r="O1400" s="91"/>
      <c r="P1400" s="255">
        <f>O1400*H1400</f>
        <v>0</v>
      </c>
      <c r="Q1400" s="255">
        <v>0</v>
      </c>
      <c r="R1400" s="255">
        <f>Q1400*H1400</f>
        <v>0</v>
      </c>
      <c r="S1400" s="255">
        <v>0</v>
      </c>
      <c r="T1400" s="256">
        <f>S1400*H1400</f>
        <v>0</v>
      </c>
      <c r="U1400" s="38"/>
      <c r="V1400" s="38"/>
      <c r="W1400" s="38"/>
      <c r="X1400" s="38"/>
      <c r="Y1400" s="38"/>
      <c r="Z1400" s="38"/>
      <c r="AA1400" s="38"/>
      <c r="AB1400" s="38"/>
      <c r="AC1400" s="38"/>
      <c r="AD1400" s="38"/>
      <c r="AE1400" s="38"/>
      <c r="AR1400" s="257" t="s">
        <v>508</v>
      </c>
      <c r="AT1400" s="257" t="s">
        <v>331</v>
      </c>
      <c r="AU1400" s="257" t="s">
        <v>90</v>
      </c>
      <c r="AY1400" s="17" t="s">
        <v>166</v>
      </c>
      <c r="BE1400" s="258">
        <f>IF(N1400="základní",J1400,0)</f>
        <v>0</v>
      </c>
      <c r="BF1400" s="258">
        <f>IF(N1400="snížená",J1400,0)</f>
        <v>0</v>
      </c>
      <c r="BG1400" s="258">
        <f>IF(N1400="zákl. přenesená",J1400,0)</f>
        <v>0</v>
      </c>
      <c r="BH1400" s="258">
        <f>IF(N1400="sníž. přenesená",J1400,0)</f>
        <v>0</v>
      </c>
      <c r="BI1400" s="258">
        <f>IF(N1400="nulová",J1400,0)</f>
        <v>0</v>
      </c>
      <c r="BJ1400" s="17" t="s">
        <v>88</v>
      </c>
      <c r="BK1400" s="258">
        <f>ROUND(I1400*H1400,2)</f>
        <v>0</v>
      </c>
      <c r="BL1400" s="17" t="s">
        <v>348</v>
      </c>
      <c r="BM1400" s="257" t="s">
        <v>2042</v>
      </c>
    </row>
    <row r="1401" spans="1:47" s="2" customFormat="1" ht="12">
      <c r="A1401" s="38"/>
      <c r="B1401" s="39"/>
      <c r="C1401" s="40"/>
      <c r="D1401" s="259" t="s">
        <v>175</v>
      </c>
      <c r="E1401" s="40"/>
      <c r="F1401" s="260" t="s">
        <v>2041</v>
      </c>
      <c r="G1401" s="40"/>
      <c r="H1401" s="40"/>
      <c r="I1401" s="155"/>
      <c r="J1401" s="40"/>
      <c r="K1401" s="40"/>
      <c r="L1401" s="44"/>
      <c r="M1401" s="261"/>
      <c r="N1401" s="262"/>
      <c r="O1401" s="91"/>
      <c r="P1401" s="91"/>
      <c r="Q1401" s="91"/>
      <c r="R1401" s="91"/>
      <c r="S1401" s="91"/>
      <c r="T1401" s="92"/>
      <c r="U1401" s="38"/>
      <c r="V1401" s="38"/>
      <c r="W1401" s="38"/>
      <c r="X1401" s="38"/>
      <c r="Y1401" s="38"/>
      <c r="Z1401" s="38"/>
      <c r="AA1401" s="38"/>
      <c r="AB1401" s="38"/>
      <c r="AC1401" s="38"/>
      <c r="AD1401" s="38"/>
      <c r="AE1401" s="38"/>
      <c r="AT1401" s="17" t="s">
        <v>175</v>
      </c>
      <c r="AU1401" s="17" t="s">
        <v>90</v>
      </c>
    </row>
    <row r="1402" spans="1:65" s="2" customFormat="1" ht="33" customHeight="1">
      <c r="A1402" s="38"/>
      <c r="B1402" s="39"/>
      <c r="C1402" s="300" t="s">
        <v>2043</v>
      </c>
      <c r="D1402" s="300" t="s">
        <v>331</v>
      </c>
      <c r="E1402" s="301" t="s">
        <v>2044</v>
      </c>
      <c r="F1402" s="302" t="s">
        <v>2045</v>
      </c>
      <c r="G1402" s="303" t="s">
        <v>2033</v>
      </c>
      <c r="H1402" s="304">
        <v>1</v>
      </c>
      <c r="I1402" s="305"/>
      <c r="J1402" s="306">
        <f>ROUND(I1402*H1402,2)</f>
        <v>0</v>
      </c>
      <c r="K1402" s="307"/>
      <c r="L1402" s="308"/>
      <c r="M1402" s="309" t="s">
        <v>1</v>
      </c>
      <c r="N1402" s="310" t="s">
        <v>45</v>
      </c>
      <c r="O1402" s="91"/>
      <c r="P1402" s="255">
        <f>O1402*H1402</f>
        <v>0</v>
      </c>
      <c r="Q1402" s="255">
        <v>0</v>
      </c>
      <c r="R1402" s="255">
        <f>Q1402*H1402</f>
        <v>0</v>
      </c>
      <c r="S1402" s="255">
        <v>0</v>
      </c>
      <c r="T1402" s="256">
        <f>S1402*H1402</f>
        <v>0</v>
      </c>
      <c r="U1402" s="38"/>
      <c r="V1402" s="38"/>
      <c r="W1402" s="38"/>
      <c r="X1402" s="38"/>
      <c r="Y1402" s="38"/>
      <c r="Z1402" s="38"/>
      <c r="AA1402" s="38"/>
      <c r="AB1402" s="38"/>
      <c r="AC1402" s="38"/>
      <c r="AD1402" s="38"/>
      <c r="AE1402" s="38"/>
      <c r="AR1402" s="257" t="s">
        <v>508</v>
      </c>
      <c r="AT1402" s="257" t="s">
        <v>331</v>
      </c>
      <c r="AU1402" s="257" t="s">
        <v>90</v>
      </c>
      <c r="AY1402" s="17" t="s">
        <v>166</v>
      </c>
      <c r="BE1402" s="258">
        <f>IF(N1402="základní",J1402,0)</f>
        <v>0</v>
      </c>
      <c r="BF1402" s="258">
        <f>IF(N1402="snížená",J1402,0)</f>
        <v>0</v>
      </c>
      <c r="BG1402" s="258">
        <f>IF(N1402="zákl. přenesená",J1402,0)</f>
        <v>0</v>
      </c>
      <c r="BH1402" s="258">
        <f>IF(N1402="sníž. přenesená",J1402,0)</f>
        <v>0</v>
      </c>
      <c r="BI1402" s="258">
        <f>IF(N1402="nulová",J1402,0)</f>
        <v>0</v>
      </c>
      <c r="BJ1402" s="17" t="s">
        <v>88</v>
      </c>
      <c r="BK1402" s="258">
        <f>ROUND(I1402*H1402,2)</f>
        <v>0</v>
      </c>
      <c r="BL1402" s="17" t="s">
        <v>348</v>
      </c>
      <c r="BM1402" s="257" t="s">
        <v>2046</v>
      </c>
    </row>
    <row r="1403" spans="1:47" s="2" customFormat="1" ht="12">
      <c r="A1403" s="38"/>
      <c r="B1403" s="39"/>
      <c r="C1403" s="40"/>
      <c r="D1403" s="259" t="s">
        <v>175</v>
      </c>
      <c r="E1403" s="40"/>
      <c r="F1403" s="260" t="s">
        <v>2041</v>
      </c>
      <c r="G1403" s="40"/>
      <c r="H1403" s="40"/>
      <c r="I1403" s="155"/>
      <c r="J1403" s="40"/>
      <c r="K1403" s="40"/>
      <c r="L1403" s="44"/>
      <c r="M1403" s="261"/>
      <c r="N1403" s="262"/>
      <c r="O1403" s="91"/>
      <c r="P1403" s="91"/>
      <c r="Q1403" s="91"/>
      <c r="R1403" s="91"/>
      <c r="S1403" s="91"/>
      <c r="T1403" s="92"/>
      <c r="U1403" s="38"/>
      <c r="V1403" s="38"/>
      <c r="W1403" s="38"/>
      <c r="X1403" s="38"/>
      <c r="Y1403" s="38"/>
      <c r="Z1403" s="38"/>
      <c r="AA1403" s="38"/>
      <c r="AB1403" s="38"/>
      <c r="AC1403" s="38"/>
      <c r="AD1403" s="38"/>
      <c r="AE1403" s="38"/>
      <c r="AT1403" s="17" t="s">
        <v>175</v>
      </c>
      <c r="AU1403" s="17" t="s">
        <v>90</v>
      </c>
    </row>
    <row r="1404" spans="1:65" s="2" customFormat="1" ht="21.75" customHeight="1">
      <c r="A1404" s="38"/>
      <c r="B1404" s="39"/>
      <c r="C1404" s="300" t="s">
        <v>2047</v>
      </c>
      <c r="D1404" s="300" t="s">
        <v>331</v>
      </c>
      <c r="E1404" s="301" t="s">
        <v>2048</v>
      </c>
      <c r="F1404" s="302" t="s">
        <v>2049</v>
      </c>
      <c r="G1404" s="303" t="s">
        <v>339</v>
      </c>
      <c r="H1404" s="304">
        <v>10.488</v>
      </c>
      <c r="I1404" s="305"/>
      <c r="J1404" s="306">
        <f>ROUND(I1404*H1404,2)</f>
        <v>0</v>
      </c>
      <c r="K1404" s="307"/>
      <c r="L1404" s="308"/>
      <c r="M1404" s="309" t="s">
        <v>1</v>
      </c>
      <c r="N1404" s="310" t="s">
        <v>45</v>
      </c>
      <c r="O1404" s="91"/>
      <c r="P1404" s="255">
        <f>O1404*H1404</f>
        <v>0</v>
      </c>
      <c r="Q1404" s="255">
        <v>0</v>
      </c>
      <c r="R1404" s="255">
        <f>Q1404*H1404</f>
        <v>0</v>
      </c>
      <c r="S1404" s="255">
        <v>0</v>
      </c>
      <c r="T1404" s="256">
        <f>S1404*H1404</f>
        <v>0</v>
      </c>
      <c r="U1404" s="38"/>
      <c r="V1404" s="38"/>
      <c r="W1404" s="38"/>
      <c r="X1404" s="38"/>
      <c r="Y1404" s="38"/>
      <c r="Z1404" s="38"/>
      <c r="AA1404" s="38"/>
      <c r="AB1404" s="38"/>
      <c r="AC1404" s="38"/>
      <c r="AD1404" s="38"/>
      <c r="AE1404" s="38"/>
      <c r="AR1404" s="257" t="s">
        <v>508</v>
      </c>
      <c r="AT1404" s="257" t="s">
        <v>331</v>
      </c>
      <c r="AU1404" s="257" t="s">
        <v>90</v>
      </c>
      <c r="AY1404" s="17" t="s">
        <v>166</v>
      </c>
      <c r="BE1404" s="258">
        <f>IF(N1404="základní",J1404,0)</f>
        <v>0</v>
      </c>
      <c r="BF1404" s="258">
        <f>IF(N1404="snížená",J1404,0)</f>
        <v>0</v>
      </c>
      <c r="BG1404" s="258">
        <f>IF(N1404="zákl. přenesená",J1404,0)</f>
        <v>0</v>
      </c>
      <c r="BH1404" s="258">
        <f>IF(N1404="sníž. přenesená",J1404,0)</f>
        <v>0</v>
      </c>
      <c r="BI1404" s="258">
        <f>IF(N1404="nulová",J1404,0)</f>
        <v>0</v>
      </c>
      <c r="BJ1404" s="17" t="s">
        <v>88</v>
      </c>
      <c r="BK1404" s="258">
        <f>ROUND(I1404*H1404,2)</f>
        <v>0</v>
      </c>
      <c r="BL1404" s="17" t="s">
        <v>348</v>
      </c>
      <c r="BM1404" s="257" t="s">
        <v>2050</v>
      </c>
    </row>
    <row r="1405" spans="1:47" s="2" customFormat="1" ht="12">
      <c r="A1405" s="38"/>
      <c r="B1405" s="39"/>
      <c r="C1405" s="40"/>
      <c r="D1405" s="259" t="s">
        <v>175</v>
      </c>
      <c r="E1405" s="40"/>
      <c r="F1405" s="260" t="s">
        <v>2051</v>
      </c>
      <c r="G1405" s="40"/>
      <c r="H1405" s="40"/>
      <c r="I1405" s="155"/>
      <c r="J1405" s="40"/>
      <c r="K1405" s="40"/>
      <c r="L1405" s="44"/>
      <c r="M1405" s="261"/>
      <c r="N1405" s="262"/>
      <c r="O1405" s="91"/>
      <c r="P1405" s="91"/>
      <c r="Q1405" s="91"/>
      <c r="R1405" s="91"/>
      <c r="S1405" s="91"/>
      <c r="T1405" s="92"/>
      <c r="U1405" s="38"/>
      <c r="V1405" s="38"/>
      <c r="W1405" s="38"/>
      <c r="X1405" s="38"/>
      <c r="Y1405" s="38"/>
      <c r="Z1405" s="38"/>
      <c r="AA1405" s="38"/>
      <c r="AB1405" s="38"/>
      <c r="AC1405" s="38"/>
      <c r="AD1405" s="38"/>
      <c r="AE1405" s="38"/>
      <c r="AT1405" s="17" t="s">
        <v>175</v>
      </c>
      <c r="AU1405" s="17" t="s">
        <v>90</v>
      </c>
    </row>
    <row r="1406" spans="1:51" s="13" customFormat="1" ht="12">
      <c r="A1406" s="13"/>
      <c r="B1406" s="267"/>
      <c r="C1406" s="268"/>
      <c r="D1406" s="259" t="s">
        <v>267</v>
      </c>
      <c r="E1406" s="269" t="s">
        <v>1</v>
      </c>
      <c r="F1406" s="270" t="s">
        <v>2052</v>
      </c>
      <c r="G1406" s="268"/>
      <c r="H1406" s="271">
        <v>10.488</v>
      </c>
      <c r="I1406" s="272"/>
      <c r="J1406" s="268"/>
      <c r="K1406" s="268"/>
      <c r="L1406" s="273"/>
      <c r="M1406" s="274"/>
      <c r="N1406" s="275"/>
      <c r="O1406" s="275"/>
      <c r="P1406" s="275"/>
      <c r="Q1406" s="275"/>
      <c r="R1406" s="275"/>
      <c r="S1406" s="275"/>
      <c r="T1406" s="276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T1406" s="277" t="s">
        <v>267</v>
      </c>
      <c r="AU1406" s="277" t="s">
        <v>90</v>
      </c>
      <c r="AV1406" s="13" t="s">
        <v>90</v>
      </c>
      <c r="AW1406" s="13" t="s">
        <v>35</v>
      </c>
      <c r="AX1406" s="13" t="s">
        <v>88</v>
      </c>
      <c r="AY1406" s="277" t="s">
        <v>166</v>
      </c>
    </row>
    <row r="1407" spans="1:65" s="2" customFormat="1" ht="21.75" customHeight="1">
      <c r="A1407" s="38"/>
      <c r="B1407" s="39"/>
      <c r="C1407" s="300" t="s">
        <v>2053</v>
      </c>
      <c r="D1407" s="300" t="s">
        <v>331</v>
      </c>
      <c r="E1407" s="301" t="s">
        <v>2054</v>
      </c>
      <c r="F1407" s="302" t="s">
        <v>2055</v>
      </c>
      <c r="G1407" s="303" t="s">
        <v>2033</v>
      </c>
      <c r="H1407" s="304">
        <v>1</v>
      </c>
      <c r="I1407" s="305"/>
      <c r="J1407" s="306">
        <f>ROUND(I1407*H1407,2)</f>
        <v>0</v>
      </c>
      <c r="K1407" s="307"/>
      <c r="L1407" s="308"/>
      <c r="M1407" s="309" t="s">
        <v>1</v>
      </c>
      <c r="N1407" s="310" t="s">
        <v>45</v>
      </c>
      <c r="O1407" s="91"/>
      <c r="P1407" s="255">
        <f>O1407*H1407</f>
        <v>0</v>
      </c>
      <c r="Q1407" s="255">
        <v>0</v>
      </c>
      <c r="R1407" s="255">
        <f>Q1407*H1407</f>
        <v>0</v>
      </c>
      <c r="S1407" s="255">
        <v>0</v>
      </c>
      <c r="T1407" s="256">
        <f>S1407*H1407</f>
        <v>0</v>
      </c>
      <c r="U1407" s="38"/>
      <c r="V1407" s="38"/>
      <c r="W1407" s="38"/>
      <c r="X1407" s="38"/>
      <c r="Y1407" s="38"/>
      <c r="Z1407" s="38"/>
      <c r="AA1407" s="38"/>
      <c r="AB1407" s="38"/>
      <c r="AC1407" s="38"/>
      <c r="AD1407" s="38"/>
      <c r="AE1407" s="38"/>
      <c r="AR1407" s="257" t="s">
        <v>508</v>
      </c>
      <c r="AT1407" s="257" t="s">
        <v>331</v>
      </c>
      <c r="AU1407" s="257" t="s">
        <v>90</v>
      </c>
      <c r="AY1407" s="17" t="s">
        <v>166</v>
      </c>
      <c r="BE1407" s="258">
        <f>IF(N1407="základní",J1407,0)</f>
        <v>0</v>
      </c>
      <c r="BF1407" s="258">
        <f>IF(N1407="snížená",J1407,0)</f>
        <v>0</v>
      </c>
      <c r="BG1407" s="258">
        <f>IF(N1407="zákl. přenesená",J1407,0)</f>
        <v>0</v>
      </c>
      <c r="BH1407" s="258">
        <f>IF(N1407="sníž. přenesená",J1407,0)</f>
        <v>0</v>
      </c>
      <c r="BI1407" s="258">
        <f>IF(N1407="nulová",J1407,0)</f>
        <v>0</v>
      </c>
      <c r="BJ1407" s="17" t="s">
        <v>88</v>
      </c>
      <c r="BK1407" s="258">
        <f>ROUND(I1407*H1407,2)</f>
        <v>0</v>
      </c>
      <c r="BL1407" s="17" t="s">
        <v>348</v>
      </c>
      <c r="BM1407" s="257" t="s">
        <v>2056</v>
      </c>
    </row>
    <row r="1408" spans="1:47" s="2" customFormat="1" ht="12">
      <c r="A1408" s="38"/>
      <c r="B1408" s="39"/>
      <c r="C1408" s="40"/>
      <c r="D1408" s="259" t="s">
        <v>175</v>
      </c>
      <c r="E1408" s="40"/>
      <c r="F1408" s="260" t="s">
        <v>2055</v>
      </c>
      <c r="G1408" s="40"/>
      <c r="H1408" s="40"/>
      <c r="I1408" s="155"/>
      <c r="J1408" s="40"/>
      <c r="K1408" s="40"/>
      <c r="L1408" s="44"/>
      <c r="M1408" s="261"/>
      <c r="N1408" s="262"/>
      <c r="O1408" s="91"/>
      <c r="P1408" s="91"/>
      <c r="Q1408" s="91"/>
      <c r="R1408" s="91"/>
      <c r="S1408" s="91"/>
      <c r="T1408" s="92"/>
      <c r="U1408" s="38"/>
      <c r="V1408" s="38"/>
      <c r="W1408" s="38"/>
      <c r="X1408" s="38"/>
      <c r="Y1408" s="38"/>
      <c r="Z1408" s="38"/>
      <c r="AA1408" s="38"/>
      <c r="AB1408" s="38"/>
      <c r="AC1408" s="38"/>
      <c r="AD1408" s="38"/>
      <c r="AE1408" s="38"/>
      <c r="AT1408" s="17" t="s">
        <v>175</v>
      </c>
      <c r="AU1408" s="17" t="s">
        <v>90</v>
      </c>
    </row>
    <row r="1409" spans="1:51" s="13" customFormat="1" ht="12">
      <c r="A1409" s="13"/>
      <c r="B1409" s="267"/>
      <c r="C1409" s="268"/>
      <c r="D1409" s="259" t="s">
        <v>267</v>
      </c>
      <c r="E1409" s="269" t="s">
        <v>1</v>
      </c>
      <c r="F1409" s="270" t="s">
        <v>88</v>
      </c>
      <c r="G1409" s="268"/>
      <c r="H1409" s="271">
        <v>1</v>
      </c>
      <c r="I1409" s="272"/>
      <c r="J1409" s="268"/>
      <c r="K1409" s="268"/>
      <c r="L1409" s="273"/>
      <c r="M1409" s="274"/>
      <c r="N1409" s="275"/>
      <c r="O1409" s="275"/>
      <c r="P1409" s="275"/>
      <c r="Q1409" s="275"/>
      <c r="R1409" s="275"/>
      <c r="S1409" s="275"/>
      <c r="T1409" s="276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77" t="s">
        <v>267</v>
      </c>
      <c r="AU1409" s="277" t="s">
        <v>90</v>
      </c>
      <c r="AV1409" s="13" t="s">
        <v>90</v>
      </c>
      <c r="AW1409" s="13" t="s">
        <v>35</v>
      </c>
      <c r="AX1409" s="13" t="s">
        <v>88</v>
      </c>
      <c r="AY1409" s="277" t="s">
        <v>166</v>
      </c>
    </row>
    <row r="1410" spans="1:65" s="2" customFormat="1" ht="21.75" customHeight="1">
      <c r="A1410" s="38"/>
      <c r="B1410" s="39"/>
      <c r="C1410" s="300" t="s">
        <v>2057</v>
      </c>
      <c r="D1410" s="300" t="s">
        <v>331</v>
      </c>
      <c r="E1410" s="301" t="s">
        <v>2058</v>
      </c>
      <c r="F1410" s="302" t="s">
        <v>2059</v>
      </c>
      <c r="G1410" s="303" t="s">
        <v>339</v>
      </c>
      <c r="H1410" s="304">
        <v>7</v>
      </c>
      <c r="I1410" s="305"/>
      <c r="J1410" s="306">
        <f>ROUND(I1410*H1410,2)</f>
        <v>0</v>
      </c>
      <c r="K1410" s="307"/>
      <c r="L1410" s="308"/>
      <c r="M1410" s="309" t="s">
        <v>1</v>
      </c>
      <c r="N1410" s="310" t="s">
        <v>45</v>
      </c>
      <c r="O1410" s="91"/>
      <c r="P1410" s="255">
        <f>O1410*H1410</f>
        <v>0</v>
      </c>
      <c r="Q1410" s="255">
        <v>0</v>
      </c>
      <c r="R1410" s="255">
        <f>Q1410*H1410</f>
        <v>0</v>
      </c>
      <c r="S1410" s="255">
        <v>0</v>
      </c>
      <c r="T1410" s="256">
        <f>S1410*H1410</f>
        <v>0</v>
      </c>
      <c r="U1410" s="38"/>
      <c r="V1410" s="38"/>
      <c r="W1410" s="38"/>
      <c r="X1410" s="38"/>
      <c r="Y1410" s="38"/>
      <c r="Z1410" s="38"/>
      <c r="AA1410" s="38"/>
      <c r="AB1410" s="38"/>
      <c r="AC1410" s="38"/>
      <c r="AD1410" s="38"/>
      <c r="AE1410" s="38"/>
      <c r="AR1410" s="257" t="s">
        <v>508</v>
      </c>
      <c r="AT1410" s="257" t="s">
        <v>331</v>
      </c>
      <c r="AU1410" s="257" t="s">
        <v>90</v>
      </c>
      <c r="AY1410" s="17" t="s">
        <v>166</v>
      </c>
      <c r="BE1410" s="258">
        <f>IF(N1410="základní",J1410,0)</f>
        <v>0</v>
      </c>
      <c r="BF1410" s="258">
        <f>IF(N1410="snížená",J1410,0)</f>
        <v>0</v>
      </c>
      <c r="BG1410" s="258">
        <f>IF(N1410="zákl. přenesená",J1410,0)</f>
        <v>0</v>
      </c>
      <c r="BH1410" s="258">
        <f>IF(N1410="sníž. přenesená",J1410,0)</f>
        <v>0</v>
      </c>
      <c r="BI1410" s="258">
        <f>IF(N1410="nulová",J1410,0)</f>
        <v>0</v>
      </c>
      <c r="BJ1410" s="17" t="s">
        <v>88</v>
      </c>
      <c r="BK1410" s="258">
        <f>ROUND(I1410*H1410,2)</f>
        <v>0</v>
      </c>
      <c r="BL1410" s="17" t="s">
        <v>348</v>
      </c>
      <c r="BM1410" s="257" t="s">
        <v>2060</v>
      </c>
    </row>
    <row r="1411" spans="1:47" s="2" customFormat="1" ht="12">
      <c r="A1411" s="38"/>
      <c r="B1411" s="39"/>
      <c r="C1411" s="40"/>
      <c r="D1411" s="259" t="s">
        <v>175</v>
      </c>
      <c r="E1411" s="40"/>
      <c r="F1411" s="260" t="s">
        <v>2059</v>
      </c>
      <c r="G1411" s="40"/>
      <c r="H1411" s="40"/>
      <c r="I1411" s="155"/>
      <c r="J1411" s="40"/>
      <c r="K1411" s="40"/>
      <c r="L1411" s="44"/>
      <c r="M1411" s="261"/>
      <c r="N1411" s="262"/>
      <c r="O1411" s="91"/>
      <c r="P1411" s="91"/>
      <c r="Q1411" s="91"/>
      <c r="R1411" s="91"/>
      <c r="S1411" s="91"/>
      <c r="T1411" s="92"/>
      <c r="U1411" s="38"/>
      <c r="V1411" s="38"/>
      <c r="W1411" s="38"/>
      <c r="X1411" s="38"/>
      <c r="Y1411" s="38"/>
      <c r="Z1411" s="38"/>
      <c r="AA1411" s="38"/>
      <c r="AB1411" s="38"/>
      <c r="AC1411" s="38"/>
      <c r="AD1411" s="38"/>
      <c r="AE1411" s="38"/>
      <c r="AT1411" s="17" t="s">
        <v>175</v>
      </c>
      <c r="AU1411" s="17" t="s">
        <v>90</v>
      </c>
    </row>
    <row r="1412" spans="1:65" s="2" customFormat="1" ht="33" customHeight="1">
      <c r="A1412" s="38"/>
      <c r="B1412" s="39"/>
      <c r="C1412" s="245" t="s">
        <v>2061</v>
      </c>
      <c r="D1412" s="245" t="s">
        <v>169</v>
      </c>
      <c r="E1412" s="246" t="s">
        <v>2062</v>
      </c>
      <c r="F1412" s="247" t="s">
        <v>2063</v>
      </c>
      <c r="G1412" s="248" t="s">
        <v>264</v>
      </c>
      <c r="H1412" s="249">
        <v>4.865</v>
      </c>
      <c r="I1412" s="250"/>
      <c r="J1412" s="251">
        <f>ROUND(I1412*H1412,2)</f>
        <v>0</v>
      </c>
      <c r="K1412" s="252"/>
      <c r="L1412" s="44"/>
      <c r="M1412" s="253" t="s">
        <v>1</v>
      </c>
      <c r="N1412" s="254" t="s">
        <v>45</v>
      </c>
      <c r="O1412" s="91"/>
      <c r="P1412" s="255">
        <f>O1412*H1412</f>
        <v>0</v>
      </c>
      <c r="Q1412" s="255">
        <v>0.00017</v>
      </c>
      <c r="R1412" s="255">
        <f>Q1412*H1412</f>
        <v>0.0008270500000000001</v>
      </c>
      <c r="S1412" s="255">
        <v>0</v>
      </c>
      <c r="T1412" s="256">
        <f>S1412*H1412</f>
        <v>0</v>
      </c>
      <c r="U1412" s="38"/>
      <c r="V1412" s="38"/>
      <c r="W1412" s="38"/>
      <c r="X1412" s="38"/>
      <c r="Y1412" s="38"/>
      <c r="Z1412" s="38"/>
      <c r="AA1412" s="38"/>
      <c r="AB1412" s="38"/>
      <c r="AC1412" s="38"/>
      <c r="AD1412" s="38"/>
      <c r="AE1412" s="38"/>
      <c r="AR1412" s="257" t="s">
        <v>348</v>
      </c>
      <c r="AT1412" s="257" t="s">
        <v>169</v>
      </c>
      <c r="AU1412" s="257" t="s">
        <v>90</v>
      </c>
      <c r="AY1412" s="17" t="s">
        <v>166</v>
      </c>
      <c r="BE1412" s="258">
        <f>IF(N1412="základní",J1412,0)</f>
        <v>0</v>
      </c>
      <c r="BF1412" s="258">
        <f>IF(N1412="snížená",J1412,0)</f>
        <v>0</v>
      </c>
      <c r="BG1412" s="258">
        <f>IF(N1412="zákl. přenesená",J1412,0)</f>
        <v>0</v>
      </c>
      <c r="BH1412" s="258">
        <f>IF(N1412="sníž. přenesená",J1412,0)</f>
        <v>0</v>
      </c>
      <c r="BI1412" s="258">
        <f>IF(N1412="nulová",J1412,0)</f>
        <v>0</v>
      </c>
      <c r="BJ1412" s="17" t="s">
        <v>88</v>
      </c>
      <c r="BK1412" s="258">
        <f>ROUND(I1412*H1412,2)</f>
        <v>0</v>
      </c>
      <c r="BL1412" s="17" t="s">
        <v>348</v>
      </c>
      <c r="BM1412" s="257" t="s">
        <v>2064</v>
      </c>
    </row>
    <row r="1413" spans="1:47" s="2" customFormat="1" ht="12">
      <c r="A1413" s="38"/>
      <c r="B1413" s="39"/>
      <c r="C1413" s="40"/>
      <c r="D1413" s="259" t="s">
        <v>175</v>
      </c>
      <c r="E1413" s="40"/>
      <c r="F1413" s="260" t="s">
        <v>2065</v>
      </c>
      <c r="G1413" s="40"/>
      <c r="H1413" s="40"/>
      <c r="I1413" s="155"/>
      <c r="J1413" s="40"/>
      <c r="K1413" s="40"/>
      <c r="L1413" s="44"/>
      <c r="M1413" s="261"/>
      <c r="N1413" s="262"/>
      <c r="O1413" s="91"/>
      <c r="P1413" s="91"/>
      <c r="Q1413" s="91"/>
      <c r="R1413" s="91"/>
      <c r="S1413" s="91"/>
      <c r="T1413" s="92"/>
      <c r="U1413" s="38"/>
      <c r="V1413" s="38"/>
      <c r="W1413" s="38"/>
      <c r="X1413" s="38"/>
      <c r="Y1413" s="38"/>
      <c r="Z1413" s="38"/>
      <c r="AA1413" s="38"/>
      <c r="AB1413" s="38"/>
      <c r="AC1413" s="38"/>
      <c r="AD1413" s="38"/>
      <c r="AE1413" s="38"/>
      <c r="AT1413" s="17" t="s">
        <v>175</v>
      </c>
      <c r="AU1413" s="17" t="s">
        <v>90</v>
      </c>
    </row>
    <row r="1414" spans="1:65" s="2" customFormat="1" ht="21.75" customHeight="1">
      <c r="A1414" s="38"/>
      <c r="B1414" s="39"/>
      <c r="C1414" s="300" t="s">
        <v>2066</v>
      </c>
      <c r="D1414" s="300" t="s">
        <v>331</v>
      </c>
      <c r="E1414" s="301" t="s">
        <v>2067</v>
      </c>
      <c r="F1414" s="302" t="s">
        <v>2068</v>
      </c>
      <c r="G1414" s="303" t="s">
        <v>307</v>
      </c>
      <c r="H1414" s="304">
        <v>0.026</v>
      </c>
      <c r="I1414" s="305"/>
      <c r="J1414" s="306">
        <f>ROUND(I1414*H1414,2)</f>
        <v>0</v>
      </c>
      <c r="K1414" s="307"/>
      <c r="L1414" s="308"/>
      <c r="M1414" s="309" t="s">
        <v>1</v>
      </c>
      <c r="N1414" s="310" t="s">
        <v>45</v>
      </c>
      <c r="O1414" s="91"/>
      <c r="P1414" s="255">
        <f>O1414*H1414</f>
        <v>0</v>
      </c>
      <c r="Q1414" s="255">
        <v>1</v>
      </c>
      <c r="R1414" s="255">
        <f>Q1414*H1414</f>
        <v>0.026</v>
      </c>
      <c r="S1414" s="255">
        <v>0</v>
      </c>
      <c r="T1414" s="256">
        <f>S1414*H1414</f>
        <v>0</v>
      </c>
      <c r="U1414" s="38"/>
      <c r="V1414" s="38"/>
      <c r="W1414" s="38"/>
      <c r="X1414" s="38"/>
      <c r="Y1414" s="38"/>
      <c r="Z1414" s="38"/>
      <c r="AA1414" s="38"/>
      <c r="AB1414" s="38"/>
      <c r="AC1414" s="38"/>
      <c r="AD1414" s="38"/>
      <c r="AE1414" s="38"/>
      <c r="AR1414" s="257" t="s">
        <v>508</v>
      </c>
      <c r="AT1414" s="257" t="s">
        <v>331</v>
      </c>
      <c r="AU1414" s="257" t="s">
        <v>90</v>
      </c>
      <c r="AY1414" s="17" t="s">
        <v>166</v>
      </c>
      <c r="BE1414" s="258">
        <f>IF(N1414="základní",J1414,0)</f>
        <v>0</v>
      </c>
      <c r="BF1414" s="258">
        <f>IF(N1414="snížená",J1414,0)</f>
        <v>0</v>
      </c>
      <c r="BG1414" s="258">
        <f>IF(N1414="zákl. přenesená",J1414,0)</f>
        <v>0</v>
      </c>
      <c r="BH1414" s="258">
        <f>IF(N1414="sníž. přenesená",J1414,0)</f>
        <v>0</v>
      </c>
      <c r="BI1414" s="258">
        <f>IF(N1414="nulová",J1414,0)</f>
        <v>0</v>
      </c>
      <c r="BJ1414" s="17" t="s">
        <v>88</v>
      </c>
      <c r="BK1414" s="258">
        <f>ROUND(I1414*H1414,2)</f>
        <v>0</v>
      </c>
      <c r="BL1414" s="17" t="s">
        <v>348</v>
      </c>
      <c r="BM1414" s="257" t="s">
        <v>2069</v>
      </c>
    </row>
    <row r="1415" spans="1:47" s="2" customFormat="1" ht="12">
      <c r="A1415" s="38"/>
      <c r="B1415" s="39"/>
      <c r="C1415" s="40"/>
      <c r="D1415" s="259" t="s">
        <v>175</v>
      </c>
      <c r="E1415" s="40"/>
      <c r="F1415" s="260" t="s">
        <v>2070</v>
      </c>
      <c r="G1415" s="40"/>
      <c r="H1415" s="40"/>
      <c r="I1415" s="155"/>
      <c r="J1415" s="40"/>
      <c r="K1415" s="40"/>
      <c r="L1415" s="44"/>
      <c r="M1415" s="261"/>
      <c r="N1415" s="262"/>
      <c r="O1415" s="91"/>
      <c r="P1415" s="91"/>
      <c r="Q1415" s="91"/>
      <c r="R1415" s="91"/>
      <c r="S1415" s="91"/>
      <c r="T1415" s="92"/>
      <c r="U1415" s="38"/>
      <c r="V1415" s="38"/>
      <c r="W1415" s="38"/>
      <c r="X1415" s="38"/>
      <c r="Y1415" s="38"/>
      <c r="Z1415" s="38"/>
      <c r="AA1415" s="38"/>
      <c r="AB1415" s="38"/>
      <c r="AC1415" s="38"/>
      <c r="AD1415" s="38"/>
      <c r="AE1415" s="38"/>
      <c r="AT1415" s="17" t="s">
        <v>175</v>
      </c>
      <c r="AU1415" s="17" t="s">
        <v>90</v>
      </c>
    </row>
    <row r="1416" spans="1:47" s="2" customFormat="1" ht="12">
      <c r="A1416" s="38"/>
      <c r="B1416" s="39"/>
      <c r="C1416" s="40"/>
      <c r="D1416" s="259" t="s">
        <v>612</v>
      </c>
      <c r="E1416" s="40"/>
      <c r="F1416" s="311" t="s">
        <v>2071</v>
      </c>
      <c r="G1416" s="40"/>
      <c r="H1416" s="40"/>
      <c r="I1416" s="155"/>
      <c r="J1416" s="40"/>
      <c r="K1416" s="40"/>
      <c r="L1416" s="44"/>
      <c r="M1416" s="261"/>
      <c r="N1416" s="262"/>
      <c r="O1416" s="91"/>
      <c r="P1416" s="91"/>
      <c r="Q1416" s="91"/>
      <c r="R1416" s="91"/>
      <c r="S1416" s="91"/>
      <c r="T1416" s="92"/>
      <c r="U1416" s="38"/>
      <c r="V1416" s="38"/>
      <c r="W1416" s="38"/>
      <c r="X1416" s="38"/>
      <c r="Y1416" s="38"/>
      <c r="Z1416" s="38"/>
      <c r="AA1416" s="38"/>
      <c r="AB1416" s="38"/>
      <c r="AC1416" s="38"/>
      <c r="AD1416" s="38"/>
      <c r="AE1416" s="38"/>
      <c r="AT1416" s="17" t="s">
        <v>612</v>
      </c>
      <c r="AU1416" s="17" t="s">
        <v>90</v>
      </c>
    </row>
    <row r="1417" spans="1:51" s="13" customFormat="1" ht="12">
      <c r="A1417" s="13"/>
      <c r="B1417" s="267"/>
      <c r="C1417" s="268"/>
      <c r="D1417" s="259" t="s">
        <v>267</v>
      </c>
      <c r="E1417" s="269" t="s">
        <v>1</v>
      </c>
      <c r="F1417" s="270" t="s">
        <v>2072</v>
      </c>
      <c r="G1417" s="268"/>
      <c r="H1417" s="271">
        <v>0.017</v>
      </c>
      <c r="I1417" s="272"/>
      <c r="J1417" s="268"/>
      <c r="K1417" s="268"/>
      <c r="L1417" s="273"/>
      <c r="M1417" s="274"/>
      <c r="N1417" s="275"/>
      <c r="O1417" s="275"/>
      <c r="P1417" s="275"/>
      <c r="Q1417" s="275"/>
      <c r="R1417" s="275"/>
      <c r="S1417" s="275"/>
      <c r="T1417" s="276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T1417" s="277" t="s">
        <v>267</v>
      </c>
      <c r="AU1417" s="277" t="s">
        <v>90</v>
      </c>
      <c r="AV1417" s="13" t="s">
        <v>90</v>
      </c>
      <c r="AW1417" s="13" t="s">
        <v>35</v>
      </c>
      <c r="AX1417" s="13" t="s">
        <v>80</v>
      </c>
      <c r="AY1417" s="277" t="s">
        <v>166</v>
      </c>
    </row>
    <row r="1418" spans="1:51" s="13" customFormat="1" ht="12">
      <c r="A1418" s="13"/>
      <c r="B1418" s="267"/>
      <c r="C1418" s="268"/>
      <c r="D1418" s="259" t="s">
        <v>267</v>
      </c>
      <c r="E1418" s="269" t="s">
        <v>1</v>
      </c>
      <c r="F1418" s="270" t="s">
        <v>2073</v>
      </c>
      <c r="G1418" s="268"/>
      <c r="H1418" s="271">
        <v>0.006</v>
      </c>
      <c r="I1418" s="272"/>
      <c r="J1418" s="268"/>
      <c r="K1418" s="268"/>
      <c r="L1418" s="273"/>
      <c r="M1418" s="274"/>
      <c r="N1418" s="275"/>
      <c r="O1418" s="275"/>
      <c r="P1418" s="275"/>
      <c r="Q1418" s="275"/>
      <c r="R1418" s="275"/>
      <c r="S1418" s="275"/>
      <c r="T1418" s="276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T1418" s="277" t="s">
        <v>267</v>
      </c>
      <c r="AU1418" s="277" t="s">
        <v>90</v>
      </c>
      <c r="AV1418" s="13" t="s">
        <v>90</v>
      </c>
      <c r="AW1418" s="13" t="s">
        <v>35</v>
      </c>
      <c r="AX1418" s="13" t="s">
        <v>80</v>
      </c>
      <c r="AY1418" s="277" t="s">
        <v>166</v>
      </c>
    </row>
    <row r="1419" spans="1:51" s="13" customFormat="1" ht="12">
      <c r="A1419" s="13"/>
      <c r="B1419" s="267"/>
      <c r="C1419" s="268"/>
      <c r="D1419" s="259" t="s">
        <v>267</v>
      </c>
      <c r="E1419" s="269" t="s">
        <v>1</v>
      </c>
      <c r="F1419" s="270" t="s">
        <v>2074</v>
      </c>
      <c r="G1419" s="268"/>
      <c r="H1419" s="271">
        <v>0.003</v>
      </c>
      <c r="I1419" s="272"/>
      <c r="J1419" s="268"/>
      <c r="K1419" s="268"/>
      <c r="L1419" s="273"/>
      <c r="M1419" s="274"/>
      <c r="N1419" s="275"/>
      <c r="O1419" s="275"/>
      <c r="P1419" s="275"/>
      <c r="Q1419" s="275"/>
      <c r="R1419" s="275"/>
      <c r="S1419" s="275"/>
      <c r="T1419" s="276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T1419" s="277" t="s">
        <v>267</v>
      </c>
      <c r="AU1419" s="277" t="s">
        <v>90</v>
      </c>
      <c r="AV1419" s="13" t="s">
        <v>90</v>
      </c>
      <c r="AW1419" s="13" t="s">
        <v>35</v>
      </c>
      <c r="AX1419" s="13" t="s">
        <v>80</v>
      </c>
      <c r="AY1419" s="277" t="s">
        <v>166</v>
      </c>
    </row>
    <row r="1420" spans="1:51" s="14" customFormat="1" ht="12">
      <c r="A1420" s="14"/>
      <c r="B1420" s="278"/>
      <c r="C1420" s="279"/>
      <c r="D1420" s="259" t="s">
        <v>267</v>
      </c>
      <c r="E1420" s="280" t="s">
        <v>1</v>
      </c>
      <c r="F1420" s="281" t="s">
        <v>269</v>
      </c>
      <c r="G1420" s="279"/>
      <c r="H1420" s="282">
        <v>0.026</v>
      </c>
      <c r="I1420" s="283"/>
      <c r="J1420" s="279"/>
      <c r="K1420" s="279"/>
      <c r="L1420" s="284"/>
      <c r="M1420" s="285"/>
      <c r="N1420" s="286"/>
      <c r="O1420" s="286"/>
      <c r="P1420" s="286"/>
      <c r="Q1420" s="286"/>
      <c r="R1420" s="286"/>
      <c r="S1420" s="286"/>
      <c r="T1420" s="287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T1420" s="288" t="s">
        <v>267</v>
      </c>
      <c r="AU1420" s="288" t="s">
        <v>90</v>
      </c>
      <c r="AV1420" s="14" t="s">
        <v>103</v>
      </c>
      <c r="AW1420" s="14" t="s">
        <v>35</v>
      </c>
      <c r="AX1420" s="14" t="s">
        <v>80</v>
      </c>
      <c r="AY1420" s="288" t="s">
        <v>166</v>
      </c>
    </row>
    <row r="1421" spans="1:51" s="15" customFormat="1" ht="12">
      <c r="A1421" s="15"/>
      <c r="B1421" s="289"/>
      <c r="C1421" s="290"/>
      <c r="D1421" s="259" t="s">
        <v>267</v>
      </c>
      <c r="E1421" s="291" t="s">
        <v>1</v>
      </c>
      <c r="F1421" s="292" t="s">
        <v>285</v>
      </c>
      <c r="G1421" s="290"/>
      <c r="H1421" s="293">
        <v>0.026</v>
      </c>
      <c r="I1421" s="294"/>
      <c r="J1421" s="290"/>
      <c r="K1421" s="290"/>
      <c r="L1421" s="295"/>
      <c r="M1421" s="296"/>
      <c r="N1421" s="297"/>
      <c r="O1421" s="297"/>
      <c r="P1421" s="297"/>
      <c r="Q1421" s="297"/>
      <c r="R1421" s="297"/>
      <c r="S1421" s="297"/>
      <c r="T1421" s="298"/>
      <c r="U1421" s="15"/>
      <c r="V1421" s="15"/>
      <c r="W1421" s="15"/>
      <c r="X1421" s="15"/>
      <c r="Y1421" s="15"/>
      <c r="Z1421" s="15"/>
      <c r="AA1421" s="15"/>
      <c r="AB1421" s="15"/>
      <c r="AC1421" s="15"/>
      <c r="AD1421" s="15"/>
      <c r="AE1421" s="15"/>
      <c r="AT1421" s="299" t="s">
        <v>267</v>
      </c>
      <c r="AU1421" s="299" t="s">
        <v>90</v>
      </c>
      <c r="AV1421" s="15" t="s">
        <v>113</v>
      </c>
      <c r="AW1421" s="15" t="s">
        <v>35</v>
      </c>
      <c r="AX1421" s="15" t="s">
        <v>88</v>
      </c>
      <c r="AY1421" s="299" t="s">
        <v>166</v>
      </c>
    </row>
    <row r="1422" spans="1:65" s="2" customFormat="1" ht="16.5" customHeight="1">
      <c r="A1422" s="38"/>
      <c r="B1422" s="39"/>
      <c r="C1422" s="245" t="s">
        <v>2075</v>
      </c>
      <c r="D1422" s="245" t="s">
        <v>169</v>
      </c>
      <c r="E1422" s="246" t="s">
        <v>2076</v>
      </c>
      <c r="F1422" s="247" t="s">
        <v>2077</v>
      </c>
      <c r="G1422" s="248" t="s">
        <v>339</v>
      </c>
      <c r="H1422" s="249">
        <v>651</v>
      </c>
      <c r="I1422" s="250"/>
      <c r="J1422" s="251">
        <f>ROUND(I1422*H1422,2)</f>
        <v>0</v>
      </c>
      <c r="K1422" s="252"/>
      <c r="L1422" s="44"/>
      <c r="M1422" s="253" t="s">
        <v>1</v>
      </c>
      <c r="N1422" s="254" t="s">
        <v>45</v>
      </c>
      <c r="O1422" s="91"/>
      <c r="P1422" s="255">
        <f>O1422*H1422</f>
        <v>0</v>
      </c>
      <c r="Q1422" s="255">
        <v>1E-05</v>
      </c>
      <c r="R1422" s="255">
        <f>Q1422*H1422</f>
        <v>0.00651</v>
      </c>
      <c r="S1422" s="255">
        <v>0</v>
      </c>
      <c r="T1422" s="256">
        <f>S1422*H1422</f>
        <v>0</v>
      </c>
      <c r="U1422" s="38"/>
      <c r="V1422" s="38"/>
      <c r="W1422" s="38"/>
      <c r="X1422" s="38"/>
      <c r="Y1422" s="38"/>
      <c r="Z1422" s="38"/>
      <c r="AA1422" s="38"/>
      <c r="AB1422" s="38"/>
      <c r="AC1422" s="38"/>
      <c r="AD1422" s="38"/>
      <c r="AE1422" s="38"/>
      <c r="AR1422" s="257" t="s">
        <v>348</v>
      </c>
      <c r="AT1422" s="257" t="s">
        <v>169</v>
      </c>
      <c r="AU1422" s="257" t="s">
        <v>90</v>
      </c>
      <c r="AY1422" s="17" t="s">
        <v>166</v>
      </c>
      <c r="BE1422" s="258">
        <f>IF(N1422="základní",J1422,0)</f>
        <v>0</v>
      </c>
      <c r="BF1422" s="258">
        <f>IF(N1422="snížená",J1422,0)</f>
        <v>0</v>
      </c>
      <c r="BG1422" s="258">
        <f>IF(N1422="zákl. přenesená",J1422,0)</f>
        <v>0</v>
      </c>
      <c r="BH1422" s="258">
        <f>IF(N1422="sníž. přenesená",J1422,0)</f>
        <v>0</v>
      </c>
      <c r="BI1422" s="258">
        <f>IF(N1422="nulová",J1422,0)</f>
        <v>0</v>
      </c>
      <c r="BJ1422" s="17" t="s">
        <v>88</v>
      </c>
      <c r="BK1422" s="258">
        <f>ROUND(I1422*H1422,2)</f>
        <v>0</v>
      </c>
      <c r="BL1422" s="17" t="s">
        <v>348</v>
      </c>
      <c r="BM1422" s="257" t="s">
        <v>2078</v>
      </c>
    </row>
    <row r="1423" spans="1:47" s="2" customFormat="1" ht="12">
      <c r="A1423" s="38"/>
      <c r="B1423" s="39"/>
      <c r="C1423" s="40"/>
      <c r="D1423" s="259" t="s">
        <v>175</v>
      </c>
      <c r="E1423" s="40"/>
      <c r="F1423" s="260" t="s">
        <v>2077</v>
      </c>
      <c r="G1423" s="40"/>
      <c r="H1423" s="40"/>
      <c r="I1423" s="155"/>
      <c r="J1423" s="40"/>
      <c r="K1423" s="40"/>
      <c r="L1423" s="44"/>
      <c r="M1423" s="261"/>
      <c r="N1423" s="262"/>
      <c r="O1423" s="91"/>
      <c r="P1423" s="91"/>
      <c r="Q1423" s="91"/>
      <c r="R1423" s="91"/>
      <c r="S1423" s="91"/>
      <c r="T1423" s="92"/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  <c r="AE1423" s="38"/>
      <c r="AT1423" s="17" t="s">
        <v>175</v>
      </c>
      <c r="AU1423" s="17" t="s">
        <v>90</v>
      </c>
    </row>
    <row r="1424" spans="1:51" s="13" customFormat="1" ht="12">
      <c r="A1424" s="13"/>
      <c r="B1424" s="267"/>
      <c r="C1424" s="268"/>
      <c r="D1424" s="259" t="s">
        <v>267</v>
      </c>
      <c r="E1424" s="269" t="s">
        <v>1</v>
      </c>
      <c r="F1424" s="270" t="s">
        <v>2079</v>
      </c>
      <c r="G1424" s="268"/>
      <c r="H1424" s="271">
        <v>651</v>
      </c>
      <c r="I1424" s="272"/>
      <c r="J1424" s="268"/>
      <c r="K1424" s="268"/>
      <c r="L1424" s="273"/>
      <c r="M1424" s="274"/>
      <c r="N1424" s="275"/>
      <c r="O1424" s="275"/>
      <c r="P1424" s="275"/>
      <c r="Q1424" s="275"/>
      <c r="R1424" s="275"/>
      <c r="S1424" s="275"/>
      <c r="T1424" s="276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77" t="s">
        <v>267</v>
      </c>
      <c r="AU1424" s="277" t="s">
        <v>90</v>
      </c>
      <c r="AV1424" s="13" t="s">
        <v>90</v>
      </c>
      <c r="AW1424" s="13" t="s">
        <v>35</v>
      </c>
      <c r="AX1424" s="13" t="s">
        <v>80</v>
      </c>
      <c r="AY1424" s="277" t="s">
        <v>166</v>
      </c>
    </row>
    <row r="1425" spans="1:51" s="14" customFormat="1" ht="12">
      <c r="A1425" s="14"/>
      <c r="B1425" s="278"/>
      <c r="C1425" s="279"/>
      <c r="D1425" s="259" t="s">
        <v>267</v>
      </c>
      <c r="E1425" s="280" t="s">
        <v>1</v>
      </c>
      <c r="F1425" s="281" t="s">
        <v>269</v>
      </c>
      <c r="G1425" s="279"/>
      <c r="H1425" s="282">
        <v>651</v>
      </c>
      <c r="I1425" s="283"/>
      <c r="J1425" s="279"/>
      <c r="K1425" s="279"/>
      <c r="L1425" s="284"/>
      <c r="M1425" s="285"/>
      <c r="N1425" s="286"/>
      <c r="O1425" s="286"/>
      <c r="P1425" s="286"/>
      <c r="Q1425" s="286"/>
      <c r="R1425" s="286"/>
      <c r="S1425" s="286"/>
      <c r="T1425" s="287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T1425" s="288" t="s">
        <v>267</v>
      </c>
      <c r="AU1425" s="288" t="s">
        <v>90</v>
      </c>
      <c r="AV1425" s="14" t="s">
        <v>103</v>
      </c>
      <c r="AW1425" s="14" t="s">
        <v>35</v>
      </c>
      <c r="AX1425" s="14" t="s">
        <v>88</v>
      </c>
      <c r="AY1425" s="288" t="s">
        <v>166</v>
      </c>
    </row>
    <row r="1426" spans="1:65" s="2" customFormat="1" ht="16.5" customHeight="1">
      <c r="A1426" s="38"/>
      <c r="B1426" s="39"/>
      <c r="C1426" s="300" t="s">
        <v>2080</v>
      </c>
      <c r="D1426" s="300" t="s">
        <v>331</v>
      </c>
      <c r="E1426" s="301" t="s">
        <v>2081</v>
      </c>
      <c r="F1426" s="302" t="s">
        <v>2082</v>
      </c>
      <c r="G1426" s="303" t="s">
        <v>1514</v>
      </c>
      <c r="H1426" s="304">
        <v>1317.705</v>
      </c>
      <c r="I1426" s="305"/>
      <c r="J1426" s="306">
        <f>ROUND(I1426*H1426,2)</f>
        <v>0</v>
      </c>
      <c r="K1426" s="307"/>
      <c r="L1426" s="308"/>
      <c r="M1426" s="309" t="s">
        <v>1</v>
      </c>
      <c r="N1426" s="310" t="s">
        <v>45</v>
      </c>
      <c r="O1426" s="91"/>
      <c r="P1426" s="255">
        <f>O1426*H1426</f>
        <v>0</v>
      </c>
      <c r="Q1426" s="255">
        <v>0</v>
      </c>
      <c r="R1426" s="255">
        <f>Q1426*H1426</f>
        <v>0</v>
      </c>
      <c r="S1426" s="255">
        <v>0</v>
      </c>
      <c r="T1426" s="256">
        <f>S1426*H1426</f>
        <v>0</v>
      </c>
      <c r="U1426" s="38"/>
      <c r="V1426" s="38"/>
      <c r="W1426" s="38"/>
      <c r="X1426" s="38"/>
      <c r="Y1426" s="38"/>
      <c r="Z1426" s="38"/>
      <c r="AA1426" s="38"/>
      <c r="AB1426" s="38"/>
      <c r="AC1426" s="38"/>
      <c r="AD1426" s="38"/>
      <c r="AE1426" s="38"/>
      <c r="AR1426" s="257" t="s">
        <v>508</v>
      </c>
      <c r="AT1426" s="257" t="s">
        <v>331</v>
      </c>
      <c r="AU1426" s="257" t="s">
        <v>90</v>
      </c>
      <c r="AY1426" s="17" t="s">
        <v>166</v>
      </c>
      <c r="BE1426" s="258">
        <f>IF(N1426="základní",J1426,0)</f>
        <v>0</v>
      </c>
      <c r="BF1426" s="258">
        <f>IF(N1426="snížená",J1426,0)</f>
        <v>0</v>
      </c>
      <c r="BG1426" s="258">
        <f>IF(N1426="zákl. přenesená",J1426,0)</f>
        <v>0</v>
      </c>
      <c r="BH1426" s="258">
        <f>IF(N1426="sníž. přenesená",J1426,0)</f>
        <v>0</v>
      </c>
      <c r="BI1426" s="258">
        <f>IF(N1426="nulová",J1426,0)</f>
        <v>0</v>
      </c>
      <c r="BJ1426" s="17" t="s">
        <v>88</v>
      </c>
      <c r="BK1426" s="258">
        <f>ROUND(I1426*H1426,2)</f>
        <v>0</v>
      </c>
      <c r="BL1426" s="17" t="s">
        <v>348</v>
      </c>
      <c r="BM1426" s="257" t="s">
        <v>2083</v>
      </c>
    </row>
    <row r="1427" spans="1:47" s="2" customFormat="1" ht="12">
      <c r="A1427" s="38"/>
      <c r="B1427" s="39"/>
      <c r="C1427" s="40"/>
      <c r="D1427" s="259" t="s">
        <v>175</v>
      </c>
      <c r="E1427" s="40"/>
      <c r="F1427" s="260" t="s">
        <v>2082</v>
      </c>
      <c r="G1427" s="40"/>
      <c r="H1427" s="40"/>
      <c r="I1427" s="155"/>
      <c r="J1427" s="40"/>
      <c r="K1427" s="40"/>
      <c r="L1427" s="44"/>
      <c r="M1427" s="261"/>
      <c r="N1427" s="262"/>
      <c r="O1427" s="91"/>
      <c r="P1427" s="91"/>
      <c r="Q1427" s="91"/>
      <c r="R1427" s="91"/>
      <c r="S1427" s="91"/>
      <c r="T1427" s="92"/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  <c r="AE1427" s="38"/>
      <c r="AT1427" s="17" t="s">
        <v>175</v>
      </c>
      <c r="AU1427" s="17" t="s">
        <v>90</v>
      </c>
    </row>
    <row r="1428" spans="1:51" s="13" customFormat="1" ht="12">
      <c r="A1428" s="13"/>
      <c r="B1428" s="267"/>
      <c r="C1428" s="268"/>
      <c r="D1428" s="259" t="s">
        <v>267</v>
      </c>
      <c r="E1428" s="269" t="s">
        <v>1</v>
      </c>
      <c r="F1428" s="270" t="s">
        <v>2084</v>
      </c>
      <c r="G1428" s="268"/>
      <c r="H1428" s="271">
        <v>173.25</v>
      </c>
      <c r="I1428" s="272"/>
      <c r="J1428" s="268"/>
      <c r="K1428" s="268"/>
      <c r="L1428" s="273"/>
      <c r="M1428" s="274"/>
      <c r="N1428" s="275"/>
      <c r="O1428" s="275"/>
      <c r="P1428" s="275"/>
      <c r="Q1428" s="275"/>
      <c r="R1428" s="275"/>
      <c r="S1428" s="275"/>
      <c r="T1428" s="276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77" t="s">
        <v>267</v>
      </c>
      <c r="AU1428" s="277" t="s">
        <v>90</v>
      </c>
      <c r="AV1428" s="13" t="s">
        <v>90</v>
      </c>
      <c r="AW1428" s="13" t="s">
        <v>35</v>
      </c>
      <c r="AX1428" s="13" t="s">
        <v>80</v>
      </c>
      <c r="AY1428" s="277" t="s">
        <v>166</v>
      </c>
    </row>
    <row r="1429" spans="1:51" s="14" customFormat="1" ht="12">
      <c r="A1429" s="14"/>
      <c r="B1429" s="278"/>
      <c r="C1429" s="279"/>
      <c r="D1429" s="259" t="s">
        <v>267</v>
      </c>
      <c r="E1429" s="280" t="s">
        <v>1</v>
      </c>
      <c r="F1429" s="281" t="s">
        <v>2085</v>
      </c>
      <c r="G1429" s="279"/>
      <c r="H1429" s="282">
        <v>173.25</v>
      </c>
      <c r="I1429" s="283"/>
      <c r="J1429" s="279"/>
      <c r="K1429" s="279"/>
      <c r="L1429" s="284"/>
      <c r="M1429" s="285"/>
      <c r="N1429" s="286"/>
      <c r="O1429" s="286"/>
      <c r="P1429" s="286"/>
      <c r="Q1429" s="286"/>
      <c r="R1429" s="286"/>
      <c r="S1429" s="286"/>
      <c r="T1429" s="287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T1429" s="288" t="s">
        <v>267</v>
      </c>
      <c r="AU1429" s="288" t="s">
        <v>90</v>
      </c>
      <c r="AV1429" s="14" t="s">
        <v>103</v>
      </c>
      <c r="AW1429" s="14" t="s">
        <v>35</v>
      </c>
      <c r="AX1429" s="14" t="s">
        <v>80</v>
      </c>
      <c r="AY1429" s="288" t="s">
        <v>166</v>
      </c>
    </row>
    <row r="1430" spans="1:51" s="13" customFormat="1" ht="12">
      <c r="A1430" s="13"/>
      <c r="B1430" s="267"/>
      <c r="C1430" s="268"/>
      <c r="D1430" s="259" t="s">
        <v>267</v>
      </c>
      <c r="E1430" s="269" t="s">
        <v>1</v>
      </c>
      <c r="F1430" s="270" t="s">
        <v>2086</v>
      </c>
      <c r="G1430" s="268"/>
      <c r="H1430" s="271">
        <v>1079.455</v>
      </c>
      <c r="I1430" s="272"/>
      <c r="J1430" s="268"/>
      <c r="K1430" s="268"/>
      <c r="L1430" s="273"/>
      <c r="M1430" s="274"/>
      <c r="N1430" s="275"/>
      <c r="O1430" s="275"/>
      <c r="P1430" s="275"/>
      <c r="Q1430" s="275"/>
      <c r="R1430" s="275"/>
      <c r="S1430" s="275"/>
      <c r="T1430" s="276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T1430" s="277" t="s">
        <v>267</v>
      </c>
      <c r="AU1430" s="277" t="s">
        <v>90</v>
      </c>
      <c r="AV1430" s="13" t="s">
        <v>90</v>
      </c>
      <c r="AW1430" s="13" t="s">
        <v>35</v>
      </c>
      <c r="AX1430" s="13" t="s">
        <v>80</v>
      </c>
      <c r="AY1430" s="277" t="s">
        <v>166</v>
      </c>
    </row>
    <row r="1431" spans="1:51" s="14" customFormat="1" ht="12">
      <c r="A1431" s="14"/>
      <c r="B1431" s="278"/>
      <c r="C1431" s="279"/>
      <c r="D1431" s="259" t="s">
        <v>267</v>
      </c>
      <c r="E1431" s="280" t="s">
        <v>1</v>
      </c>
      <c r="F1431" s="281" t="s">
        <v>2087</v>
      </c>
      <c r="G1431" s="279"/>
      <c r="H1431" s="282">
        <v>1079.455</v>
      </c>
      <c r="I1431" s="283"/>
      <c r="J1431" s="279"/>
      <c r="K1431" s="279"/>
      <c r="L1431" s="284"/>
      <c r="M1431" s="285"/>
      <c r="N1431" s="286"/>
      <c r="O1431" s="286"/>
      <c r="P1431" s="286"/>
      <c r="Q1431" s="286"/>
      <c r="R1431" s="286"/>
      <c r="S1431" s="286"/>
      <c r="T1431" s="287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T1431" s="288" t="s">
        <v>267</v>
      </c>
      <c r="AU1431" s="288" t="s">
        <v>90</v>
      </c>
      <c r="AV1431" s="14" t="s">
        <v>103</v>
      </c>
      <c r="AW1431" s="14" t="s">
        <v>35</v>
      </c>
      <c r="AX1431" s="14" t="s">
        <v>80</v>
      </c>
      <c r="AY1431" s="288" t="s">
        <v>166</v>
      </c>
    </row>
    <row r="1432" spans="1:51" s="13" customFormat="1" ht="12">
      <c r="A1432" s="13"/>
      <c r="B1432" s="267"/>
      <c r="C1432" s="268"/>
      <c r="D1432" s="259" t="s">
        <v>267</v>
      </c>
      <c r="E1432" s="269" t="s">
        <v>1</v>
      </c>
      <c r="F1432" s="270" t="s">
        <v>732</v>
      </c>
      <c r="G1432" s="268"/>
      <c r="H1432" s="271">
        <v>65</v>
      </c>
      <c r="I1432" s="272"/>
      <c r="J1432" s="268"/>
      <c r="K1432" s="268"/>
      <c r="L1432" s="273"/>
      <c r="M1432" s="274"/>
      <c r="N1432" s="275"/>
      <c r="O1432" s="275"/>
      <c r="P1432" s="275"/>
      <c r="Q1432" s="275"/>
      <c r="R1432" s="275"/>
      <c r="S1432" s="275"/>
      <c r="T1432" s="276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T1432" s="277" t="s">
        <v>267</v>
      </c>
      <c r="AU1432" s="277" t="s">
        <v>90</v>
      </c>
      <c r="AV1432" s="13" t="s">
        <v>90</v>
      </c>
      <c r="AW1432" s="13" t="s">
        <v>35</v>
      </c>
      <c r="AX1432" s="13" t="s">
        <v>80</v>
      </c>
      <c r="AY1432" s="277" t="s">
        <v>166</v>
      </c>
    </row>
    <row r="1433" spans="1:51" s="14" customFormat="1" ht="12">
      <c r="A1433" s="14"/>
      <c r="B1433" s="278"/>
      <c r="C1433" s="279"/>
      <c r="D1433" s="259" t="s">
        <v>267</v>
      </c>
      <c r="E1433" s="280" t="s">
        <v>1</v>
      </c>
      <c r="F1433" s="281" t="s">
        <v>2088</v>
      </c>
      <c r="G1433" s="279"/>
      <c r="H1433" s="282">
        <v>65</v>
      </c>
      <c r="I1433" s="283"/>
      <c r="J1433" s="279"/>
      <c r="K1433" s="279"/>
      <c r="L1433" s="284"/>
      <c r="M1433" s="285"/>
      <c r="N1433" s="286"/>
      <c r="O1433" s="286"/>
      <c r="P1433" s="286"/>
      <c r="Q1433" s="286"/>
      <c r="R1433" s="286"/>
      <c r="S1433" s="286"/>
      <c r="T1433" s="287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T1433" s="288" t="s">
        <v>267</v>
      </c>
      <c r="AU1433" s="288" t="s">
        <v>90</v>
      </c>
      <c r="AV1433" s="14" t="s">
        <v>103</v>
      </c>
      <c r="AW1433" s="14" t="s">
        <v>35</v>
      </c>
      <c r="AX1433" s="14" t="s">
        <v>80</v>
      </c>
      <c r="AY1433" s="288" t="s">
        <v>166</v>
      </c>
    </row>
    <row r="1434" spans="1:51" s="15" customFormat="1" ht="12">
      <c r="A1434" s="15"/>
      <c r="B1434" s="289"/>
      <c r="C1434" s="290"/>
      <c r="D1434" s="259" t="s">
        <v>267</v>
      </c>
      <c r="E1434" s="291" t="s">
        <v>1</v>
      </c>
      <c r="F1434" s="292" t="s">
        <v>285</v>
      </c>
      <c r="G1434" s="290"/>
      <c r="H1434" s="293">
        <v>1317.705</v>
      </c>
      <c r="I1434" s="294"/>
      <c r="J1434" s="290"/>
      <c r="K1434" s="290"/>
      <c r="L1434" s="295"/>
      <c r="M1434" s="296"/>
      <c r="N1434" s="297"/>
      <c r="O1434" s="297"/>
      <c r="P1434" s="297"/>
      <c r="Q1434" s="297"/>
      <c r="R1434" s="297"/>
      <c r="S1434" s="297"/>
      <c r="T1434" s="298"/>
      <c r="U1434" s="15"/>
      <c r="V1434" s="15"/>
      <c r="W1434" s="15"/>
      <c r="X1434" s="15"/>
      <c r="Y1434" s="15"/>
      <c r="Z1434" s="15"/>
      <c r="AA1434" s="15"/>
      <c r="AB1434" s="15"/>
      <c r="AC1434" s="15"/>
      <c r="AD1434" s="15"/>
      <c r="AE1434" s="15"/>
      <c r="AT1434" s="299" t="s">
        <v>267</v>
      </c>
      <c r="AU1434" s="299" t="s">
        <v>90</v>
      </c>
      <c r="AV1434" s="15" t="s">
        <v>113</v>
      </c>
      <c r="AW1434" s="15" t="s">
        <v>35</v>
      </c>
      <c r="AX1434" s="15" t="s">
        <v>88</v>
      </c>
      <c r="AY1434" s="299" t="s">
        <v>166</v>
      </c>
    </row>
    <row r="1435" spans="1:65" s="2" customFormat="1" ht="16.5" customHeight="1">
      <c r="A1435" s="38"/>
      <c r="B1435" s="39"/>
      <c r="C1435" s="245" t="s">
        <v>2089</v>
      </c>
      <c r="D1435" s="245" t="s">
        <v>169</v>
      </c>
      <c r="E1435" s="246" t="s">
        <v>2090</v>
      </c>
      <c r="F1435" s="247" t="s">
        <v>2091</v>
      </c>
      <c r="G1435" s="248" t="s">
        <v>339</v>
      </c>
      <c r="H1435" s="249">
        <v>15.88</v>
      </c>
      <c r="I1435" s="250"/>
      <c r="J1435" s="251">
        <f>ROUND(I1435*H1435,2)</f>
        <v>0</v>
      </c>
      <c r="K1435" s="252"/>
      <c r="L1435" s="44"/>
      <c r="M1435" s="253" t="s">
        <v>1</v>
      </c>
      <c r="N1435" s="254" t="s">
        <v>45</v>
      </c>
      <c r="O1435" s="91"/>
      <c r="P1435" s="255">
        <f>O1435*H1435</f>
        <v>0</v>
      </c>
      <c r="Q1435" s="255">
        <v>0</v>
      </c>
      <c r="R1435" s="255">
        <f>Q1435*H1435</f>
        <v>0</v>
      </c>
      <c r="S1435" s="255">
        <v>0.065</v>
      </c>
      <c r="T1435" s="256">
        <f>S1435*H1435</f>
        <v>1.0322</v>
      </c>
      <c r="U1435" s="38"/>
      <c r="V1435" s="38"/>
      <c r="W1435" s="38"/>
      <c r="X1435" s="38"/>
      <c r="Y1435" s="38"/>
      <c r="Z1435" s="38"/>
      <c r="AA1435" s="38"/>
      <c r="AB1435" s="38"/>
      <c r="AC1435" s="38"/>
      <c r="AD1435" s="38"/>
      <c r="AE1435" s="38"/>
      <c r="AR1435" s="257" t="s">
        <v>348</v>
      </c>
      <c r="AT1435" s="257" t="s">
        <v>169</v>
      </c>
      <c r="AU1435" s="257" t="s">
        <v>90</v>
      </c>
      <c r="AY1435" s="17" t="s">
        <v>166</v>
      </c>
      <c r="BE1435" s="258">
        <f>IF(N1435="základní",J1435,0)</f>
        <v>0</v>
      </c>
      <c r="BF1435" s="258">
        <f>IF(N1435="snížená",J1435,0)</f>
        <v>0</v>
      </c>
      <c r="BG1435" s="258">
        <f>IF(N1435="zákl. přenesená",J1435,0)</f>
        <v>0</v>
      </c>
      <c r="BH1435" s="258">
        <f>IF(N1435="sníž. přenesená",J1435,0)</f>
        <v>0</v>
      </c>
      <c r="BI1435" s="258">
        <f>IF(N1435="nulová",J1435,0)</f>
        <v>0</v>
      </c>
      <c r="BJ1435" s="17" t="s">
        <v>88</v>
      </c>
      <c r="BK1435" s="258">
        <f>ROUND(I1435*H1435,2)</f>
        <v>0</v>
      </c>
      <c r="BL1435" s="17" t="s">
        <v>348</v>
      </c>
      <c r="BM1435" s="257" t="s">
        <v>2092</v>
      </c>
    </row>
    <row r="1436" spans="1:47" s="2" customFormat="1" ht="12">
      <c r="A1436" s="38"/>
      <c r="B1436" s="39"/>
      <c r="C1436" s="40"/>
      <c r="D1436" s="259" t="s">
        <v>175</v>
      </c>
      <c r="E1436" s="40"/>
      <c r="F1436" s="260" t="s">
        <v>2093</v>
      </c>
      <c r="G1436" s="40"/>
      <c r="H1436" s="40"/>
      <c r="I1436" s="155"/>
      <c r="J1436" s="40"/>
      <c r="K1436" s="40"/>
      <c r="L1436" s="44"/>
      <c r="M1436" s="261"/>
      <c r="N1436" s="262"/>
      <c r="O1436" s="91"/>
      <c r="P1436" s="91"/>
      <c r="Q1436" s="91"/>
      <c r="R1436" s="91"/>
      <c r="S1436" s="91"/>
      <c r="T1436" s="92"/>
      <c r="U1436" s="38"/>
      <c r="V1436" s="38"/>
      <c r="W1436" s="38"/>
      <c r="X1436" s="38"/>
      <c r="Y1436" s="38"/>
      <c r="Z1436" s="38"/>
      <c r="AA1436" s="38"/>
      <c r="AB1436" s="38"/>
      <c r="AC1436" s="38"/>
      <c r="AD1436" s="38"/>
      <c r="AE1436" s="38"/>
      <c r="AT1436" s="17" t="s">
        <v>175</v>
      </c>
      <c r="AU1436" s="17" t="s">
        <v>90</v>
      </c>
    </row>
    <row r="1437" spans="1:51" s="13" customFormat="1" ht="12">
      <c r="A1437" s="13"/>
      <c r="B1437" s="267"/>
      <c r="C1437" s="268"/>
      <c r="D1437" s="259" t="s">
        <v>267</v>
      </c>
      <c r="E1437" s="269" t="s">
        <v>1</v>
      </c>
      <c r="F1437" s="270" t="s">
        <v>2094</v>
      </c>
      <c r="G1437" s="268"/>
      <c r="H1437" s="271">
        <v>7.56</v>
      </c>
      <c r="I1437" s="272"/>
      <c r="J1437" s="268"/>
      <c r="K1437" s="268"/>
      <c r="L1437" s="273"/>
      <c r="M1437" s="274"/>
      <c r="N1437" s="275"/>
      <c r="O1437" s="275"/>
      <c r="P1437" s="275"/>
      <c r="Q1437" s="275"/>
      <c r="R1437" s="275"/>
      <c r="S1437" s="275"/>
      <c r="T1437" s="276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T1437" s="277" t="s">
        <v>267</v>
      </c>
      <c r="AU1437" s="277" t="s">
        <v>90</v>
      </c>
      <c r="AV1437" s="13" t="s">
        <v>90</v>
      </c>
      <c r="AW1437" s="13" t="s">
        <v>35</v>
      </c>
      <c r="AX1437" s="13" t="s">
        <v>80</v>
      </c>
      <c r="AY1437" s="277" t="s">
        <v>166</v>
      </c>
    </row>
    <row r="1438" spans="1:51" s="13" customFormat="1" ht="12">
      <c r="A1438" s="13"/>
      <c r="B1438" s="267"/>
      <c r="C1438" s="268"/>
      <c r="D1438" s="259" t="s">
        <v>267</v>
      </c>
      <c r="E1438" s="269" t="s">
        <v>1</v>
      </c>
      <c r="F1438" s="270" t="s">
        <v>2095</v>
      </c>
      <c r="G1438" s="268"/>
      <c r="H1438" s="271">
        <v>4</v>
      </c>
      <c r="I1438" s="272"/>
      <c r="J1438" s="268"/>
      <c r="K1438" s="268"/>
      <c r="L1438" s="273"/>
      <c r="M1438" s="274"/>
      <c r="N1438" s="275"/>
      <c r="O1438" s="275"/>
      <c r="P1438" s="275"/>
      <c r="Q1438" s="275"/>
      <c r="R1438" s="275"/>
      <c r="S1438" s="275"/>
      <c r="T1438" s="276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T1438" s="277" t="s">
        <v>267</v>
      </c>
      <c r="AU1438" s="277" t="s">
        <v>90</v>
      </c>
      <c r="AV1438" s="13" t="s">
        <v>90</v>
      </c>
      <c r="AW1438" s="13" t="s">
        <v>35</v>
      </c>
      <c r="AX1438" s="13" t="s">
        <v>80</v>
      </c>
      <c r="AY1438" s="277" t="s">
        <v>166</v>
      </c>
    </row>
    <row r="1439" spans="1:51" s="14" customFormat="1" ht="12">
      <c r="A1439" s="14"/>
      <c r="B1439" s="278"/>
      <c r="C1439" s="279"/>
      <c r="D1439" s="259" t="s">
        <v>267</v>
      </c>
      <c r="E1439" s="280" t="s">
        <v>1</v>
      </c>
      <c r="F1439" s="281" t="s">
        <v>2096</v>
      </c>
      <c r="G1439" s="279"/>
      <c r="H1439" s="282">
        <v>11.559999999999999</v>
      </c>
      <c r="I1439" s="283"/>
      <c r="J1439" s="279"/>
      <c r="K1439" s="279"/>
      <c r="L1439" s="284"/>
      <c r="M1439" s="285"/>
      <c r="N1439" s="286"/>
      <c r="O1439" s="286"/>
      <c r="P1439" s="286"/>
      <c r="Q1439" s="286"/>
      <c r="R1439" s="286"/>
      <c r="S1439" s="286"/>
      <c r="T1439" s="287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T1439" s="288" t="s">
        <v>267</v>
      </c>
      <c r="AU1439" s="288" t="s">
        <v>90</v>
      </c>
      <c r="AV1439" s="14" t="s">
        <v>103</v>
      </c>
      <c r="AW1439" s="14" t="s">
        <v>35</v>
      </c>
      <c r="AX1439" s="14" t="s">
        <v>80</v>
      </c>
      <c r="AY1439" s="288" t="s">
        <v>166</v>
      </c>
    </row>
    <row r="1440" spans="1:51" s="13" customFormat="1" ht="12">
      <c r="A1440" s="13"/>
      <c r="B1440" s="267"/>
      <c r="C1440" s="268"/>
      <c r="D1440" s="259" t="s">
        <v>267</v>
      </c>
      <c r="E1440" s="269" t="s">
        <v>1</v>
      </c>
      <c r="F1440" s="270" t="s">
        <v>2097</v>
      </c>
      <c r="G1440" s="268"/>
      <c r="H1440" s="271">
        <v>4.32</v>
      </c>
      <c r="I1440" s="272"/>
      <c r="J1440" s="268"/>
      <c r="K1440" s="268"/>
      <c r="L1440" s="273"/>
      <c r="M1440" s="274"/>
      <c r="N1440" s="275"/>
      <c r="O1440" s="275"/>
      <c r="P1440" s="275"/>
      <c r="Q1440" s="275"/>
      <c r="R1440" s="275"/>
      <c r="S1440" s="275"/>
      <c r="T1440" s="276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77" t="s">
        <v>267</v>
      </c>
      <c r="AU1440" s="277" t="s">
        <v>90</v>
      </c>
      <c r="AV1440" s="13" t="s">
        <v>90</v>
      </c>
      <c r="AW1440" s="13" t="s">
        <v>35</v>
      </c>
      <c r="AX1440" s="13" t="s">
        <v>80</v>
      </c>
      <c r="AY1440" s="277" t="s">
        <v>166</v>
      </c>
    </row>
    <row r="1441" spans="1:51" s="14" customFormat="1" ht="12">
      <c r="A1441" s="14"/>
      <c r="B1441" s="278"/>
      <c r="C1441" s="279"/>
      <c r="D1441" s="259" t="s">
        <v>267</v>
      </c>
      <c r="E1441" s="280" t="s">
        <v>1</v>
      </c>
      <c r="F1441" s="281" t="s">
        <v>2098</v>
      </c>
      <c r="G1441" s="279"/>
      <c r="H1441" s="282">
        <v>4.32</v>
      </c>
      <c r="I1441" s="283"/>
      <c r="J1441" s="279"/>
      <c r="K1441" s="279"/>
      <c r="L1441" s="284"/>
      <c r="M1441" s="285"/>
      <c r="N1441" s="286"/>
      <c r="O1441" s="286"/>
      <c r="P1441" s="286"/>
      <c r="Q1441" s="286"/>
      <c r="R1441" s="286"/>
      <c r="S1441" s="286"/>
      <c r="T1441" s="287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T1441" s="288" t="s">
        <v>267</v>
      </c>
      <c r="AU1441" s="288" t="s">
        <v>90</v>
      </c>
      <c r="AV1441" s="14" t="s">
        <v>103</v>
      </c>
      <c r="AW1441" s="14" t="s">
        <v>35</v>
      </c>
      <c r="AX1441" s="14" t="s">
        <v>80</v>
      </c>
      <c r="AY1441" s="288" t="s">
        <v>166</v>
      </c>
    </row>
    <row r="1442" spans="1:51" s="15" customFormat="1" ht="12">
      <c r="A1442" s="15"/>
      <c r="B1442" s="289"/>
      <c r="C1442" s="290"/>
      <c r="D1442" s="259" t="s">
        <v>267</v>
      </c>
      <c r="E1442" s="291" t="s">
        <v>1</v>
      </c>
      <c r="F1442" s="292" t="s">
        <v>285</v>
      </c>
      <c r="G1442" s="290"/>
      <c r="H1442" s="293">
        <v>15.879999999999999</v>
      </c>
      <c r="I1442" s="294"/>
      <c r="J1442" s="290"/>
      <c r="K1442" s="290"/>
      <c r="L1442" s="295"/>
      <c r="M1442" s="296"/>
      <c r="N1442" s="297"/>
      <c r="O1442" s="297"/>
      <c r="P1442" s="297"/>
      <c r="Q1442" s="297"/>
      <c r="R1442" s="297"/>
      <c r="S1442" s="297"/>
      <c r="T1442" s="298"/>
      <c r="U1442" s="15"/>
      <c r="V1442" s="15"/>
      <c r="W1442" s="15"/>
      <c r="X1442" s="15"/>
      <c r="Y1442" s="15"/>
      <c r="Z1442" s="15"/>
      <c r="AA1442" s="15"/>
      <c r="AB1442" s="15"/>
      <c r="AC1442" s="15"/>
      <c r="AD1442" s="15"/>
      <c r="AE1442" s="15"/>
      <c r="AT1442" s="299" t="s">
        <v>267</v>
      </c>
      <c r="AU1442" s="299" t="s">
        <v>90</v>
      </c>
      <c r="AV1442" s="15" t="s">
        <v>113</v>
      </c>
      <c r="AW1442" s="15" t="s">
        <v>35</v>
      </c>
      <c r="AX1442" s="15" t="s">
        <v>88</v>
      </c>
      <c r="AY1442" s="299" t="s">
        <v>166</v>
      </c>
    </row>
    <row r="1443" spans="1:65" s="2" customFormat="1" ht="21.75" customHeight="1">
      <c r="A1443" s="38"/>
      <c r="B1443" s="39"/>
      <c r="C1443" s="245" t="s">
        <v>2099</v>
      </c>
      <c r="D1443" s="245" t="s">
        <v>169</v>
      </c>
      <c r="E1443" s="246" t="s">
        <v>2100</v>
      </c>
      <c r="F1443" s="247" t="s">
        <v>2101</v>
      </c>
      <c r="G1443" s="248" t="s">
        <v>563</v>
      </c>
      <c r="H1443" s="249">
        <v>2</v>
      </c>
      <c r="I1443" s="250"/>
      <c r="J1443" s="251">
        <f>ROUND(I1443*H1443,2)</f>
        <v>0</v>
      </c>
      <c r="K1443" s="252"/>
      <c r="L1443" s="44"/>
      <c r="M1443" s="253" t="s">
        <v>1</v>
      </c>
      <c r="N1443" s="254" t="s">
        <v>45</v>
      </c>
      <c r="O1443" s="91"/>
      <c r="P1443" s="255">
        <f>O1443*H1443</f>
        <v>0</v>
      </c>
      <c r="Q1443" s="255">
        <v>0.00033</v>
      </c>
      <c r="R1443" s="255">
        <f>Q1443*H1443</f>
        <v>0.00066</v>
      </c>
      <c r="S1443" s="255">
        <v>0</v>
      </c>
      <c r="T1443" s="256">
        <f>S1443*H1443</f>
        <v>0</v>
      </c>
      <c r="U1443" s="38"/>
      <c r="V1443" s="38"/>
      <c r="W1443" s="38"/>
      <c r="X1443" s="38"/>
      <c r="Y1443" s="38"/>
      <c r="Z1443" s="38"/>
      <c r="AA1443" s="38"/>
      <c r="AB1443" s="38"/>
      <c r="AC1443" s="38"/>
      <c r="AD1443" s="38"/>
      <c r="AE1443" s="38"/>
      <c r="AR1443" s="257" t="s">
        <v>348</v>
      </c>
      <c r="AT1443" s="257" t="s">
        <v>169</v>
      </c>
      <c r="AU1443" s="257" t="s">
        <v>90</v>
      </c>
      <c r="AY1443" s="17" t="s">
        <v>166</v>
      </c>
      <c r="BE1443" s="258">
        <f>IF(N1443="základní",J1443,0)</f>
        <v>0</v>
      </c>
      <c r="BF1443" s="258">
        <f>IF(N1443="snížená",J1443,0)</f>
        <v>0</v>
      </c>
      <c r="BG1443" s="258">
        <f>IF(N1443="zákl. přenesená",J1443,0)</f>
        <v>0</v>
      </c>
      <c r="BH1443" s="258">
        <f>IF(N1443="sníž. přenesená",J1443,0)</f>
        <v>0</v>
      </c>
      <c r="BI1443" s="258">
        <f>IF(N1443="nulová",J1443,0)</f>
        <v>0</v>
      </c>
      <c r="BJ1443" s="17" t="s">
        <v>88</v>
      </c>
      <c r="BK1443" s="258">
        <f>ROUND(I1443*H1443,2)</f>
        <v>0</v>
      </c>
      <c r="BL1443" s="17" t="s">
        <v>348</v>
      </c>
      <c r="BM1443" s="257" t="s">
        <v>2102</v>
      </c>
    </row>
    <row r="1444" spans="1:47" s="2" customFormat="1" ht="12">
      <c r="A1444" s="38"/>
      <c r="B1444" s="39"/>
      <c r="C1444" s="40"/>
      <c r="D1444" s="259" t="s">
        <v>175</v>
      </c>
      <c r="E1444" s="40"/>
      <c r="F1444" s="260" t="s">
        <v>2103</v>
      </c>
      <c r="G1444" s="40"/>
      <c r="H1444" s="40"/>
      <c r="I1444" s="155"/>
      <c r="J1444" s="40"/>
      <c r="K1444" s="40"/>
      <c r="L1444" s="44"/>
      <c r="M1444" s="261"/>
      <c r="N1444" s="262"/>
      <c r="O1444" s="91"/>
      <c r="P1444" s="91"/>
      <c r="Q1444" s="91"/>
      <c r="R1444" s="91"/>
      <c r="S1444" s="91"/>
      <c r="T1444" s="92"/>
      <c r="U1444" s="38"/>
      <c r="V1444" s="38"/>
      <c r="W1444" s="38"/>
      <c r="X1444" s="38"/>
      <c r="Y1444" s="38"/>
      <c r="Z1444" s="38"/>
      <c r="AA1444" s="38"/>
      <c r="AB1444" s="38"/>
      <c r="AC1444" s="38"/>
      <c r="AD1444" s="38"/>
      <c r="AE1444" s="38"/>
      <c r="AT1444" s="17" t="s">
        <v>175</v>
      </c>
      <c r="AU1444" s="17" t="s">
        <v>90</v>
      </c>
    </row>
    <row r="1445" spans="1:65" s="2" customFormat="1" ht="33" customHeight="1">
      <c r="A1445" s="38"/>
      <c r="B1445" s="39"/>
      <c r="C1445" s="300" t="s">
        <v>2104</v>
      </c>
      <c r="D1445" s="300" t="s">
        <v>331</v>
      </c>
      <c r="E1445" s="301" t="s">
        <v>2105</v>
      </c>
      <c r="F1445" s="302" t="s">
        <v>2106</v>
      </c>
      <c r="G1445" s="303" t="s">
        <v>563</v>
      </c>
      <c r="H1445" s="304">
        <v>1</v>
      </c>
      <c r="I1445" s="305"/>
      <c r="J1445" s="306">
        <f>ROUND(I1445*H1445,2)</f>
        <v>0</v>
      </c>
      <c r="K1445" s="307"/>
      <c r="L1445" s="308"/>
      <c r="M1445" s="309" t="s">
        <v>1</v>
      </c>
      <c r="N1445" s="310" t="s">
        <v>45</v>
      </c>
      <c r="O1445" s="91"/>
      <c r="P1445" s="255">
        <f>O1445*H1445</f>
        <v>0</v>
      </c>
      <c r="Q1445" s="255">
        <v>0.321</v>
      </c>
      <c r="R1445" s="255">
        <f>Q1445*H1445</f>
        <v>0.321</v>
      </c>
      <c r="S1445" s="255">
        <v>0</v>
      </c>
      <c r="T1445" s="256">
        <f>S1445*H1445</f>
        <v>0</v>
      </c>
      <c r="U1445" s="38"/>
      <c r="V1445" s="38"/>
      <c r="W1445" s="38"/>
      <c r="X1445" s="38"/>
      <c r="Y1445" s="38"/>
      <c r="Z1445" s="38"/>
      <c r="AA1445" s="38"/>
      <c r="AB1445" s="38"/>
      <c r="AC1445" s="38"/>
      <c r="AD1445" s="38"/>
      <c r="AE1445" s="38"/>
      <c r="AR1445" s="257" t="s">
        <v>508</v>
      </c>
      <c r="AT1445" s="257" t="s">
        <v>331</v>
      </c>
      <c r="AU1445" s="257" t="s">
        <v>90</v>
      </c>
      <c r="AY1445" s="17" t="s">
        <v>166</v>
      </c>
      <c r="BE1445" s="258">
        <f>IF(N1445="základní",J1445,0)</f>
        <v>0</v>
      </c>
      <c r="BF1445" s="258">
        <f>IF(N1445="snížená",J1445,0)</f>
        <v>0</v>
      </c>
      <c r="BG1445" s="258">
        <f>IF(N1445="zákl. přenesená",J1445,0)</f>
        <v>0</v>
      </c>
      <c r="BH1445" s="258">
        <f>IF(N1445="sníž. přenesená",J1445,0)</f>
        <v>0</v>
      </c>
      <c r="BI1445" s="258">
        <f>IF(N1445="nulová",J1445,0)</f>
        <v>0</v>
      </c>
      <c r="BJ1445" s="17" t="s">
        <v>88</v>
      </c>
      <c r="BK1445" s="258">
        <f>ROUND(I1445*H1445,2)</f>
        <v>0</v>
      </c>
      <c r="BL1445" s="17" t="s">
        <v>348</v>
      </c>
      <c r="BM1445" s="257" t="s">
        <v>2107</v>
      </c>
    </row>
    <row r="1446" spans="1:47" s="2" customFormat="1" ht="12">
      <c r="A1446" s="38"/>
      <c r="B1446" s="39"/>
      <c r="C1446" s="40"/>
      <c r="D1446" s="259" t="s">
        <v>175</v>
      </c>
      <c r="E1446" s="40"/>
      <c r="F1446" s="260" t="s">
        <v>2108</v>
      </c>
      <c r="G1446" s="40"/>
      <c r="H1446" s="40"/>
      <c r="I1446" s="155"/>
      <c r="J1446" s="40"/>
      <c r="K1446" s="40"/>
      <c r="L1446" s="44"/>
      <c r="M1446" s="261"/>
      <c r="N1446" s="262"/>
      <c r="O1446" s="91"/>
      <c r="P1446" s="91"/>
      <c r="Q1446" s="91"/>
      <c r="R1446" s="91"/>
      <c r="S1446" s="91"/>
      <c r="T1446" s="92"/>
      <c r="U1446" s="38"/>
      <c r="V1446" s="38"/>
      <c r="W1446" s="38"/>
      <c r="X1446" s="38"/>
      <c r="Y1446" s="38"/>
      <c r="Z1446" s="38"/>
      <c r="AA1446" s="38"/>
      <c r="AB1446" s="38"/>
      <c r="AC1446" s="38"/>
      <c r="AD1446" s="38"/>
      <c r="AE1446" s="38"/>
      <c r="AT1446" s="17" t="s">
        <v>175</v>
      </c>
      <c r="AU1446" s="17" t="s">
        <v>90</v>
      </c>
    </row>
    <row r="1447" spans="1:51" s="13" customFormat="1" ht="12">
      <c r="A1447" s="13"/>
      <c r="B1447" s="267"/>
      <c r="C1447" s="268"/>
      <c r="D1447" s="259" t="s">
        <v>267</v>
      </c>
      <c r="E1447" s="269" t="s">
        <v>1</v>
      </c>
      <c r="F1447" s="270" t="s">
        <v>88</v>
      </c>
      <c r="G1447" s="268"/>
      <c r="H1447" s="271">
        <v>1</v>
      </c>
      <c r="I1447" s="272"/>
      <c r="J1447" s="268"/>
      <c r="K1447" s="268"/>
      <c r="L1447" s="273"/>
      <c r="M1447" s="274"/>
      <c r="N1447" s="275"/>
      <c r="O1447" s="275"/>
      <c r="P1447" s="275"/>
      <c r="Q1447" s="275"/>
      <c r="R1447" s="275"/>
      <c r="S1447" s="275"/>
      <c r="T1447" s="276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T1447" s="277" t="s">
        <v>267</v>
      </c>
      <c r="AU1447" s="277" t="s">
        <v>90</v>
      </c>
      <c r="AV1447" s="13" t="s">
        <v>90</v>
      </c>
      <c r="AW1447" s="13" t="s">
        <v>35</v>
      </c>
      <c r="AX1447" s="13" t="s">
        <v>80</v>
      </c>
      <c r="AY1447" s="277" t="s">
        <v>166</v>
      </c>
    </row>
    <row r="1448" spans="1:51" s="14" customFormat="1" ht="12">
      <c r="A1448" s="14"/>
      <c r="B1448" s="278"/>
      <c r="C1448" s="279"/>
      <c r="D1448" s="259" t="s">
        <v>267</v>
      </c>
      <c r="E1448" s="280" t="s">
        <v>1</v>
      </c>
      <c r="F1448" s="281" t="s">
        <v>269</v>
      </c>
      <c r="G1448" s="279"/>
      <c r="H1448" s="282">
        <v>1</v>
      </c>
      <c r="I1448" s="283"/>
      <c r="J1448" s="279"/>
      <c r="K1448" s="279"/>
      <c r="L1448" s="284"/>
      <c r="M1448" s="285"/>
      <c r="N1448" s="286"/>
      <c r="O1448" s="286"/>
      <c r="P1448" s="286"/>
      <c r="Q1448" s="286"/>
      <c r="R1448" s="286"/>
      <c r="S1448" s="286"/>
      <c r="T1448" s="287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T1448" s="288" t="s">
        <v>267</v>
      </c>
      <c r="AU1448" s="288" t="s">
        <v>90</v>
      </c>
      <c r="AV1448" s="14" t="s">
        <v>103</v>
      </c>
      <c r="AW1448" s="14" t="s">
        <v>35</v>
      </c>
      <c r="AX1448" s="14" t="s">
        <v>88</v>
      </c>
      <c r="AY1448" s="288" t="s">
        <v>166</v>
      </c>
    </row>
    <row r="1449" spans="1:65" s="2" customFormat="1" ht="33" customHeight="1">
      <c r="A1449" s="38"/>
      <c r="B1449" s="39"/>
      <c r="C1449" s="300" t="s">
        <v>2109</v>
      </c>
      <c r="D1449" s="300" t="s">
        <v>331</v>
      </c>
      <c r="E1449" s="301" t="s">
        <v>2110</v>
      </c>
      <c r="F1449" s="302" t="s">
        <v>2111</v>
      </c>
      <c r="G1449" s="303" t="s">
        <v>563</v>
      </c>
      <c r="H1449" s="304">
        <v>1</v>
      </c>
      <c r="I1449" s="305"/>
      <c r="J1449" s="306">
        <f>ROUND(I1449*H1449,2)</f>
        <v>0</v>
      </c>
      <c r="K1449" s="307"/>
      <c r="L1449" s="308"/>
      <c r="M1449" s="309" t="s">
        <v>1</v>
      </c>
      <c r="N1449" s="310" t="s">
        <v>45</v>
      </c>
      <c r="O1449" s="91"/>
      <c r="P1449" s="255">
        <f>O1449*H1449</f>
        <v>0</v>
      </c>
      <c r="Q1449" s="255">
        <v>0.451</v>
      </c>
      <c r="R1449" s="255">
        <f>Q1449*H1449</f>
        <v>0.451</v>
      </c>
      <c r="S1449" s="255">
        <v>0</v>
      </c>
      <c r="T1449" s="256">
        <f>S1449*H1449</f>
        <v>0</v>
      </c>
      <c r="U1449" s="38"/>
      <c r="V1449" s="38"/>
      <c r="W1449" s="38"/>
      <c r="X1449" s="38"/>
      <c r="Y1449" s="38"/>
      <c r="Z1449" s="38"/>
      <c r="AA1449" s="38"/>
      <c r="AB1449" s="38"/>
      <c r="AC1449" s="38"/>
      <c r="AD1449" s="38"/>
      <c r="AE1449" s="38"/>
      <c r="AR1449" s="257" t="s">
        <v>508</v>
      </c>
      <c r="AT1449" s="257" t="s">
        <v>331</v>
      </c>
      <c r="AU1449" s="257" t="s">
        <v>90</v>
      </c>
      <c r="AY1449" s="17" t="s">
        <v>166</v>
      </c>
      <c r="BE1449" s="258">
        <f>IF(N1449="základní",J1449,0)</f>
        <v>0</v>
      </c>
      <c r="BF1449" s="258">
        <f>IF(N1449="snížená",J1449,0)</f>
        <v>0</v>
      </c>
      <c r="BG1449" s="258">
        <f>IF(N1449="zákl. přenesená",J1449,0)</f>
        <v>0</v>
      </c>
      <c r="BH1449" s="258">
        <f>IF(N1449="sníž. přenesená",J1449,0)</f>
        <v>0</v>
      </c>
      <c r="BI1449" s="258">
        <f>IF(N1449="nulová",J1449,0)</f>
        <v>0</v>
      </c>
      <c r="BJ1449" s="17" t="s">
        <v>88</v>
      </c>
      <c r="BK1449" s="258">
        <f>ROUND(I1449*H1449,2)</f>
        <v>0</v>
      </c>
      <c r="BL1449" s="17" t="s">
        <v>348</v>
      </c>
      <c r="BM1449" s="257" t="s">
        <v>2112</v>
      </c>
    </row>
    <row r="1450" spans="1:47" s="2" customFormat="1" ht="12">
      <c r="A1450" s="38"/>
      <c r="B1450" s="39"/>
      <c r="C1450" s="40"/>
      <c r="D1450" s="259" t="s">
        <v>175</v>
      </c>
      <c r="E1450" s="40"/>
      <c r="F1450" s="260" t="s">
        <v>2113</v>
      </c>
      <c r="G1450" s="40"/>
      <c r="H1450" s="40"/>
      <c r="I1450" s="155"/>
      <c r="J1450" s="40"/>
      <c r="K1450" s="40"/>
      <c r="L1450" s="44"/>
      <c r="M1450" s="261"/>
      <c r="N1450" s="262"/>
      <c r="O1450" s="91"/>
      <c r="P1450" s="91"/>
      <c r="Q1450" s="91"/>
      <c r="R1450" s="91"/>
      <c r="S1450" s="91"/>
      <c r="T1450" s="92"/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  <c r="AE1450" s="38"/>
      <c r="AT1450" s="17" t="s">
        <v>175</v>
      </c>
      <c r="AU1450" s="17" t="s">
        <v>90</v>
      </c>
    </row>
    <row r="1451" spans="1:65" s="2" customFormat="1" ht="21.75" customHeight="1">
      <c r="A1451" s="38"/>
      <c r="B1451" s="39"/>
      <c r="C1451" s="245" t="s">
        <v>2114</v>
      </c>
      <c r="D1451" s="245" t="s">
        <v>169</v>
      </c>
      <c r="E1451" s="246" t="s">
        <v>2115</v>
      </c>
      <c r="F1451" s="247" t="s">
        <v>2116</v>
      </c>
      <c r="G1451" s="248" t="s">
        <v>2117</v>
      </c>
      <c r="H1451" s="312"/>
      <c r="I1451" s="250"/>
      <c r="J1451" s="251">
        <f>ROUND(I1451*H1451,2)</f>
        <v>0</v>
      </c>
      <c r="K1451" s="252"/>
      <c r="L1451" s="44"/>
      <c r="M1451" s="253" t="s">
        <v>1</v>
      </c>
      <c r="N1451" s="254" t="s">
        <v>45</v>
      </c>
      <c r="O1451" s="91"/>
      <c r="P1451" s="255">
        <f>O1451*H1451</f>
        <v>0</v>
      </c>
      <c r="Q1451" s="255">
        <v>0</v>
      </c>
      <c r="R1451" s="255">
        <f>Q1451*H1451</f>
        <v>0</v>
      </c>
      <c r="S1451" s="255">
        <v>0</v>
      </c>
      <c r="T1451" s="256">
        <f>S1451*H1451</f>
        <v>0</v>
      </c>
      <c r="U1451" s="38"/>
      <c r="V1451" s="38"/>
      <c r="W1451" s="38"/>
      <c r="X1451" s="38"/>
      <c r="Y1451" s="38"/>
      <c r="Z1451" s="38"/>
      <c r="AA1451" s="38"/>
      <c r="AB1451" s="38"/>
      <c r="AC1451" s="38"/>
      <c r="AD1451" s="38"/>
      <c r="AE1451" s="38"/>
      <c r="AR1451" s="257" t="s">
        <v>348</v>
      </c>
      <c r="AT1451" s="257" t="s">
        <v>169</v>
      </c>
      <c r="AU1451" s="257" t="s">
        <v>90</v>
      </c>
      <c r="AY1451" s="17" t="s">
        <v>166</v>
      </c>
      <c r="BE1451" s="258">
        <f>IF(N1451="základní",J1451,0)</f>
        <v>0</v>
      </c>
      <c r="BF1451" s="258">
        <f>IF(N1451="snížená",J1451,0)</f>
        <v>0</v>
      </c>
      <c r="BG1451" s="258">
        <f>IF(N1451="zákl. přenesená",J1451,0)</f>
        <v>0</v>
      </c>
      <c r="BH1451" s="258">
        <f>IF(N1451="sníž. přenesená",J1451,0)</f>
        <v>0</v>
      </c>
      <c r="BI1451" s="258">
        <f>IF(N1451="nulová",J1451,0)</f>
        <v>0</v>
      </c>
      <c r="BJ1451" s="17" t="s">
        <v>88</v>
      </c>
      <c r="BK1451" s="258">
        <f>ROUND(I1451*H1451,2)</f>
        <v>0</v>
      </c>
      <c r="BL1451" s="17" t="s">
        <v>348</v>
      </c>
      <c r="BM1451" s="257" t="s">
        <v>2118</v>
      </c>
    </row>
    <row r="1452" spans="1:47" s="2" customFormat="1" ht="12">
      <c r="A1452" s="38"/>
      <c r="B1452" s="39"/>
      <c r="C1452" s="40"/>
      <c r="D1452" s="259" t="s">
        <v>175</v>
      </c>
      <c r="E1452" s="40"/>
      <c r="F1452" s="260" t="s">
        <v>2119</v>
      </c>
      <c r="G1452" s="40"/>
      <c r="H1452" s="40"/>
      <c r="I1452" s="155"/>
      <c r="J1452" s="40"/>
      <c r="K1452" s="40"/>
      <c r="L1452" s="44"/>
      <c r="M1452" s="261"/>
      <c r="N1452" s="262"/>
      <c r="O1452" s="91"/>
      <c r="P1452" s="91"/>
      <c r="Q1452" s="91"/>
      <c r="R1452" s="91"/>
      <c r="S1452" s="91"/>
      <c r="T1452" s="92"/>
      <c r="U1452" s="38"/>
      <c r="V1452" s="38"/>
      <c r="W1452" s="38"/>
      <c r="X1452" s="38"/>
      <c r="Y1452" s="38"/>
      <c r="Z1452" s="38"/>
      <c r="AA1452" s="38"/>
      <c r="AB1452" s="38"/>
      <c r="AC1452" s="38"/>
      <c r="AD1452" s="38"/>
      <c r="AE1452" s="38"/>
      <c r="AT1452" s="17" t="s">
        <v>175</v>
      </c>
      <c r="AU1452" s="17" t="s">
        <v>90</v>
      </c>
    </row>
    <row r="1453" spans="1:65" s="2" customFormat="1" ht="33" customHeight="1">
      <c r="A1453" s="38"/>
      <c r="B1453" s="39"/>
      <c r="C1453" s="245" t="s">
        <v>2120</v>
      </c>
      <c r="D1453" s="245" t="s">
        <v>169</v>
      </c>
      <c r="E1453" s="246" t="s">
        <v>2121</v>
      </c>
      <c r="F1453" s="247" t="s">
        <v>2122</v>
      </c>
      <c r="G1453" s="248" t="s">
        <v>988</v>
      </c>
      <c r="H1453" s="249">
        <v>1</v>
      </c>
      <c r="I1453" s="250"/>
      <c r="J1453" s="251">
        <f>ROUND(I1453*H1453,2)</f>
        <v>0</v>
      </c>
      <c r="K1453" s="252"/>
      <c r="L1453" s="44"/>
      <c r="M1453" s="253" t="s">
        <v>1</v>
      </c>
      <c r="N1453" s="254" t="s">
        <v>45</v>
      </c>
      <c r="O1453" s="91"/>
      <c r="P1453" s="255">
        <f>O1453*H1453</f>
        <v>0</v>
      </c>
      <c r="Q1453" s="255">
        <v>0</v>
      </c>
      <c r="R1453" s="255">
        <f>Q1453*H1453</f>
        <v>0</v>
      </c>
      <c r="S1453" s="255">
        <v>0</v>
      </c>
      <c r="T1453" s="256">
        <f>S1453*H1453</f>
        <v>0</v>
      </c>
      <c r="U1453" s="38"/>
      <c r="V1453" s="38"/>
      <c r="W1453" s="38"/>
      <c r="X1453" s="38"/>
      <c r="Y1453" s="38"/>
      <c r="Z1453" s="38"/>
      <c r="AA1453" s="38"/>
      <c r="AB1453" s="38"/>
      <c r="AC1453" s="38"/>
      <c r="AD1453" s="38"/>
      <c r="AE1453" s="38"/>
      <c r="AR1453" s="257" t="s">
        <v>348</v>
      </c>
      <c r="AT1453" s="257" t="s">
        <v>169</v>
      </c>
      <c r="AU1453" s="257" t="s">
        <v>90</v>
      </c>
      <c r="AY1453" s="17" t="s">
        <v>166</v>
      </c>
      <c r="BE1453" s="258">
        <f>IF(N1453="základní",J1453,0)</f>
        <v>0</v>
      </c>
      <c r="BF1453" s="258">
        <f>IF(N1453="snížená",J1453,0)</f>
        <v>0</v>
      </c>
      <c r="BG1453" s="258">
        <f>IF(N1453="zákl. přenesená",J1453,0)</f>
        <v>0</v>
      </c>
      <c r="BH1453" s="258">
        <f>IF(N1453="sníž. přenesená",J1453,0)</f>
        <v>0</v>
      </c>
      <c r="BI1453" s="258">
        <f>IF(N1453="nulová",J1453,0)</f>
        <v>0</v>
      </c>
      <c r="BJ1453" s="17" t="s">
        <v>88</v>
      </c>
      <c r="BK1453" s="258">
        <f>ROUND(I1453*H1453,2)</f>
        <v>0</v>
      </c>
      <c r="BL1453" s="17" t="s">
        <v>348</v>
      </c>
      <c r="BM1453" s="257" t="s">
        <v>2123</v>
      </c>
    </row>
    <row r="1454" spans="1:47" s="2" customFormat="1" ht="12">
      <c r="A1454" s="38"/>
      <c r="B1454" s="39"/>
      <c r="C1454" s="40"/>
      <c r="D1454" s="259" t="s">
        <v>175</v>
      </c>
      <c r="E1454" s="40"/>
      <c r="F1454" s="260" t="s">
        <v>2122</v>
      </c>
      <c r="G1454" s="40"/>
      <c r="H1454" s="40"/>
      <c r="I1454" s="155"/>
      <c r="J1454" s="40"/>
      <c r="K1454" s="40"/>
      <c r="L1454" s="44"/>
      <c r="M1454" s="261"/>
      <c r="N1454" s="262"/>
      <c r="O1454" s="91"/>
      <c r="P1454" s="91"/>
      <c r="Q1454" s="91"/>
      <c r="R1454" s="91"/>
      <c r="S1454" s="91"/>
      <c r="T1454" s="92"/>
      <c r="U1454" s="38"/>
      <c r="V1454" s="38"/>
      <c r="W1454" s="38"/>
      <c r="X1454" s="38"/>
      <c r="Y1454" s="38"/>
      <c r="Z1454" s="38"/>
      <c r="AA1454" s="38"/>
      <c r="AB1454" s="38"/>
      <c r="AC1454" s="38"/>
      <c r="AD1454" s="38"/>
      <c r="AE1454" s="38"/>
      <c r="AT1454" s="17" t="s">
        <v>175</v>
      </c>
      <c r="AU1454" s="17" t="s">
        <v>90</v>
      </c>
    </row>
    <row r="1455" spans="1:65" s="2" customFormat="1" ht="21.75" customHeight="1">
      <c r="A1455" s="38"/>
      <c r="B1455" s="39"/>
      <c r="C1455" s="245" t="s">
        <v>2124</v>
      </c>
      <c r="D1455" s="245" t="s">
        <v>169</v>
      </c>
      <c r="E1455" s="246" t="s">
        <v>2125</v>
      </c>
      <c r="F1455" s="247" t="s">
        <v>2126</v>
      </c>
      <c r="G1455" s="248" t="s">
        <v>988</v>
      </c>
      <c r="H1455" s="249">
        <v>1</v>
      </c>
      <c r="I1455" s="250"/>
      <c r="J1455" s="251">
        <f>ROUND(I1455*H1455,2)</f>
        <v>0</v>
      </c>
      <c r="K1455" s="252"/>
      <c r="L1455" s="44"/>
      <c r="M1455" s="253" t="s">
        <v>1</v>
      </c>
      <c r="N1455" s="254" t="s">
        <v>45</v>
      </c>
      <c r="O1455" s="91"/>
      <c r="P1455" s="255">
        <f>O1455*H1455</f>
        <v>0</v>
      </c>
      <c r="Q1455" s="255">
        <v>0</v>
      </c>
      <c r="R1455" s="255">
        <f>Q1455*H1455</f>
        <v>0</v>
      </c>
      <c r="S1455" s="255">
        <v>0</v>
      </c>
      <c r="T1455" s="256">
        <f>S1455*H1455</f>
        <v>0</v>
      </c>
      <c r="U1455" s="38"/>
      <c r="V1455" s="38"/>
      <c r="W1455" s="38"/>
      <c r="X1455" s="38"/>
      <c r="Y1455" s="38"/>
      <c r="Z1455" s="38"/>
      <c r="AA1455" s="38"/>
      <c r="AB1455" s="38"/>
      <c r="AC1455" s="38"/>
      <c r="AD1455" s="38"/>
      <c r="AE1455" s="38"/>
      <c r="AR1455" s="257" t="s">
        <v>348</v>
      </c>
      <c r="AT1455" s="257" t="s">
        <v>169</v>
      </c>
      <c r="AU1455" s="257" t="s">
        <v>90</v>
      </c>
      <c r="AY1455" s="17" t="s">
        <v>166</v>
      </c>
      <c r="BE1455" s="258">
        <f>IF(N1455="základní",J1455,0)</f>
        <v>0</v>
      </c>
      <c r="BF1455" s="258">
        <f>IF(N1455="snížená",J1455,0)</f>
        <v>0</v>
      </c>
      <c r="BG1455" s="258">
        <f>IF(N1455="zákl. přenesená",J1455,0)</f>
        <v>0</v>
      </c>
      <c r="BH1455" s="258">
        <f>IF(N1455="sníž. přenesená",J1455,0)</f>
        <v>0</v>
      </c>
      <c r="BI1455" s="258">
        <f>IF(N1455="nulová",J1455,0)</f>
        <v>0</v>
      </c>
      <c r="BJ1455" s="17" t="s">
        <v>88</v>
      </c>
      <c r="BK1455" s="258">
        <f>ROUND(I1455*H1455,2)</f>
        <v>0</v>
      </c>
      <c r="BL1455" s="17" t="s">
        <v>348</v>
      </c>
      <c r="BM1455" s="257" t="s">
        <v>2127</v>
      </c>
    </row>
    <row r="1456" spans="1:47" s="2" customFormat="1" ht="12">
      <c r="A1456" s="38"/>
      <c r="B1456" s="39"/>
      <c r="C1456" s="40"/>
      <c r="D1456" s="259" t="s">
        <v>175</v>
      </c>
      <c r="E1456" s="40"/>
      <c r="F1456" s="260" t="s">
        <v>2126</v>
      </c>
      <c r="G1456" s="40"/>
      <c r="H1456" s="40"/>
      <c r="I1456" s="155"/>
      <c r="J1456" s="40"/>
      <c r="K1456" s="40"/>
      <c r="L1456" s="44"/>
      <c r="M1456" s="261"/>
      <c r="N1456" s="262"/>
      <c r="O1456" s="91"/>
      <c r="P1456" s="91"/>
      <c r="Q1456" s="91"/>
      <c r="R1456" s="91"/>
      <c r="S1456" s="91"/>
      <c r="T1456" s="92"/>
      <c r="U1456" s="38"/>
      <c r="V1456" s="38"/>
      <c r="W1456" s="38"/>
      <c r="X1456" s="38"/>
      <c r="Y1456" s="38"/>
      <c r="Z1456" s="38"/>
      <c r="AA1456" s="38"/>
      <c r="AB1456" s="38"/>
      <c r="AC1456" s="38"/>
      <c r="AD1456" s="38"/>
      <c r="AE1456" s="38"/>
      <c r="AT1456" s="17" t="s">
        <v>175</v>
      </c>
      <c r="AU1456" s="17" t="s">
        <v>90</v>
      </c>
    </row>
    <row r="1457" spans="1:65" s="2" customFormat="1" ht="33" customHeight="1">
      <c r="A1457" s="38"/>
      <c r="B1457" s="39"/>
      <c r="C1457" s="245" t="s">
        <v>2128</v>
      </c>
      <c r="D1457" s="245" t="s">
        <v>169</v>
      </c>
      <c r="E1457" s="246" t="s">
        <v>2129</v>
      </c>
      <c r="F1457" s="247" t="s">
        <v>2130</v>
      </c>
      <c r="G1457" s="248" t="s">
        <v>1514</v>
      </c>
      <c r="H1457" s="249">
        <v>172</v>
      </c>
      <c r="I1457" s="250"/>
      <c r="J1457" s="251">
        <f>ROUND(I1457*H1457,2)</f>
        <v>0</v>
      </c>
      <c r="K1457" s="252"/>
      <c r="L1457" s="44"/>
      <c r="M1457" s="253" t="s">
        <v>1</v>
      </c>
      <c r="N1457" s="254" t="s">
        <v>45</v>
      </c>
      <c r="O1457" s="91"/>
      <c r="P1457" s="255">
        <f>O1457*H1457</f>
        <v>0</v>
      </c>
      <c r="Q1457" s="255">
        <v>0</v>
      </c>
      <c r="R1457" s="255">
        <f>Q1457*H1457</f>
        <v>0</v>
      </c>
      <c r="S1457" s="255">
        <v>0</v>
      </c>
      <c r="T1457" s="256">
        <f>S1457*H1457</f>
        <v>0</v>
      </c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38"/>
      <c r="AE1457" s="38"/>
      <c r="AR1457" s="257" t="s">
        <v>348</v>
      </c>
      <c r="AT1457" s="257" t="s">
        <v>169</v>
      </c>
      <c r="AU1457" s="257" t="s">
        <v>90</v>
      </c>
      <c r="AY1457" s="17" t="s">
        <v>166</v>
      </c>
      <c r="BE1457" s="258">
        <f>IF(N1457="základní",J1457,0)</f>
        <v>0</v>
      </c>
      <c r="BF1457" s="258">
        <f>IF(N1457="snížená",J1457,0)</f>
        <v>0</v>
      </c>
      <c r="BG1457" s="258">
        <f>IF(N1457="zákl. přenesená",J1457,0)</f>
        <v>0</v>
      </c>
      <c r="BH1457" s="258">
        <f>IF(N1457="sníž. přenesená",J1457,0)</f>
        <v>0</v>
      </c>
      <c r="BI1457" s="258">
        <f>IF(N1457="nulová",J1457,0)</f>
        <v>0</v>
      </c>
      <c r="BJ1457" s="17" t="s">
        <v>88</v>
      </c>
      <c r="BK1457" s="258">
        <f>ROUND(I1457*H1457,2)</f>
        <v>0</v>
      </c>
      <c r="BL1457" s="17" t="s">
        <v>348</v>
      </c>
      <c r="BM1457" s="257" t="s">
        <v>2131</v>
      </c>
    </row>
    <row r="1458" spans="1:47" s="2" customFormat="1" ht="12">
      <c r="A1458" s="38"/>
      <c r="B1458" s="39"/>
      <c r="C1458" s="40"/>
      <c r="D1458" s="259" t="s">
        <v>175</v>
      </c>
      <c r="E1458" s="40"/>
      <c r="F1458" s="260" t="s">
        <v>2130</v>
      </c>
      <c r="G1458" s="40"/>
      <c r="H1458" s="40"/>
      <c r="I1458" s="155"/>
      <c r="J1458" s="40"/>
      <c r="K1458" s="40"/>
      <c r="L1458" s="44"/>
      <c r="M1458" s="261"/>
      <c r="N1458" s="262"/>
      <c r="O1458" s="91"/>
      <c r="P1458" s="91"/>
      <c r="Q1458" s="91"/>
      <c r="R1458" s="91"/>
      <c r="S1458" s="91"/>
      <c r="T1458" s="92"/>
      <c r="U1458" s="38"/>
      <c r="V1458" s="38"/>
      <c r="W1458" s="38"/>
      <c r="X1458" s="38"/>
      <c r="Y1458" s="38"/>
      <c r="Z1458" s="38"/>
      <c r="AA1458" s="38"/>
      <c r="AB1458" s="38"/>
      <c r="AC1458" s="38"/>
      <c r="AD1458" s="38"/>
      <c r="AE1458" s="38"/>
      <c r="AT1458" s="17" t="s">
        <v>175</v>
      </c>
      <c r="AU1458" s="17" t="s">
        <v>90</v>
      </c>
    </row>
    <row r="1459" spans="1:65" s="2" customFormat="1" ht="21.75" customHeight="1">
      <c r="A1459" s="38"/>
      <c r="B1459" s="39"/>
      <c r="C1459" s="245" t="s">
        <v>2132</v>
      </c>
      <c r="D1459" s="245" t="s">
        <v>169</v>
      </c>
      <c r="E1459" s="246" t="s">
        <v>2133</v>
      </c>
      <c r="F1459" s="247" t="s">
        <v>2134</v>
      </c>
      <c r="G1459" s="248" t="s">
        <v>988</v>
      </c>
      <c r="H1459" s="249">
        <v>1</v>
      </c>
      <c r="I1459" s="250"/>
      <c r="J1459" s="251">
        <f>ROUND(I1459*H1459,2)</f>
        <v>0</v>
      </c>
      <c r="K1459" s="252"/>
      <c r="L1459" s="44"/>
      <c r="M1459" s="253" t="s">
        <v>1</v>
      </c>
      <c r="N1459" s="254" t="s">
        <v>45</v>
      </c>
      <c r="O1459" s="91"/>
      <c r="P1459" s="255">
        <f>O1459*H1459</f>
        <v>0</v>
      </c>
      <c r="Q1459" s="255">
        <v>0</v>
      </c>
      <c r="R1459" s="255">
        <f>Q1459*H1459</f>
        <v>0</v>
      </c>
      <c r="S1459" s="255">
        <v>0</v>
      </c>
      <c r="T1459" s="256">
        <f>S1459*H1459</f>
        <v>0</v>
      </c>
      <c r="U1459" s="38"/>
      <c r="V1459" s="38"/>
      <c r="W1459" s="38"/>
      <c r="X1459" s="38"/>
      <c r="Y1459" s="38"/>
      <c r="Z1459" s="38"/>
      <c r="AA1459" s="38"/>
      <c r="AB1459" s="38"/>
      <c r="AC1459" s="38"/>
      <c r="AD1459" s="38"/>
      <c r="AE1459" s="38"/>
      <c r="AR1459" s="257" t="s">
        <v>348</v>
      </c>
      <c r="AT1459" s="257" t="s">
        <v>169</v>
      </c>
      <c r="AU1459" s="257" t="s">
        <v>90</v>
      </c>
      <c r="AY1459" s="17" t="s">
        <v>166</v>
      </c>
      <c r="BE1459" s="258">
        <f>IF(N1459="základní",J1459,0)</f>
        <v>0</v>
      </c>
      <c r="BF1459" s="258">
        <f>IF(N1459="snížená",J1459,0)</f>
        <v>0</v>
      </c>
      <c r="BG1459" s="258">
        <f>IF(N1459="zákl. přenesená",J1459,0)</f>
        <v>0</v>
      </c>
      <c r="BH1459" s="258">
        <f>IF(N1459="sníž. přenesená",J1459,0)</f>
        <v>0</v>
      </c>
      <c r="BI1459" s="258">
        <f>IF(N1459="nulová",J1459,0)</f>
        <v>0</v>
      </c>
      <c r="BJ1459" s="17" t="s">
        <v>88</v>
      </c>
      <c r="BK1459" s="258">
        <f>ROUND(I1459*H1459,2)</f>
        <v>0</v>
      </c>
      <c r="BL1459" s="17" t="s">
        <v>348</v>
      </c>
      <c r="BM1459" s="257" t="s">
        <v>2135</v>
      </c>
    </row>
    <row r="1460" spans="1:47" s="2" customFormat="1" ht="12">
      <c r="A1460" s="38"/>
      <c r="B1460" s="39"/>
      <c r="C1460" s="40"/>
      <c r="D1460" s="259" t="s">
        <v>175</v>
      </c>
      <c r="E1460" s="40"/>
      <c r="F1460" s="260" t="s">
        <v>2134</v>
      </c>
      <c r="G1460" s="40"/>
      <c r="H1460" s="40"/>
      <c r="I1460" s="155"/>
      <c r="J1460" s="40"/>
      <c r="K1460" s="40"/>
      <c r="L1460" s="44"/>
      <c r="M1460" s="261"/>
      <c r="N1460" s="262"/>
      <c r="O1460" s="91"/>
      <c r="P1460" s="91"/>
      <c r="Q1460" s="91"/>
      <c r="R1460" s="91"/>
      <c r="S1460" s="91"/>
      <c r="T1460" s="92"/>
      <c r="U1460" s="38"/>
      <c r="V1460" s="38"/>
      <c r="W1460" s="38"/>
      <c r="X1460" s="38"/>
      <c r="Y1460" s="38"/>
      <c r="Z1460" s="38"/>
      <c r="AA1460" s="38"/>
      <c r="AB1460" s="38"/>
      <c r="AC1460" s="38"/>
      <c r="AD1460" s="38"/>
      <c r="AE1460" s="38"/>
      <c r="AT1460" s="17" t="s">
        <v>175</v>
      </c>
      <c r="AU1460" s="17" t="s">
        <v>90</v>
      </c>
    </row>
    <row r="1461" spans="1:65" s="2" customFormat="1" ht="21.75" customHeight="1">
      <c r="A1461" s="38"/>
      <c r="B1461" s="39"/>
      <c r="C1461" s="245" t="s">
        <v>2136</v>
      </c>
      <c r="D1461" s="245" t="s">
        <v>169</v>
      </c>
      <c r="E1461" s="246" t="s">
        <v>2137</v>
      </c>
      <c r="F1461" s="247" t="s">
        <v>2138</v>
      </c>
      <c r="G1461" s="248" t="s">
        <v>988</v>
      </c>
      <c r="H1461" s="249">
        <v>1</v>
      </c>
      <c r="I1461" s="250"/>
      <c r="J1461" s="251">
        <f>ROUND(I1461*H1461,2)</f>
        <v>0</v>
      </c>
      <c r="K1461" s="252"/>
      <c r="L1461" s="44"/>
      <c r="M1461" s="253" t="s">
        <v>1</v>
      </c>
      <c r="N1461" s="254" t="s">
        <v>45</v>
      </c>
      <c r="O1461" s="91"/>
      <c r="P1461" s="255">
        <f>O1461*H1461</f>
        <v>0</v>
      </c>
      <c r="Q1461" s="255">
        <v>0</v>
      </c>
      <c r="R1461" s="255">
        <f>Q1461*H1461</f>
        <v>0</v>
      </c>
      <c r="S1461" s="255">
        <v>0</v>
      </c>
      <c r="T1461" s="256">
        <f>S1461*H1461</f>
        <v>0</v>
      </c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38"/>
      <c r="AE1461" s="38"/>
      <c r="AR1461" s="257" t="s">
        <v>348</v>
      </c>
      <c r="AT1461" s="257" t="s">
        <v>169</v>
      </c>
      <c r="AU1461" s="257" t="s">
        <v>90</v>
      </c>
      <c r="AY1461" s="17" t="s">
        <v>166</v>
      </c>
      <c r="BE1461" s="258">
        <f>IF(N1461="základní",J1461,0)</f>
        <v>0</v>
      </c>
      <c r="BF1461" s="258">
        <f>IF(N1461="snížená",J1461,0)</f>
        <v>0</v>
      </c>
      <c r="BG1461" s="258">
        <f>IF(N1461="zákl. přenesená",J1461,0)</f>
        <v>0</v>
      </c>
      <c r="BH1461" s="258">
        <f>IF(N1461="sníž. přenesená",J1461,0)</f>
        <v>0</v>
      </c>
      <c r="BI1461" s="258">
        <f>IF(N1461="nulová",J1461,0)</f>
        <v>0</v>
      </c>
      <c r="BJ1461" s="17" t="s">
        <v>88</v>
      </c>
      <c r="BK1461" s="258">
        <f>ROUND(I1461*H1461,2)</f>
        <v>0</v>
      </c>
      <c r="BL1461" s="17" t="s">
        <v>348</v>
      </c>
      <c r="BM1461" s="257" t="s">
        <v>2139</v>
      </c>
    </row>
    <row r="1462" spans="1:47" s="2" customFormat="1" ht="12">
      <c r="A1462" s="38"/>
      <c r="B1462" s="39"/>
      <c r="C1462" s="40"/>
      <c r="D1462" s="259" t="s">
        <v>175</v>
      </c>
      <c r="E1462" s="40"/>
      <c r="F1462" s="260" t="s">
        <v>2138</v>
      </c>
      <c r="G1462" s="40"/>
      <c r="H1462" s="40"/>
      <c r="I1462" s="155"/>
      <c r="J1462" s="40"/>
      <c r="K1462" s="40"/>
      <c r="L1462" s="44"/>
      <c r="M1462" s="261"/>
      <c r="N1462" s="262"/>
      <c r="O1462" s="91"/>
      <c r="P1462" s="91"/>
      <c r="Q1462" s="91"/>
      <c r="R1462" s="91"/>
      <c r="S1462" s="91"/>
      <c r="T1462" s="92"/>
      <c r="U1462" s="38"/>
      <c r="V1462" s="38"/>
      <c r="W1462" s="38"/>
      <c r="X1462" s="38"/>
      <c r="Y1462" s="38"/>
      <c r="Z1462" s="38"/>
      <c r="AA1462" s="38"/>
      <c r="AB1462" s="38"/>
      <c r="AC1462" s="38"/>
      <c r="AD1462" s="38"/>
      <c r="AE1462" s="38"/>
      <c r="AT1462" s="17" t="s">
        <v>175</v>
      </c>
      <c r="AU1462" s="17" t="s">
        <v>90</v>
      </c>
    </row>
    <row r="1463" spans="1:65" s="2" customFormat="1" ht="21.75" customHeight="1">
      <c r="A1463" s="38"/>
      <c r="B1463" s="39"/>
      <c r="C1463" s="245" t="s">
        <v>2140</v>
      </c>
      <c r="D1463" s="245" t="s">
        <v>169</v>
      </c>
      <c r="E1463" s="246" t="s">
        <v>2141</v>
      </c>
      <c r="F1463" s="247" t="s">
        <v>2142</v>
      </c>
      <c r="G1463" s="248" t="s">
        <v>988</v>
      </c>
      <c r="H1463" s="249">
        <v>1</v>
      </c>
      <c r="I1463" s="250"/>
      <c r="J1463" s="251">
        <f>ROUND(I1463*H1463,2)</f>
        <v>0</v>
      </c>
      <c r="K1463" s="252"/>
      <c r="L1463" s="44"/>
      <c r="M1463" s="253" t="s">
        <v>1</v>
      </c>
      <c r="N1463" s="254" t="s">
        <v>45</v>
      </c>
      <c r="O1463" s="91"/>
      <c r="P1463" s="255">
        <f>O1463*H1463</f>
        <v>0</v>
      </c>
      <c r="Q1463" s="255">
        <v>0</v>
      </c>
      <c r="R1463" s="255">
        <f>Q1463*H1463</f>
        <v>0</v>
      </c>
      <c r="S1463" s="255">
        <v>0</v>
      </c>
      <c r="T1463" s="256">
        <f>S1463*H1463</f>
        <v>0</v>
      </c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  <c r="AE1463" s="38"/>
      <c r="AR1463" s="257" t="s">
        <v>348</v>
      </c>
      <c r="AT1463" s="257" t="s">
        <v>169</v>
      </c>
      <c r="AU1463" s="257" t="s">
        <v>90</v>
      </c>
      <c r="AY1463" s="17" t="s">
        <v>166</v>
      </c>
      <c r="BE1463" s="258">
        <f>IF(N1463="základní",J1463,0)</f>
        <v>0</v>
      </c>
      <c r="BF1463" s="258">
        <f>IF(N1463="snížená",J1463,0)</f>
        <v>0</v>
      </c>
      <c r="BG1463" s="258">
        <f>IF(N1463="zákl. přenesená",J1463,0)</f>
        <v>0</v>
      </c>
      <c r="BH1463" s="258">
        <f>IF(N1463="sníž. přenesená",J1463,0)</f>
        <v>0</v>
      </c>
      <c r="BI1463" s="258">
        <f>IF(N1463="nulová",J1463,0)</f>
        <v>0</v>
      </c>
      <c r="BJ1463" s="17" t="s">
        <v>88</v>
      </c>
      <c r="BK1463" s="258">
        <f>ROUND(I1463*H1463,2)</f>
        <v>0</v>
      </c>
      <c r="BL1463" s="17" t="s">
        <v>348</v>
      </c>
      <c r="BM1463" s="257" t="s">
        <v>2143</v>
      </c>
    </row>
    <row r="1464" spans="1:47" s="2" customFormat="1" ht="12">
      <c r="A1464" s="38"/>
      <c r="B1464" s="39"/>
      <c r="C1464" s="40"/>
      <c r="D1464" s="259" t="s">
        <v>175</v>
      </c>
      <c r="E1464" s="40"/>
      <c r="F1464" s="260" t="s">
        <v>2144</v>
      </c>
      <c r="G1464" s="40"/>
      <c r="H1464" s="40"/>
      <c r="I1464" s="155"/>
      <c r="J1464" s="40"/>
      <c r="K1464" s="40"/>
      <c r="L1464" s="44"/>
      <c r="M1464" s="261"/>
      <c r="N1464" s="262"/>
      <c r="O1464" s="91"/>
      <c r="P1464" s="91"/>
      <c r="Q1464" s="91"/>
      <c r="R1464" s="91"/>
      <c r="S1464" s="91"/>
      <c r="T1464" s="92"/>
      <c r="U1464" s="38"/>
      <c r="V1464" s="38"/>
      <c r="W1464" s="38"/>
      <c r="X1464" s="38"/>
      <c r="Y1464" s="38"/>
      <c r="Z1464" s="38"/>
      <c r="AA1464" s="38"/>
      <c r="AB1464" s="38"/>
      <c r="AC1464" s="38"/>
      <c r="AD1464" s="38"/>
      <c r="AE1464" s="38"/>
      <c r="AT1464" s="17" t="s">
        <v>175</v>
      </c>
      <c r="AU1464" s="17" t="s">
        <v>90</v>
      </c>
    </row>
    <row r="1465" spans="1:65" s="2" customFormat="1" ht="16.5" customHeight="1">
      <c r="A1465" s="38"/>
      <c r="B1465" s="39"/>
      <c r="C1465" s="245" t="s">
        <v>2145</v>
      </c>
      <c r="D1465" s="245" t="s">
        <v>169</v>
      </c>
      <c r="E1465" s="246" t="s">
        <v>2146</v>
      </c>
      <c r="F1465" s="247" t="s">
        <v>2147</v>
      </c>
      <c r="G1465" s="248" t="s">
        <v>988</v>
      </c>
      <c r="H1465" s="249">
        <v>1</v>
      </c>
      <c r="I1465" s="250"/>
      <c r="J1465" s="251">
        <f>ROUND(I1465*H1465,2)</f>
        <v>0</v>
      </c>
      <c r="K1465" s="252"/>
      <c r="L1465" s="44"/>
      <c r="M1465" s="253" t="s">
        <v>1</v>
      </c>
      <c r="N1465" s="254" t="s">
        <v>45</v>
      </c>
      <c r="O1465" s="91"/>
      <c r="P1465" s="255">
        <f>O1465*H1465</f>
        <v>0</v>
      </c>
      <c r="Q1465" s="255">
        <v>0</v>
      </c>
      <c r="R1465" s="255">
        <f>Q1465*H1465</f>
        <v>0</v>
      </c>
      <c r="S1465" s="255">
        <v>0</v>
      </c>
      <c r="T1465" s="256">
        <f>S1465*H1465</f>
        <v>0</v>
      </c>
      <c r="U1465" s="38"/>
      <c r="V1465" s="38"/>
      <c r="W1465" s="38"/>
      <c r="X1465" s="38"/>
      <c r="Y1465" s="38"/>
      <c r="Z1465" s="38"/>
      <c r="AA1465" s="38"/>
      <c r="AB1465" s="38"/>
      <c r="AC1465" s="38"/>
      <c r="AD1465" s="38"/>
      <c r="AE1465" s="38"/>
      <c r="AR1465" s="257" t="s">
        <v>348</v>
      </c>
      <c r="AT1465" s="257" t="s">
        <v>169</v>
      </c>
      <c r="AU1465" s="257" t="s">
        <v>90</v>
      </c>
      <c r="AY1465" s="17" t="s">
        <v>166</v>
      </c>
      <c r="BE1465" s="258">
        <f>IF(N1465="základní",J1465,0)</f>
        <v>0</v>
      </c>
      <c r="BF1465" s="258">
        <f>IF(N1465="snížená",J1465,0)</f>
        <v>0</v>
      </c>
      <c r="BG1465" s="258">
        <f>IF(N1465="zákl. přenesená",J1465,0)</f>
        <v>0</v>
      </c>
      <c r="BH1465" s="258">
        <f>IF(N1465="sníž. přenesená",J1465,0)</f>
        <v>0</v>
      </c>
      <c r="BI1465" s="258">
        <f>IF(N1465="nulová",J1465,0)</f>
        <v>0</v>
      </c>
      <c r="BJ1465" s="17" t="s">
        <v>88</v>
      </c>
      <c r="BK1465" s="258">
        <f>ROUND(I1465*H1465,2)</f>
        <v>0</v>
      </c>
      <c r="BL1465" s="17" t="s">
        <v>348</v>
      </c>
      <c r="BM1465" s="257" t="s">
        <v>2148</v>
      </c>
    </row>
    <row r="1466" spans="1:47" s="2" customFormat="1" ht="12">
      <c r="A1466" s="38"/>
      <c r="B1466" s="39"/>
      <c r="C1466" s="40"/>
      <c r="D1466" s="259" t="s">
        <v>175</v>
      </c>
      <c r="E1466" s="40"/>
      <c r="F1466" s="260" t="s">
        <v>2147</v>
      </c>
      <c r="G1466" s="40"/>
      <c r="H1466" s="40"/>
      <c r="I1466" s="155"/>
      <c r="J1466" s="40"/>
      <c r="K1466" s="40"/>
      <c r="L1466" s="44"/>
      <c r="M1466" s="261"/>
      <c r="N1466" s="262"/>
      <c r="O1466" s="91"/>
      <c r="P1466" s="91"/>
      <c r="Q1466" s="91"/>
      <c r="R1466" s="91"/>
      <c r="S1466" s="91"/>
      <c r="T1466" s="92"/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  <c r="AE1466" s="38"/>
      <c r="AT1466" s="17" t="s">
        <v>175</v>
      </c>
      <c r="AU1466" s="17" t="s">
        <v>90</v>
      </c>
    </row>
    <row r="1467" spans="1:65" s="2" customFormat="1" ht="21.75" customHeight="1">
      <c r="A1467" s="38"/>
      <c r="B1467" s="39"/>
      <c r="C1467" s="245" t="s">
        <v>2149</v>
      </c>
      <c r="D1467" s="245" t="s">
        <v>169</v>
      </c>
      <c r="E1467" s="246" t="s">
        <v>2150</v>
      </c>
      <c r="F1467" s="247" t="s">
        <v>2151</v>
      </c>
      <c r="G1467" s="248" t="s">
        <v>988</v>
      </c>
      <c r="H1467" s="249">
        <v>1</v>
      </c>
      <c r="I1467" s="250"/>
      <c r="J1467" s="251">
        <f>ROUND(I1467*H1467,2)</f>
        <v>0</v>
      </c>
      <c r="K1467" s="252"/>
      <c r="L1467" s="44"/>
      <c r="M1467" s="253" t="s">
        <v>1</v>
      </c>
      <c r="N1467" s="254" t="s">
        <v>45</v>
      </c>
      <c r="O1467" s="91"/>
      <c r="P1467" s="255">
        <f>O1467*H1467</f>
        <v>0</v>
      </c>
      <c r="Q1467" s="255">
        <v>0</v>
      </c>
      <c r="R1467" s="255">
        <f>Q1467*H1467</f>
        <v>0</v>
      </c>
      <c r="S1467" s="255">
        <v>0</v>
      </c>
      <c r="T1467" s="256">
        <f>S1467*H1467</f>
        <v>0</v>
      </c>
      <c r="U1467" s="38"/>
      <c r="V1467" s="38"/>
      <c r="W1467" s="38"/>
      <c r="X1467" s="38"/>
      <c r="Y1467" s="38"/>
      <c r="Z1467" s="38"/>
      <c r="AA1467" s="38"/>
      <c r="AB1467" s="38"/>
      <c r="AC1467" s="38"/>
      <c r="AD1467" s="38"/>
      <c r="AE1467" s="38"/>
      <c r="AR1467" s="257" t="s">
        <v>348</v>
      </c>
      <c r="AT1467" s="257" t="s">
        <v>169</v>
      </c>
      <c r="AU1467" s="257" t="s">
        <v>90</v>
      </c>
      <c r="AY1467" s="17" t="s">
        <v>166</v>
      </c>
      <c r="BE1467" s="258">
        <f>IF(N1467="základní",J1467,0)</f>
        <v>0</v>
      </c>
      <c r="BF1467" s="258">
        <f>IF(N1467="snížená",J1467,0)</f>
        <v>0</v>
      </c>
      <c r="BG1467" s="258">
        <f>IF(N1467="zákl. přenesená",J1467,0)</f>
        <v>0</v>
      </c>
      <c r="BH1467" s="258">
        <f>IF(N1467="sníž. přenesená",J1467,0)</f>
        <v>0</v>
      </c>
      <c r="BI1467" s="258">
        <f>IF(N1467="nulová",J1467,0)</f>
        <v>0</v>
      </c>
      <c r="BJ1467" s="17" t="s">
        <v>88</v>
      </c>
      <c r="BK1467" s="258">
        <f>ROUND(I1467*H1467,2)</f>
        <v>0</v>
      </c>
      <c r="BL1467" s="17" t="s">
        <v>348</v>
      </c>
      <c r="BM1467" s="257" t="s">
        <v>2152</v>
      </c>
    </row>
    <row r="1468" spans="1:47" s="2" customFormat="1" ht="12">
      <c r="A1468" s="38"/>
      <c r="B1468" s="39"/>
      <c r="C1468" s="40"/>
      <c r="D1468" s="259" t="s">
        <v>175</v>
      </c>
      <c r="E1468" s="40"/>
      <c r="F1468" s="260" t="s">
        <v>2151</v>
      </c>
      <c r="G1468" s="40"/>
      <c r="H1468" s="40"/>
      <c r="I1468" s="155"/>
      <c r="J1468" s="40"/>
      <c r="K1468" s="40"/>
      <c r="L1468" s="44"/>
      <c r="M1468" s="261"/>
      <c r="N1468" s="262"/>
      <c r="O1468" s="91"/>
      <c r="P1468" s="91"/>
      <c r="Q1468" s="91"/>
      <c r="R1468" s="91"/>
      <c r="S1468" s="91"/>
      <c r="T1468" s="92"/>
      <c r="U1468" s="38"/>
      <c r="V1468" s="38"/>
      <c r="W1468" s="38"/>
      <c r="X1468" s="38"/>
      <c r="Y1468" s="38"/>
      <c r="Z1468" s="38"/>
      <c r="AA1468" s="38"/>
      <c r="AB1468" s="38"/>
      <c r="AC1468" s="38"/>
      <c r="AD1468" s="38"/>
      <c r="AE1468" s="38"/>
      <c r="AT1468" s="17" t="s">
        <v>175</v>
      </c>
      <c r="AU1468" s="17" t="s">
        <v>90</v>
      </c>
    </row>
    <row r="1469" spans="1:65" s="2" customFormat="1" ht="21.75" customHeight="1">
      <c r="A1469" s="38"/>
      <c r="B1469" s="39"/>
      <c r="C1469" s="245" t="s">
        <v>2153</v>
      </c>
      <c r="D1469" s="245" t="s">
        <v>169</v>
      </c>
      <c r="E1469" s="246" t="s">
        <v>2154</v>
      </c>
      <c r="F1469" s="247" t="s">
        <v>2144</v>
      </c>
      <c r="G1469" s="248" t="s">
        <v>988</v>
      </c>
      <c r="H1469" s="249">
        <v>1</v>
      </c>
      <c r="I1469" s="250"/>
      <c r="J1469" s="251">
        <f>ROUND(I1469*H1469,2)</f>
        <v>0</v>
      </c>
      <c r="K1469" s="252"/>
      <c r="L1469" s="44"/>
      <c r="M1469" s="253" t="s">
        <v>1</v>
      </c>
      <c r="N1469" s="254" t="s">
        <v>45</v>
      </c>
      <c r="O1469" s="91"/>
      <c r="P1469" s="255">
        <f>O1469*H1469</f>
        <v>0</v>
      </c>
      <c r="Q1469" s="255">
        <v>0</v>
      </c>
      <c r="R1469" s="255">
        <f>Q1469*H1469</f>
        <v>0</v>
      </c>
      <c r="S1469" s="255">
        <v>0</v>
      </c>
      <c r="T1469" s="256">
        <f>S1469*H1469</f>
        <v>0</v>
      </c>
      <c r="U1469" s="38"/>
      <c r="V1469" s="38"/>
      <c r="W1469" s="38"/>
      <c r="X1469" s="38"/>
      <c r="Y1469" s="38"/>
      <c r="Z1469" s="38"/>
      <c r="AA1469" s="38"/>
      <c r="AB1469" s="38"/>
      <c r="AC1469" s="38"/>
      <c r="AD1469" s="38"/>
      <c r="AE1469" s="38"/>
      <c r="AR1469" s="257" t="s">
        <v>348</v>
      </c>
      <c r="AT1469" s="257" t="s">
        <v>169</v>
      </c>
      <c r="AU1469" s="257" t="s">
        <v>90</v>
      </c>
      <c r="AY1469" s="17" t="s">
        <v>166</v>
      </c>
      <c r="BE1469" s="258">
        <f>IF(N1469="základní",J1469,0)</f>
        <v>0</v>
      </c>
      <c r="BF1469" s="258">
        <f>IF(N1469="snížená",J1469,0)</f>
        <v>0</v>
      </c>
      <c r="BG1469" s="258">
        <f>IF(N1469="zákl. přenesená",J1469,0)</f>
        <v>0</v>
      </c>
      <c r="BH1469" s="258">
        <f>IF(N1469="sníž. přenesená",J1469,0)</f>
        <v>0</v>
      </c>
      <c r="BI1469" s="258">
        <f>IF(N1469="nulová",J1469,0)</f>
        <v>0</v>
      </c>
      <c r="BJ1469" s="17" t="s">
        <v>88</v>
      </c>
      <c r="BK1469" s="258">
        <f>ROUND(I1469*H1469,2)</f>
        <v>0</v>
      </c>
      <c r="BL1469" s="17" t="s">
        <v>348</v>
      </c>
      <c r="BM1469" s="257" t="s">
        <v>2155</v>
      </c>
    </row>
    <row r="1470" spans="1:47" s="2" customFormat="1" ht="12">
      <c r="A1470" s="38"/>
      <c r="B1470" s="39"/>
      <c r="C1470" s="40"/>
      <c r="D1470" s="259" t="s">
        <v>175</v>
      </c>
      <c r="E1470" s="40"/>
      <c r="F1470" s="260" t="s">
        <v>2144</v>
      </c>
      <c r="G1470" s="40"/>
      <c r="H1470" s="40"/>
      <c r="I1470" s="155"/>
      <c r="J1470" s="40"/>
      <c r="K1470" s="40"/>
      <c r="L1470" s="44"/>
      <c r="M1470" s="261"/>
      <c r="N1470" s="262"/>
      <c r="O1470" s="91"/>
      <c r="P1470" s="91"/>
      <c r="Q1470" s="91"/>
      <c r="R1470" s="91"/>
      <c r="S1470" s="91"/>
      <c r="T1470" s="92"/>
      <c r="U1470" s="38"/>
      <c r="V1470" s="38"/>
      <c r="W1470" s="38"/>
      <c r="X1470" s="38"/>
      <c r="Y1470" s="38"/>
      <c r="Z1470" s="38"/>
      <c r="AA1470" s="38"/>
      <c r="AB1470" s="38"/>
      <c r="AC1470" s="38"/>
      <c r="AD1470" s="38"/>
      <c r="AE1470" s="38"/>
      <c r="AT1470" s="17" t="s">
        <v>175</v>
      </c>
      <c r="AU1470" s="17" t="s">
        <v>90</v>
      </c>
    </row>
    <row r="1471" spans="1:65" s="2" customFormat="1" ht="16.5" customHeight="1">
      <c r="A1471" s="38"/>
      <c r="B1471" s="39"/>
      <c r="C1471" s="245" t="s">
        <v>2156</v>
      </c>
      <c r="D1471" s="245" t="s">
        <v>169</v>
      </c>
      <c r="E1471" s="246" t="s">
        <v>2157</v>
      </c>
      <c r="F1471" s="247" t="s">
        <v>2158</v>
      </c>
      <c r="G1471" s="248" t="s">
        <v>988</v>
      </c>
      <c r="H1471" s="249">
        <v>1</v>
      </c>
      <c r="I1471" s="250"/>
      <c r="J1471" s="251">
        <f>ROUND(I1471*H1471,2)</f>
        <v>0</v>
      </c>
      <c r="K1471" s="252"/>
      <c r="L1471" s="44"/>
      <c r="M1471" s="253" t="s">
        <v>1</v>
      </c>
      <c r="N1471" s="254" t="s">
        <v>45</v>
      </c>
      <c r="O1471" s="91"/>
      <c r="P1471" s="255">
        <f>O1471*H1471</f>
        <v>0</v>
      </c>
      <c r="Q1471" s="255">
        <v>0</v>
      </c>
      <c r="R1471" s="255">
        <f>Q1471*H1471</f>
        <v>0</v>
      </c>
      <c r="S1471" s="255">
        <v>0</v>
      </c>
      <c r="T1471" s="256">
        <f>S1471*H1471</f>
        <v>0</v>
      </c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  <c r="AE1471" s="38"/>
      <c r="AR1471" s="257" t="s">
        <v>348</v>
      </c>
      <c r="AT1471" s="257" t="s">
        <v>169</v>
      </c>
      <c r="AU1471" s="257" t="s">
        <v>90</v>
      </c>
      <c r="AY1471" s="17" t="s">
        <v>166</v>
      </c>
      <c r="BE1471" s="258">
        <f>IF(N1471="základní",J1471,0)</f>
        <v>0</v>
      </c>
      <c r="BF1471" s="258">
        <f>IF(N1471="snížená",J1471,0)</f>
        <v>0</v>
      </c>
      <c r="BG1471" s="258">
        <f>IF(N1471="zákl. přenesená",J1471,0)</f>
        <v>0</v>
      </c>
      <c r="BH1471" s="258">
        <f>IF(N1471="sníž. přenesená",J1471,0)</f>
        <v>0</v>
      </c>
      <c r="BI1471" s="258">
        <f>IF(N1471="nulová",J1471,0)</f>
        <v>0</v>
      </c>
      <c r="BJ1471" s="17" t="s">
        <v>88</v>
      </c>
      <c r="BK1471" s="258">
        <f>ROUND(I1471*H1471,2)</f>
        <v>0</v>
      </c>
      <c r="BL1471" s="17" t="s">
        <v>348</v>
      </c>
      <c r="BM1471" s="257" t="s">
        <v>2159</v>
      </c>
    </row>
    <row r="1472" spans="1:47" s="2" customFormat="1" ht="12">
      <c r="A1472" s="38"/>
      <c r="B1472" s="39"/>
      <c r="C1472" s="40"/>
      <c r="D1472" s="259" t="s">
        <v>175</v>
      </c>
      <c r="E1472" s="40"/>
      <c r="F1472" s="260" t="s">
        <v>2158</v>
      </c>
      <c r="G1472" s="40"/>
      <c r="H1472" s="40"/>
      <c r="I1472" s="155"/>
      <c r="J1472" s="40"/>
      <c r="K1472" s="40"/>
      <c r="L1472" s="44"/>
      <c r="M1472" s="261"/>
      <c r="N1472" s="262"/>
      <c r="O1472" s="91"/>
      <c r="P1472" s="91"/>
      <c r="Q1472" s="91"/>
      <c r="R1472" s="91"/>
      <c r="S1472" s="91"/>
      <c r="T1472" s="92"/>
      <c r="U1472" s="38"/>
      <c r="V1472" s="38"/>
      <c r="W1472" s="38"/>
      <c r="X1472" s="38"/>
      <c r="Y1472" s="38"/>
      <c r="Z1472" s="38"/>
      <c r="AA1472" s="38"/>
      <c r="AB1472" s="38"/>
      <c r="AC1472" s="38"/>
      <c r="AD1472" s="38"/>
      <c r="AE1472" s="38"/>
      <c r="AT1472" s="17" t="s">
        <v>175</v>
      </c>
      <c r="AU1472" s="17" t="s">
        <v>90</v>
      </c>
    </row>
    <row r="1473" spans="1:65" s="2" customFormat="1" ht="33" customHeight="1">
      <c r="A1473" s="38"/>
      <c r="B1473" s="39"/>
      <c r="C1473" s="245" t="s">
        <v>2160</v>
      </c>
      <c r="D1473" s="245" t="s">
        <v>169</v>
      </c>
      <c r="E1473" s="246" t="s">
        <v>2161</v>
      </c>
      <c r="F1473" s="247" t="s">
        <v>2162</v>
      </c>
      <c r="G1473" s="248" t="s">
        <v>988</v>
      </c>
      <c r="H1473" s="249">
        <v>1</v>
      </c>
      <c r="I1473" s="250"/>
      <c r="J1473" s="251">
        <f>ROUND(I1473*H1473,2)</f>
        <v>0</v>
      </c>
      <c r="K1473" s="252"/>
      <c r="L1473" s="44"/>
      <c r="M1473" s="253" t="s">
        <v>1</v>
      </c>
      <c r="N1473" s="254" t="s">
        <v>45</v>
      </c>
      <c r="O1473" s="91"/>
      <c r="P1473" s="255">
        <f>O1473*H1473</f>
        <v>0</v>
      </c>
      <c r="Q1473" s="255">
        <v>0</v>
      </c>
      <c r="R1473" s="255">
        <f>Q1473*H1473</f>
        <v>0</v>
      </c>
      <c r="S1473" s="255">
        <v>0</v>
      </c>
      <c r="T1473" s="256">
        <f>S1473*H1473</f>
        <v>0</v>
      </c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  <c r="AE1473" s="38"/>
      <c r="AR1473" s="257" t="s">
        <v>348</v>
      </c>
      <c r="AT1473" s="257" t="s">
        <v>169</v>
      </c>
      <c r="AU1473" s="257" t="s">
        <v>90</v>
      </c>
      <c r="AY1473" s="17" t="s">
        <v>166</v>
      </c>
      <c r="BE1473" s="258">
        <f>IF(N1473="základní",J1473,0)</f>
        <v>0</v>
      </c>
      <c r="BF1473" s="258">
        <f>IF(N1473="snížená",J1473,0)</f>
        <v>0</v>
      </c>
      <c r="BG1473" s="258">
        <f>IF(N1473="zákl. přenesená",J1473,0)</f>
        <v>0</v>
      </c>
      <c r="BH1473" s="258">
        <f>IF(N1473="sníž. přenesená",J1473,0)</f>
        <v>0</v>
      </c>
      <c r="BI1473" s="258">
        <f>IF(N1473="nulová",J1473,0)</f>
        <v>0</v>
      </c>
      <c r="BJ1473" s="17" t="s">
        <v>88</v>
      </c>
      <c r="BK1473" s="258">
        <f>ROUND(I1473*H1473,2)</f>
        <v>0</v>
      </c>
      <c r="BL1473" s="17" t="s">
        <v>348</v>
      </c>
      <c r="BM1473" s="257" t="s">
        <v>2163</v>
      </c>
    </row>
    <row r="1474" spans="1:47" s="2" customFormat="1" ht="12">
      <c r="A1474" s="38"/>
      <c r="B1474" s="39"/>
      <c r="C1474" s="40"/>
      <c r="D1474" s="259" t="s">
        <v>175</v>
      </c>
      <c r="E1474" s="40"/>
      <c r="F1474" s="260" t="s">
        <v>2162</v>
      </c>
      <c r="G1474" s="40"/>
      <c r="H1474" s="40"/>
      <c r="I1474" s="155"/>
      <c r="J1474" s="40"/>
      <c r="K1474" s="40"/>
      <c r="L1474" s="44"/>
      <c r="M1474" s="261"/>
      <c r="N1474" s="262"/>
      <c r="O1474" s="91"/>
      <c r="P1474" s="91"/>
      <c r="Q1474" s="91"/>
      <c r="R1474" s="91"/>
      <c r="S1474" s="91"/>
      <c r="T1474" s="92"/>
      <c r="U1474" s="38"/>
      <c r="V1474" s="38"/>
      <c r="W1474" s="38"/>
      <c r="X1474" s="38"/>
      <c r="Y1474" s="38"/>
      <c r="Z1474" s="38"/>
      <c r="AA1474" s="38"/>
      <c r="AB1474" s="38"/>
      <c r="AC1474" s="38"/>
      <c r="AD1474" s="38"/>
      <c r="AE1474" s="38"/>
      <c r="AT1474" s="17" t="s">
        <v>175</v>
      </c>
      <c r="AU1474" s="17" t="s">
        <v>90</v>
      </c>
    </row>
    <row r="1475" spans="1:65" s="2" customFormat="1" ht="33" customHeight="1">
      <c r="A1475" s="38"/>
      <c r="B1475" s="39"/>
      <c r="C1475" s="245" t="s">
        <v>871</v>
      </c>
      <c r="D1475" s="245" t="s">
        <v>169</v>
      </c>
      <c r="E1475" s="246" t="s">
        <v>2164</v>
      </c>
      <c r="F1475" s="247" t="s">
        <v>2165</v>
      </c>
      <c r="G1475" s="248" t="s">
        <v>988</v>
      </c>
      <c r="H1475" s="249">
        <v>1</v>
      </c>
      <c r="I1475" s="250"/>
      <c r="J1475" s="251">
        <f>ROUND(I1475*H1475,2)</f>
        <v>0</v>
      </c>
      <c r="K1475" s="252"/>
      <c r="L1475" s="44"/>
      <c r="M1475" s="253" t="s">
        <v>1</v>
      </c>
      <c r="N1475" s="254" t="s">
        <v>45</v>
      </c>
      <c r="O1475" s="91"/>
      <c r="P1475" s="255">
        <f>O1475*H1475</f>
        <v>0</v>
      </c>
      <c r="Q1475" s="255">
        <v>0</v>
      </c>
      <c r="R1475" s="255">
        <f>Q1475*H1475</f>
        <v>0</v>
      </c>
      <c r="S1475" s="255">
        <v>0</v>
      </c>
      <c r="T1475" s="256">
        <f>S1475*H1475</f>
        <v>0</v>
      </c>
      <c r="U1475" s="38"/>
      <c r="V1475" s="38"/>
      <c r="W1475" s="38"/>
      <c r="X1475" s="38"/>
      <c r="Y1475" s="38"/>
      <c r="Z1475" s="38"/>
      <c r="AA1475" s="38"/>
      <c r="AB1475" s="38"/>
      <c r="AC1475" s="38"/>
      <c r="AD1475" s="38"/>
      <c r="AE1475" s="38"/>
      <c r="AR1475" s="257" t="s">
        <v>348</v>
      </c>
      <c r="AT1475" s="257" t="s">
        <v>169</v>
      </c>
      <c r="AU1475" s="257" t="s">
        <v>90</v>
      </c>
      <c r="AY1475" s="17" t="s">
        <v>166</v>
      </c>
      <c r="BE1475" s="258">
        <f>IF(N1475="základní",J1475,0)</f>
        <v>0</v>
      </c>
      <c r="BF1475" s="258">
        <f>IF(N1475="snížená",J1475,0)</f>
        <v>0</v>
      </c>
      <c r="BG1475" s="258">
        <f>IF(N1475="zákl. přenesená",J1475,0)</f>
        <v>0</v>
      </c>
      <c r="BH1475" s="258">
        <f>IF(N1475="sníž. přenesená",J1475,0)</f>
        <v>0</v>
      </c>
      <c r="BI1475" s="258">
        <f>IF(N1475="nulová",J1475,0)</f>
        <v>0</v>
      </c>
      <c r="BJ1475" s="17" t="s">
        <v>88</v>
      </c>
      <c r="BK1475" s="258">
        <f>ROUND(I1475*H1475,2)</f>
        <v>0</v>
      </c>
      <c r="BL1475" s="17" t="s">
        <v>348</v>
      </c>
      <c r="BM1475" s="257" t="s">
        <v>2166</v>
      </c>
    </row>
    <row r="1476" spans="1:47" s="2" customFormat="1" ht="12">
      <c r="A1476" s="38"/>
      <c r="B1476" s="39"/>
      <c r="C1476" s="40"/>
      <c r="D1476" s="259" t="s">
        <v>175</v>
      </c>
      <c r="E1476" s="40"/>
      <c r="F1476" s="260" t="s">
        <v>2167</v>
      </c>
      <c r="G1476" s="40"/>
      <c r="H1476" s="40"/>
      <c r="I1476" s="155"/>
      <c r="J1476" s="40"/>
      <c r="K1476" s="40"/>
      <c r="L1476" s="44"/>
      <c r="M1476" s="261"/>
      <c r="N1476" s="262"/>
      <c r="O1476" s="91"/>
      <c r="P1476" s="91"/>
      <c r="Q1476" s="91"/>
      <c r="R1476" s="91"/>
      <c r="S1476" s="91"/>
      <c r="T1476" s="92"/>
      <c r="U1476" s="38"/>
      <c r="V1476" s="38"/>
      <c r="W1476" s="38"/>
      <c r="X1476" s="38"/>
      <c r="Y1476" s="38"/>
      <c r="Z1476" s="38"/>
      <c r="AA1476" s="38"/>
      <c r="AB1476" s="38"/>
      <c r="AC1476" s="38"/>
      <c r="AD1476" s="38"/>
      <c r="AE1476" s="38"/>
      <c r="AT1476" s="17" t="s">
        <v>175</v>
      </c>
      <c r="AU1476" s="17" t="s">
        <v>90</v>
      </c>
    </row>
    <row r="1477" spans="1:51" s="13" customFormat="1" ht="12">
      <c r="A1477" s="13"/>
      <c r="B1477" s="267"/>
      <c r="C1477" s="268"/>
      <c r="D1477" s="259" t="s">
        <v>267</v>
      </c>
      <c r="E1477" s="269" t="s">
        <v>1</v>
      </c>
      <c r="F1477" s="270" t="s">
        <v>88</v>
      </c>
      <c r="G1477" s="268"/>
      <c r="H1477" s="271">
        <v>1</v>
      </c>
      <c r="I1477" s="272"/>
      <c r="J1477" s="268"/>
      <c r="K1477" s="268"/>
      <c r="L1477" s="273"/>
      <c r="M1477" s="274"/>
      <c r="N1477" s="275"/>
      <c r="O1477" s="275"/>
      <c r="P1477" s="275"/>
      <c r="Q1477" s="275"/>
      <c r="R1477" s="275"/>
      <c r="S1477" s="275"/>
      <c r="T1477" s="276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T1477" s="277" t="s">
        <v>267</v>
      </c>
      <c r="AU1477" s="277" t="s">
        <v>90</v>
      </c>
      <c r="AV1477" s="13" t="s">
        <v>90</v>
      </c>
      <c r="AW1477" s="13" t="s">
        <v>35</v>
      </c>
      <c r="AX1477" s="13" t="s">
        <v>88</v>
      </c>
      <c r="AY1477" s="277" t="s">
        <v>166</v>
      </c>
    </row>
    <row r="1478" spans="1:65" s="2" customFormat="1" ht="33" customHeight="1">
      <c r="A1478" s="38"/>
      <c r="B1478" s="39"/>
      <c r="C1478" s="245" t="s">
        <v>2168</v>
      </c>
      <c r="D1478" s="245" t="s">
        <v>169</v>
      </c>
      <c r="E1478" s="246" t="s">
        <v>2169</v>
      </c>
      <c r="F1478" s="247" t="s">
        <v>2170</v>
      </c>
      <c r="G1478" s="248" t="s">
        <v>988</v>
      </c>
      <c r="H1478" s="249">
        <v>1</v>
      </c>
      <c r="I1478" s="250"/>
      <c r="J1478" s="251">
        <f>ROUND(I1478*H1478,2)</f>
        <v>0</v>
      </c>
      <c r="K1478" s="252"/>
      <c r="L1478" s="44"/>
      <c r="M1478" s="253" t="s">
        <v>1</v>
      </c>
      <c r="N1478" s="254" t="s">
        <v>45</v>
      </c>
      <c r="O1478" s="91"/>
      <c r="P1478" s="255">
        <f>O1478*H1478</f>
        <v>0</v>
      </c>
      <c r="Q1478" s="255">
        <v>0</v>
      </c>
      <c r="R1478" s="255">
        <f>Q1478*H1478</f>
        <v>0</v>
      </c>
      <c r="S1478" s="255">
        <v>0</v>
      </c>
      <c r="T1478" s="256">
        <f>S1478*H1478</f>
        <v>0</v>
      </c>
      <c r="U1478" s="38"/>
      <c r="V1478" s="38"/>
      <c r="W1478" s="38"/>
      <c r="X1478" s="38"/>
      <c r="Y1478" s="38"/>
      <c r="Z1478" s="38"/>
      <c r="AA1478" s="38"/>
      <c r="AB1478" s="38"/>
      <c r="AC1478" s="38"/>
      <c r="AD1478" s="38"/>
      <c r="AE1478" s="38"/>
      <c r="AR1478" s="257" t="s">
        <v>348</v>
      </c>
      <c r="AT1478" s="257" t="s">
        <v>169</v>
      </c>
      <c r="AU1478" s="257" t="s">
        <v>90</v>
      </c>
      <c r="AY1478" s="17" t="s">
        <v>166</v>
      </c>
      <c r="BE1478" s="258">
        <f>IF(N1478="základní",J1478,0)</f>
        <v>0</v>
      </c>
      <c r="BF1478" s="258">
        <f>IF(N1478="snížená",J1478,0)</f>
        <v>0</v>
      </c>
      <c r="BG1478" s="258">
        <f>IF(N1478="zákl. přenesená",J1478,0)</f>
        <v>0</v>
      </c>
      <c r="BH1478" s="258">
        <f>IF(N1478="sníž. přenesená",J1478,0)</f>
        <v>0</v>
      </c>
      <c r="BI1478" s="258">
        <f>IF(N1478="nulová",J1478,0)</f>
        <v>0</v>
      </c>
      <c r="BJ1478" s="17" t="s">
        <v>88</v>
      </c>
      <c r="BK1478" s="258">
        <f>ROUND(I1478*H1478,2)</f>
        <v>0</v>
      </c>
      <c r="BL1478" s="17" t="s">
        <v>348</v>
      </c>
      <c r="BM1478" s="257" t="s">
        <v>2171</v>
      </c>
    </row>
    <row r="1479" spans="1:47" s="2" customFormat="1" ht="12">
      <c r="A1479" s="38"/>
      <c r="B1479" s="39"/>
      <c r="C1479" s="40"/>
      <c r="D1479" s="259" t="s">
        <v>175</v>
      </c>
      <c r="E1479" s="40"/>
      <c r="F1479" s="260" t="s">
        <v>2170</v>
      </c>
      <c r="G1479" s="40"/>
      <c r="H1479" s="40"/>
      <c r="I1479" s="155"/>
      <c r="J1479" s="40"/>
      <c r="K1479" s="40"/>
      <c r="L1479" s="44"/>
      <c r="M1479" s="261"/>
      <c r="N1479" s="262"/>
      <c r="O1479" s="91"/>
      <c r="P1479" s="91"/>
      <c r="Q1479" s="91"/>
      <c r="R1479" s="91"/>
      <c r="S1479" s="91"/>
      <c r="T1479" s="92"/>
      <c r="U1479" s="38"/>
      <c r="V1479" s="38"/>
      <c r="W1479" s="38"/>
      <c r="X1479" s="38"/>
      <c r="Y1479" s="38"/>
      <c r="Z1479" s="38"/>
      <c r="AA1479" s="38"/>
      <c r="AB1479" s="38"/>
      <c r="AC1479" s="38"/>
      <c r="AD1479" s="38"/>
      <c r="AE1479" s="38"/>
      <c r="AT1479" s="17" t="s">
        <v>175</v>
      </c>
      <c r="AU1479" s="17" t="s">
        <v>90</v>
      </c>
    </row>
    <row r="1480" spans="1:65" s="2" customFormat="1" ht="33" customHeight="1">
      <c r="A1480" s="38"/>
      <c r="B1480" s="39"/>
      <c r="C1480" s="245" t="s">
        <v>2172</v>
      </c>
      <c r="D1480" s="245" t="s">
        <v>169</v>
      </c>
      <c r="E1480" s="246" t="s">
        <v>2173</v>
      </c>
      <c r="F1480" s="247" t="s">
        <v>2174</v>
      </c>
      <c r="G1480" s="248" t="s">
        <v>988</v>
      </c>
      <c r="H1480" s="249">
        <v>1</v>
      </c>
      <c r="I1480" s="250"/>
      <c r="J1480" s="251">
        <f>ROUND(I1480*H1480,2)</f>
        <v>0</v>
      </c>
      <c r="K1480" s="252"/>
      <c r="L1480" s="44"/>
      <c r="M1480" s="253" t="s">
        <v>1</v>
      </c>
      <c r="N1480" s="254" t="s">
        <v>45</v>
      </c>
      <c r="O1480" s="91"/>
      <c r="P1480" s="255">
        <f>O1480*H1480</f>
        <v>0</v>
      </c>
      <c r="Q1480" s="255">
        <v>0</v>
      </c>
      <c r="R1480" s="255">
        <f>Q1480*H1480</f>
        <v>0</v>
      </c>
      <c r="S1480" s="255">
        <v>0</v>
      </c>
      <c r="T1480" s="256">
        <f>S1480*H1480</f>
        <v>0</v>
      </c>
      <c r="U1480" s="38"/>
      <c r="V1480" s="38"/>
      <c r="W1480" s="38"/>
      <c r="X1480" s="38"/>
      <c r="Y1480" s="38"/>
      <c r="Z1480" s="38"/>
      <c r="AA1480" s="38"/>
      <c r="AB1480" s="38"/>
      <c r="AC1480" s="38"/>
      <c r="AD1480" s="38"/>
      <c r="AE1480" s="38"/>
      <c r="AR1480" s="257" t="s">
        <v>348</v>
      </c>
      <c r="AT1480" s="257" t="s">
        <v>169</v>
      </c>
      <c r="AU1480" s="257" t="s">
        <v>90</v>
      </c>
      <c r="AY1480" s="17" t="s">
        <v>166</v>
      </c>
      <c r="BE1480" s="258">
        <f>IF(N1480="základní",J1480,0)</f>
        <v>0</v>
      </c>
      <c r="BF1480" s="258">
        <f>IF(N1480="snížená",J1480,0)</f>
        <v>0</v>
      </c>
      <c r="BG1480" s="258">
        <f>IF(N1480="zákl. přenesená",J1480,0)</f>
        <v>0</v>
      </c>
      <c r="BH1480" s="258">
        <f>IF(N1480="sníž. přenesená",J1480,0)</f>
        <v>0</v>
      </c>
      <c r="BI1480" s="258">
        <f>IF(N1480="nulová",J1480,0)</f>
        <v>0</v>
      </c>
      <c r="BJ1480" s="17" t="s">
        <v>88</v>
      </c>
      <c r="BK1480" s="258">
        <f>ROUND(I1480*H1480,2)</f>
        <v>0</v>
      </c>
      <c r="BL1480" s="17" t="s">
        <v>348</v>
      </c>
      <c r="BM1480" s="257" t="s">
        <v>2175</v>
      </c>
    </row>
    <row r="1481" spans="1:47" s="2" customFormat="1" ht="12">
      <c r="A1481" s="38"/>
      <c r="B1481" s="39"/>
      <c r="C1481" s="40"/>
      <c r="D1481" s="259" t="s">
        <v>175</v>
      </c>
      <c r="E1481" s="40"/>
      <c r="F1481" s="260" t="s">
        <v>2174</v>
      </c>
      <c r="G1481" s="40"/>
      <c r="H1481" s="40"/>
      <c r="I1481" s="155"/>
      <c r="J1481" s="40"/>
      <c r="K1481" s="40"/>
      <c r="L1481" s="44"/>
      <c r="M1481" s="261"/>
      <c r="N1481" s="262"/>
      <c r="O1481" s="91"/>
      <c r="P1481" s="91"/>
      <c r="Q1481" s="91"/>
      <c r="R1481" s="91"/>
      <c r="S1481" s="91"/>
      <c r="T1481" s="92"/>
      <c r="U1481" s="38"/>
      <c r="V1481" s="38"/>
      <c r="W1481" s="38"/>
      <c r="X1481" s="38"/>
      <c r="Y1481" s="38"/>
      <c r="Z1481" s="38"/>
      <c r="AA1481" s="38"/>
      <c r="AB1481" s="38"/>
      <c r="AC1481" s="38"/>
      <c r="AD1481" s="38"/>
      <c r="AE1481" s="38"/>
      <c r="AT1481" s="17" t="s">
        <v>175</v>
      </c>
      <c r="AU1481" s="17" t="s">
        <v>90</v>
      </c>
    </row>
    <row r="1482" spans="1:65" s="2" customFormat="1" ht="21.75" customHeight="1">
      <c r="A1482" s="38"/>
      <c r="B1482" s="39"/>
      <c r="C1482" s="245" t="s">
        <v>2176</v>
      </c>
      <c r="D1482" s="245" t="s">
        <v>169</v>
      </c>
      <c r="E1482" s="246" t="s">
        <v>2177</v>
      </c>
      <c r="F1482" s="247" t="s">
        <v>2178</v>
      </c>
      <c r="G1482" s="248" t="s">
        <v>988</v>
      </c>
      <c r="H1482" s="249">
        <v>1</v>
      </c>
      <c r="I1482" s="250"/>
      <c r="J1482" s="251">
        <f>ROUND(I1482*H1482,2)</f>
        <v>0</v>
      </c>
      <c r="K1482" s="252"/>
      <c r="L1482" s="44"/>
      <c r="M1482" s="253" t="s">
        <v>1</v>
      </c>
      <c r="N1482" s="254" t="s">
        <v>45</v>
      </c>
      <c r="O1482" s="91"/>
      <c r="P1482" s="255">
        <f>O1482*H1482</f>
        <v>0</v>
      </c>
      <c r="Q1482" s="255">
        <v>0</v>
      </c>
      <c r="R1482" s="255">
        <f>Q1482*H1482</f>
        <v>0</v>
      </c>
      <c r="S1482" s="255">
        <v>0</v>
      </c>
      <c r="T1482" s="256">
        <f>S1482*H1482</f>
        <v>0</v>
      </c>
      <c r="U1482" s="38"/>
      <c r="V1482" s="38"/>
      <c r="W1482" s="38"/>
      <c r="X1482" s="38"/>
      <c r="Y1482" s="38"/>
      <c r="Z1482" s="38"/>
      <c r="AA1482" s="38"/>
      <c r="AB1482" s="38"/>
      <c r="AC1482" s="38"/>
      <c r="AD1482" s="38"/>
      <c r="AE1482" s="38"/>
      <c r="AR1482" s="257" t="s">
        <v>348</v>
      </c>
      <c r="AT1482" s="257" t="s">
        <v>169</v>
      </c>
      <c r="AU1482" s="257" t="s">
        <v>90</v>
      </c>
      <c r="AY1482" s="17" t="s">
        <v>166</v>
      </c>
      <c r="BE1482" s="258">
        <f>IF(N1482="základní",J1482,0)</f>
        <v>0</v>
      </c>
      <c r="BF1482" s="258">
        <f>IF(N1482="snížená",J1482,0)</f>
        <v>0</v>
      </c>
      <c r="BG1482" s="258">
        <f>IF(N1482="zákl. přenesená",J1482,0)</f>
        <v>0</v>
      </c>
      <c r="BH1482" s="258">
        <f>IF(N1482="sníž. přenesená",J1482,0)</f>
        <v>0</v>
      </c>
      <c r="BI1482" s="258">
        <f>IF(N1482="nulová",J1482,0)</f>
        <v>0</v>
      </c>
      <c r="BJ1482" s="17" t="s">
        <v>88</v>
      </c>
      <c r="BK1482" s="258">
        <f>ROUND(I1482*H1482,2)</f>
        <v>0</v>
      </c>
      <c r="BL1482" s="17" t="s">
        <v>348</v>
      </c>
      <c r="BM1482" s="257" t="s">
        <v>2179</v>
      </c>
    </row>
    <row r="1483" spans="1:47" s="2" customFormat="1" ht="12">
      <c r="A1483" s="38"/>
      <c r="B1483" s="39"/>
      <c r="C1483" s="40"/>
      <c r="D1483" s="259" t="s">
        <v>175</v>
      </c>
      <c r="E1483" s="40"/>
      <c r="F1483" s="260" t="s">
        <v>2178</v>
      </c>
      <c r="G1483" s="40"/>
      <c r="H1483" s="40"/>
      <c r="I1483" s="155"/>
      <c r="J1483" s="40"/>
      <c r="K1483" s="40"/>
      <c r="L1483" s="44"/>
      <c r="M1483" s="261"/>
      <c r="N1483" s="262"/>
      <c r="O1483" s="91"/>
      <c r="P1483" s="91"/>
      <c r="Q1483" s="91"/>
      <c r="R1483" s="91"/>
      <c r="S1483" s="91"/>
      <c r="T1483" s="92"/>
      <c r="U1483" s="38"/>
      <c r="V1483" s="38"/>
      <c r="W1483" s="38"/>
      <c r="X1483" s="38"/>
      <c r="Y1483" s="38"/>
      <c r="Z1483" s="38"/>
      <c r="AA1483" s="38"/>
      <c r="AB1483" s="38"/>
      <c r="AC1483" s="38"/>
      <c r="AD1483" s="38"/>
      <c r="AE1483" s="38"/>
      <c r="AT1483" s="17" t="s">
        <v>175</v>
      </c>
      <c r="AU1483" s="17" t="s">
        <v>90</v>
      </c>
    </row>
    <row r="1484" spans="1:65" s="2" customFormat="1" ht="21.75" customHeight="1">
      <c r="A1484" s="38"/>
      <c r="B1484" s="39"/>
      <c r="C1484" s="245" t="s">
        <v>2180</v>
      </c>
      <c r="D1484" s="245" t="s">
        <v>169</v>
      </c>
      <c r="E1484" s="246" t="s">
        <v>2181</v>
      </c>
      <c r="F1484" s="247" t="s">
        <v>2182</v>
      </c>
      <c r="G1484" s="248" t="s">
        <v>988</v>
      </c>
      <c r="H1484" s="249">
        <v>1</v>
      </c>
      <c r="I1484" s="250"/>
      <c r="J1484" s="251">
        <f>ROUND(I1484*H1484,2)</f>
        <v>0</v>
      </c>
      <c r="K1484" s="252"/>
      <c r="L1484" s="44"/>
      <c r="M1484" s="253" t="s">
        <v>1</v>
      </c>
      <c r="N1484" s="254" t="s">
        <v>45</v>
      </c>
      <c r="O1484" s="91"/>
      <c r="P1484" s="255">
        <f>O1484*H1484</f>
        <v>0</v>
      </c>
      <c r="Q1484" s="255">
        <v>0</v>
      </c>
      <c r="R1484" s="255">
        <f>Q1484*H1484</f>
        <v>0</v>
      </c>
      <c r="S1484" s="255">
        <v>0</v>
      </c>
      <c r="T1484" s="256">
        <f>S1484*H1484</f>
        <v>0</v>
      </c>
      <c r="U1484" s="38"/>
      <c r="V1484" s="38"/>
      <c r="W1484" s="38"/>
      <c r="X1484" s="38"/>
      <c r="Y1484" s="38"/>
      <c r="Z1484" s="38"/>
      <c r="AA1484" s="38"/>
      <c r="AB1484" s="38"/>
      <c r="AC1484" s="38"/>
      <c r="AD1484" s="38"/>
      <c r="AE1484" s="38"/>
      <c r="AR1484" s="257" t="s">
        <v>348</v>
      </c>
      <c r="AT1484" s="257" t="s">
        <v>169</v>
      </c>
      <c r="AU1484" s="257" t="s">
        <v>90</v>
      </c>
      <c r="AY1484" s="17" t="s">
        <v>166</v>
      </c>
      <c r="BE1484" s="258">
        <f>IF(N1484="základní",J1484,0)</f>
        <v>0</v>
      </c>
      <c r="BF1484" s="258">
        <f>IF(N1484="snížená",J1484,0)</f>
        <v>0</v>
      </c>
      <c r="BG1484" s="258">
        <f>IF(N1484="zákl. přenesená",J1484,0)</f>
        <v>0</v>
      </c>
      <c r="BH1484" s="258">
        <f>IF(N1484="sníž. přenesená",J1484,0)</f>
        <v>0</v>
      </c>
      <c r="BI1484" s="258">
        <f>IF(N1484="nulová",J1484,0)</f>
        <v>0</v>
      </c>
      <c r="BJ1484" s="17" t="s">
        <v>88</v>
      </c>
      <c r="BK1484" s="258">
        <f>ROUND(I1484*H1484,2)</f>
        <v>0</v>
      </c>
      <c r="BL1484" s="17" t="s">
        <v>348</v>
      </c>
      <c r="BM1484" s="257" t="s">
        <v>2183</v>
      </c>
    </row>
    <row r="1485" spans="1:47" s="2" customFormat="1" ht="12">
      <c r="A1485" s="38"/>
      <c r="B1485" s="39"/>
      <c r="C1485" s="40"/>
      <c r="D1485" s="259" t="s">
        <v>175</v>
      </c>
      <c r="E1485" s="40"/>
      <c r="F1485" s="260" t="s">
        <v>2182</v>
      </c>
      <c r="G1485" s="40"/>
      <c r="H1485" s="40"/>
      <c r="I1485" s="155"/>
      <c r="J1485" s="40"/>
      <c r="K1485" s="40"/>
      <c r="L1485" s="44"/>
      <c r="M1485" s="261"/>
      <c r="N1485" s="262"/>
      <c r="O1485" s="91"/>
      <c r="P1485" s="91"/>
      <c r="Q1485" s="91"/>
      <c r="R1485" s="91"/>
      <c r="S1485" s="91"/>
      <c r="T1485" s="92"/>
      <c r="U1485" s="38"/>
      <c r="V1485" s="38"/>
      <c r="W1485" s="38"/>
      <c r="X1485" s="38"/>
      <c r="Y1485" s="38"/>
      <c r="Z1485" s="38"/>
      <c r="AA1485" s="38"/>
      <c r="AB1485" s="38"/>
      <c r="AC1485" s="38"/>
      <c r="AD1485" s="38"/>
      <c r="AE1485" s="38"/>
      <c r="AT1485" s="17" t="s">
        <v>175</v>
      </c>
      <c r="AU1485" s="17" t="s">
        <v>90</v>
      </c>
    </row>
    <row r="1486" spans="1:65" s="2" customFormat="1" ht="44.25" customHeight="1">
      <c r="A1486" s="38"/>
      <c r="B1486" s="39"/>
      <c r="C1486" s="245" t="s">
        <v>2184</v>
      </c>
      <c r="D1486" s="245" t="s">
        <v>169</v>
      </c>
      <c r="E1486" s="246" t="s">
        <v>2185</v>
      </c>
      <c r="F1486" s="247" t="s">
        <v>2186</v>
      </c>
      <c r="G1486" s="248" t="s">
        <v>988</v>
      </c>
      <c r="H1486" s="249">
        <v>1</v>
      </c>
      <c r="I1486" s="250"/>
      <c r="J1486" s="251">
        <f>ROUND(I1486*H1486,2)</f>
        <v>0</v>
      </c>
      <c r="K1486" s="252"/>
      <c r="L1486" s="44"/>
      <c r="M1486" s="253" t="s">
        <v>1</v>
      </c>
      <c r="N1486" s="254" t="s">
        <v>45</v>
      </c>
      <c r="O1486" s="91"/>
      <c r="P1486" s="255">
        <f>O1486*H1486</f>
        <v>0</v>
      </c>
      <c r="Q1486" s="255">
        <v>0</v>
      </c>
      <c r="R1486" s="255">
        <f>Q1486*H1486</f>
        <v>0</v>
      </c>
      <c r="S1486" s="255">
        <v>0</v>
      </c>
      <c r="T1486" s="256">
        <f>S1486*H1486</f>
        <v>0</v>
      </c>
      <c r="U1486" s="38"/>
      <c r="V1486" s="38"/>
      <c r="W1486" s="38"/>
      <c r="X1486" s="38"/>
      <c r="Y1486" s="38"/>
      <c r="Z1486" s="38"/>
      <c r="AA1486" s="38"/>
      <c r="AB1486" s="38"/>
      <c r="AC1486" s="38"/>
      <c r="AD1486" s="38"/>
      <c r="AE1486" s="38"/>
      <c r="AR1486" s="257" t="s">
        <v>348</v>
      </c>
      <c r="AT1486" s="257" t="s">
        <v>169</v>
      </c>
      <c r="AU1486" s="257" t="s">
        <v>90</v>
      </c>
      <c r="AY1486" s="17" t="s">
        <v>166</v>
      </c>
      <c r="BE1486" s="258">
        <f>IF(N1486="základní",J1486,0)</f>
        <v>0</v>
      </c>
      <c r="BF1486" s="258">
        <f>IF(N1486="snížená",J1486,0)</f>
        <v>0</v>
      </c>
      <c r="BG1486" s="258">
        <f>IF(N1486="zákl. přenesená",J1486,0)</f>
        <v>0</v>
      </c>
      <c r="BH1486" s="258">
        <f>IF(N1486="sníž. přenesená",J1486,0)</f>
        <v>0</v>
      </c>
      <c r="BI1486" s="258">
        <f>IF(N1486="nulová",J1486,0)</f>
        <v>0</v>
      </c>
      <c r="BJ1486" s="17" t="s">
        <v>88</v>
      </c>
      <c r="BK1486" s="258">
        <f>ROUND(I1486*H1486,2)</f>
        <v>0</v>
      </c>
      <c r="BL1486" s="17" t="s">
        <v>348</v>
      </c>
      <c r="BM1486" s="257" t="s">
        <v>2187</v>
      </c>
    </row>
    <row r="1487" spans="1:47" s="2" customFormat="1" ht="12">
      <c r="A1487" s="38"/>
      <c r="B1487" s="39"/>
      <c r="C1487" s="40"/>
      <c r="D1487" s="259" t="s">
        <v>175</v>
      </c>
      <c r="E1487" s="40"/>
      <c r="F1487" s="260" t="s">
        <v>2188</v>
      </c>
      <c r="G1487" s="40"/>
      <c r="H1487" s="40"/>
      <c r="I1487" s="155"/>
      <c r="J1487" s="40"/>
      <c r="K1487" s="40"/>
      <c r="L1487" s="44"/>
      <c r="M1487" s="261"/>
      <c r="N1487" s="262"/>
      <c r="O1487" s="91"/>
      <c r="P1487" s="91"/>
      <c r="Q1487" s="91"/>
      <c r="R1487" s="91"/>
      <c r="S1487" s="91"/>
      <c r="T1487" s="92"/>
      <c r="U1487" s="38"/>
      <c r="V1487" s="38"/>
      <c r="W1487" s="38"/>
      <c r="X1487" s="38"/>
      <c r="Y1487" s="38"/>
      <c r="Z1487" s="38"/>
      <c r="AA1487" s="38"/>
      <c r="AB1487" s="38"/>
      <c r="AC1487" s="38"/>
      <c r="AD1487" s="38"/>
      <c r="AE1487" s="38"/>
      <c r="AT1487" s="17" t="s">
        <v>175</v>
      </c>
      <c r="AU1487" s="17" t="s">
        <v>90</v>
      </c>
    </row>
    <row r="1488" spans="1:65" s="2" customFormat="1" ht="21.75" customHeight="1">
      <c r="A1488" s="38"/>
      <c r="B1488" s="39"/>
      <c r="C1488" s="245" t="s">
        <v>2189</v>
      </c>
      <c r="D1488" s="245" t="s">
        <v>169</v>
      </c>
      <c r="E1488" s="246" t="s">
        <v>2190</v>
      </c>
      <c r="F1488" s="247" t="s">
        <v>2191</v>
      </c>
      <c r="G1488" s="248" t="s">
        <v>988</v>
      </c>
      <c r="H1488" s="249">
        <v>1</v>
      </c>
      <c r="I1488" s="250"/>
      <c r="J1488" s="251">
        <f>ROUND(I1488*H1488,2)</f>
        <v>0</v>
      </c>
      <c r="K1488" s="252"/>
      <c r="L1488" s="44"/>
      <c r="M1488" s="253" t="s">
        <v>1</v>
      </c>
      <c r="N1488" s="254" t="s">
        <v>45</v>
      </c>
      <c r="O1488" s="91"/>
      <c r="P1488" s="255">
        <f>O1488*H1488</f>
        <v>0</v>
      </c>
      <c r="Q1488" s="255">
        <v>0</v>
      </c>
      <c r="R1488" s="255">
        <f>Q1488*H1488</f>
        <v>0</v>
      </c>
      <c r="S1488" s="255">
        <v>0</v>
      </c>
      <c r="T1488" s="256">
        <f>S1488*H1488</f>
        <v>0</v>
      </c>
      <c r="U1488" s="38"/>
      <c r="V1488" s="38"/>
      <c r="W1488" s="38"/>
      <c r="X1488" s="38"/>
      <c r="Y1488" s="38"/>
      <c r="Z1488" s="38"/>
      <c r="AA1488" s="38"/>
      <c r="AB1488" s="38"/>
      <c r="AC1488" s="38"/>
      <c r="AD1488" s="38"/>
      <c r="AE1488" s="38"/>
      <c r="AR1488" s="257" t="s">
        <v>348</v>
      </c>
      <c r="AT1488" s="257" t="s">
        <v>169</v>
      </c>
      <c r="AU1488" s="257" t="s">
        <v>90</v>
      </c>
      <c r="AY1488" s="17" t="s">
        <v>166</v>
      </c>
      <c r="BE1488" s="258">
        <f>IF(N1488="základní",J1488,0)</f>
        <v>0</v>
      </c>
      <c r="BF1488" s="258">
        <f>IF(N1488="snížená",J1488,0)</f>
        <v>0</v>
      </c>
      <c r="BG1488" s="258">
        <f>IF(N1488="zákl. přenesená",J1488,0)</f>
        <v>0</v>
      </c>
      <c r="BH1488" s="258">
        <f>IF(N1488="sníž. přenesená",J1488,0)</f>
        <v>0</v>
      </c>
      <c r="BI1488" s="258">
        <f>IF(N1488="nulová",J1488,0)</f>
        <v>0</v>
      </c>
      <c r="BJ1488" s="17" t="s">
        <v>88</v>
      </c>
      <c r="BK1488" s="258">
        <f>ROUND(I1488*H1488,2)</f>
        <v>0</v>
      </c>
      <c r="BL1488" s="17" t="s">
        <v>348</v>
      </c>
      <c r="BM1488" s="257" t="s">
        <v>2192</v>
      </c>
    </row>
    <row r="1489" spans="1:47" s="2" customFormat="1" ht="12">
      <c r="A1489" s="38"/>
      <c r="B1489" s="39"/>
      <c r="C1489" s="40"/>
      <c r="D1489" s="259" t="s">
        <v>175</v>
      </c>
      <c r="E1489" s="40"/>
      <c r="F1489" s="260" t="s">
        <v>2191</v>
      </c>
      <c r="G1489" s="40"/>
      <c r="H1489" s="40"/>
      <c r="I1489" s="155"/>
      <c r="J1489" s="40"/>
      <c r="K1489" s="40"/>
      <c r="L1489" s="44"/>
      <c r="M1489" s="261"/>
      <c r="N1489" s="262"/>
      <c r="O1489" s="91"/>
      <c r="P1489" s="91"/>
      <c r="Q1489" s="91"/>
      <c r="R1489" s="91"/>
      <c r="S1489" s="91"/>
      <c r="T1489" s="92"/>
      <c r="U1489" s="38"/>
      <c r="V1489" s="38"/>
      <c r="W1489" s="38"/>
      <c r="X1489" s="38"/>
      <c r="Y1489" s="38"/>
      <c r="Z1489" s="38"/>
      <c r="AA1489" s="38"/>
      <c r="AB1489" s="38"/>
      <c r="AC1489" s="38"/>
      <c r="AD1489" s="38"/>
      <c r="AE1489" s="38"/>
      <c r="AT1489" s="17" t="s">
        <v>175</v>
      </c>
      <c r="AU1489" s="17" t="s">
        <v>90</v>
      </c>
    </row>
    <row r="1490" spans="1:65" s="2" customFormat="1" ht="21.75" customHeight="1">
      <c r="A1490" s="38"/>
      <c r="B1490" s="39"/>
      <c r="C1490" s="245" t="s">
        <v>2193</v>
      </c>
      <c r="D1490" s="245" t="s">
        <v>169</v>
      </c>
      <c r="E1490" s="246" t="s">
        <v>2194</v>
      </c>
      <c r="F1490" s="247" t="s">
        <v>2195</v>
      </c>
      <c r="G1490" s="248" t="s">
        <v>264</v>
      </c>
      <c r="H1490" s="249">
        <v>23.2</v>
      </c>
      <c r="I1490" s="250"/>
      <c r="J1490" s="251">
        <f>ROUND(I1490*H1490,2)</f>
        <v>0</v>
      </c>
      <c r="K1490" s="252"/>
      <c r="L1490" s="44"/>
      <c r="M1490" s="253" t="s">
        <v>1</v>
      </c>
      <c r="N1490" s="254" t="s">
        <v>45</v>
      </c>
      <c r="O1490" s="91"/>
      <c r="P1490" s="255">
        <f>O1490*H1490</f>
        <v>0</v>
      </c>
      <c r="Q1490" s="255">
        <v>0</v>
      </c>
      <c r="R1490" s="255">
        <f>Q1490*H1490</f>
        <v>0</v>
      </c>
      <c r="S1490" s="255">
        <v>0</v>
      </c>
      <c r="T1490" s="256">
        <f>S1490*H1490</f>
        <v>0</v>
      </c>
      <c r="U1490" s="38"/>
      <c r="V1490" s="38"/>
      <c r="W1490" s="38"/>
      <c r="X1490" s="38"/>
      <c r="Y1490" s="38"/>
      <c r="Z1490" s="38"/>
      <c r="AA1490" s="38"/>
      <c r="AB1490" s="38"/>
      <c r="AC1490" s="38"/>
      <c r="AD1490" s="38"/>
      <c r="AE1490" s="38"/>
      <c r="AR1490" s="257" t="s">
        <v>348</v>
      </c>
      <c r="AT1490" s="257" t="s">
        <v>169</v>
      </c>
      <c r="AU1490" s="257" t="s">
        <v>90</v>
      </c>
      <c r="AY1490" s="17" t="s">
        <v>166</v>
      </c>
      <c r="BE1490" s="258">
        <f>IF(N1490="základní",J1490,0)</f>
        <v>0</v>
      </c>
      <c r="BF1490" s="258">
        <f>IF(N1490="snížená",J1490,0)</f>
        <v>0</v>
      </c>
      <c r="BG1490" s="258">
        <f>IF(N1490="zákl. přenesená",J1490,0)</f>
        <v>0</v>
      </c>
      <c r="BH1490" s="258">
        <f>IF(N1490="sníž. přenesená",J1490,0)</f>
        <v>0</v>
      </c>
      <c r="BI1490" s="258">
        <f>IF(N1490="nulová",J1490,0)</f>
        <v>0</v>
      </c>
      <c r="BJ1490" s="17" t="s">
        <v>88</v>
      </c>
      <c r="BK1490" s="258">
        <f>ROUND(I1490*H1490,2)</f>
        <v>0</v>
      </c>
      <c r="BL1490" s="17" t="s">
        <v>348</v>
      </c>
      <c r="BM1490" s="257" t="s">
        <v>2196</v>
      </c>
    </row>
    <row r="1491" spans="1:47" s="2" customFormat="1" ht="12">
      <c r="A1491" s="38"/>
      <c r="B1491" s="39"/>
      <c r="C1491" s="40"/>
      <c r="D1491" s="259" t="s">
        <v>175</v>
      </c>
      <c r="E1491" s="40"/>
      <c r="F1491" s="260" t="s">
        <v>2197</v>
      </c>
      <c r="G1491" s="40"/>
      <c r="H1491" s="40"/>
      <c r="I1491" s="155"/>
      <c r="J1491" s="40"/>
      <c r="K1491" s="40"/>
      <c r="L1491" s="44"/>
      <c r="M1491" s="261"/>
      <c r="N1491" s="262"/>
      <c r="O1491" s="91"/>
      <c r="P1491" s="91"/>
      <c r="Q1491" s="91"/>
      <c r="R1491" s="91"/>
      <c r="S1491" s="91"/>
      <c r="T1491" s="92"/>
      <c r="U1491" s="38"/>
      <c r="V1491" s="38"/>
      <c r="W1491" s="38"/>
      <c r="X1491" s="38"/>
      <c r="Y1491" s="38"/>
      <c r="Z1491" s="38"/>
      <c r="AA1491" s="38"/>
      <c r="AB1491" s="38"/>
      <c r="AC1491" s="38"/>
      <c r="AD1491" s="38"/>
      <c r="AE1491" s="38"/>
      <c r="AT1491" s="17" t="s">
        <v>175</v>
      </c>
      <c r="AU1491" s="17" t="s">
        <v>90</v>
      </c>
    </row>
    <row r="1492" spans="1:51" s="13" customFormat="1" ht="12">
      <c r="A1492" s="13"/>
      <c r="B1492" s="267"/>
      <c r="C1492" s="268"/>
      <c r="D1492" s="259" t="s">
        <v>267</v>
      </c>
      <c r="E1492" s="269" t="s">
        <v>1</v>
      </c>
      <c r="F1492" s="270" t="s">
        <v>2198</v>
      </c>
      <c r="G1492" s="268"/>
      <c r="H1492" s="271">
        <v>23.2</v>
      </c>
      <c r="I1492" s="272"/>
      <c r="J1492" s="268"/>
      <c r="K1492" s="268"/>
      <c r="L1492" s="273"/>
      <c r="M1492" s="274"/>
      <c r="N1492" s="275"/>
      <c r="O1492" s="275"/>
      <c r="P1492" s="275"/>
      <c r="Q1492" s="275"/>
      <c r="R1492" s="275"/>
      <c r="S1492" s="275"/>
      <c r="T1492" s="276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T1492" s="277" t="s">
        <v>267</v>
      </c>
      <c r="AU1492" s="277" t="s">
        <v>90</v>
      </c>
      <c r="AV1492" s="13" t="s">
        <v>90</v>
      </c>
      <c r="AW1492" s="13" t="s">
        <v>35</v>
      </c>
      <c r="AX1492" s="13" t="s">
        <v>80</v>
      </c>
      <c r="AY1492" s="277" t="s">
        <v>166</v>
      </c>
    </row>
    <row r="1493" spans="1:51" s="14" customFormat="1" ht="12">
      <c r="A1493" s="14"/>
      <c r="B1493" s="278"/>
      <c r="C1493" s="279"/>
      <c r="D1493" s="259" t="s">
        <v>267</v>
      </c>
      <c r="E1493" s="280" t="s">
        <v>1</v>
      </c>
      <c r="F1493" s="281" t="s">
        <v>269</v>
      </c>
      <c r="G1493" s="279"/>
      <c r="H1493" s="282">
        <v>23.2</v>
      </c>
      <c r="I1493" s="283"/>
      <c r="J1493" s="279"/>
      <c r="K1493" s="279"/>
      <c r="L1493" s="284"/>
      <c r="M1493" s="285"/>
      <c r="N1493" s="286"/>
      <c r="O1493" s="286"/>
      <c r="P1493" s="286"/>
      <c r="Q1493" s="286"/>
      <c r="R1493" s="286"/>
      <c r="S1493" s="286"/>
      <c r="T1493" s="287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T1493" s="288" t="s">
        <v>267</v>
      </c>
      <c r="AU1493" s="288" t="s">
        <v>90</v>
      </c>
      <c r="AV1493" s="14" t="s">
        <v>103</v>
      </c>
      <c r="AW1493" s="14" t="s">
        <v>35</v>
      </c>
      <c r="AX1493" s="14" t="s">
        <v>88</v>
      </c>
      <c r="AY1493" s="288" t="s">
        <v>166</v>
      </c>
    </row>
    <row r="1494" spans="1:63" s="12" customFormat="1" ht="22.8" customHeight="1">
      <c r="A1494" s="12"/>
      <c r="B1494" s="229"/>
      <c r="C1494" s="230"/>
      <c r="D1494" s="231" t="s">
        <v>79</v>
      </c>
      <c r="E1494" s="243" t="s">
        <v>2199</v>
      </c>
      <c r="F1494" s="243" t="s">
        <v>2200</v>
      </c>
      <c r="G1494" s="230"/>
      <c r="H1494" s="230"/>
      <c r="I1494" s="233"/>
      <c r="J1494" s="244">
        <f>BK1494</f>
        <v>0</v>
      </c>
      <c r="K1494" s="230"/>
      <c r="L1494" s="235"/>
      <c r="M1494" s="236"/>
      <c r="N1494" s="237"/>
      <c r="O1494" s="237"/>
      <c r="P1494" s="238">
        <f>SUM(P1495:P1508)</f>
        <v>0</v>
      </c>
      <c r="Q1494" s="237"/>
      <c r="R1494" s="238">
        <f>SUM(R1495:R1508)</f>
        <v>0.3860186</v>
      </c>
      <c r="S1494" s="237"/>
      <c r="T1494" s="239">
        <f>SUM(T1495:T1508)</f>
        <v>0</v>
      </c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R1494" s="240" t="s">
        <v>90</v>
      </c>
      <c r="AT1494" s="241" t="s">
        <v>79</v>
      </c>
      <c r="AU1494" s="241" t="s">
        <v>88</v>
      </c>
      <c r="AY1494" s="240" t="s">
        <v>166</v>
      </c>
      <c r="BK1494" s="242">
        <f>SUM(BK1495:BK1508)</f>
        <v>0</v>
      </c>
    </row>
    <row r="1495" spans="1:65" s="2" customFormat="1" ht="16.5" customHeight="1">
      <c r="A1495" s="38"/>
      <c r="B1495" s="39"/>
      <c r="C1495" s="245" t="s">
        <v>2201</v>
      </c>
      <c r="D1495" s="245" t="s">
        <v>169</v>
      </c>
      <c r="E1495" s="246" t="s">
        <v>2202</v>
      </c>
      <c r="F1495" s="247" t="s">
        <v>2203</v>
      </c>
      <c r="G1495" s="248" t="s">
        <v>264</v>
      </c>
      <c r="H1495" s="249">
        <v>1</v>
      </c>
      <c r="I1495" s="250"/>
      <c r="J1495" s="251">
        <f>ROUND(I1495*H1495,2)</f>
        <v>0</v>
      </c>
      <c r="K1495" s="252"/>
      <c r="L1495" s="44"/>
      <c r="M1495" s="253" t="s">
        <v>1</v>
      </c>
      <c r="N1495" s="254" t="s">
        <v>45</v>
      </c>
      <c r="O1495" s="91"/>
      <c r="P1495" s="255">
        <f>O1495*H1495</f>
        <v>0</v>
      </c>
      <c r="Q1495" s="255">
        <v>0.0002</v>
      </c>
      <c r="R1495" s="255">
        <f>Q1495*H1495</f>
        <v>0.0002</v>
      </c>
      <c r="S1495" s="255">
        <v>0</v>
      </c>
      <c r="T1495" s="256">
        <f>S1495*H1495</f>
        <v>0</v>
      </c>
      <c r="U1495" s="38"/>
      <c r="V1495" s="38"/>
      <c r="W1495" s="38"/>
      <c r="X1495" s="38"/>
      <c r="Y1495" s="38"/>
      <c r="Z1495" s="38"/>
      <c r="AA1495" s="38"/>
      <c r="AB1495" s="38"/>
      <c r="AC1495" s="38"/>
      <c r="AD1495" s="38"/>
      <c r="AE1495" s="38"/>
      <c r="AR1495" s="257" t="s">
        <v>348</v>
      </c>
      <c r="AT1495" s="257" t="s">
        <v>169</v>
      </c>
      <c r="AU1495" s="257" t="s">
        <v>90</v>
      </c>
      <c r="AY1495" s="17" t="s">
        <v>166</v>
      </c>
      <c r="BE1495" s="258">
        <f>IF(N1495="základní",J1495,0)</f>
        <v>0</v>
      </c>
      <c r="BF1495" s="258">
        <f>IF(N1495="snížená",J1495,0)</f>
        <v>0</v>
      </c>
      <c r="BG1495" s="258">
        <f>IF(N1495="zákl. přenesená",J1495,0)</f>
        <v>0</v>
      </c>
      <c r="BH1495" s="258">
        <f>IF(N1495="sníž. přenesená",J1495,0)</f>
        <v>0</v>
      </c>
      <c r="BI1495" s="258">
        <f>IF(N1495="nulová",J1495,0)</f>
        <v>0</v>
      </c>
      <c r="BJ1495" s="17" t="s">
        <v>88</v>
      </c>
      <c r="BK1495" s="258">
        <f>ROUND(I1495*H1495,2)</f>
        <v>0</v>
      </c>
      <c r="BL1495" s="17" t="s">
        <v>348</v>
      </c>
      <c r="BM1495" s="257" t="s">
        <v>2204</v>
      </c>
    </row>
    <row r="1496" spans="1:47" s="2" customFormat="1" ht="12">
      <c r="A1496" s="38"/>
      <c r="B1496" s="39"/>
      <c r="C1496" s="40"/>
      <c r="D1496" s="259" t="s">
        <v>175</v>
      </c>
      <c r="E1496" s="40"/>
      <c r="F1496" s="260" t="s">
        <v>2205</v>
      </c>
      <c r="G1496" s="40"/>
      <c r="H1496" s="40"/>
      <c r="I1496" s="155"/>
      <c r="J1496" s="40"/>
      <c r="K1496" s="40"/>
      <c r="L1496" s="44"/>
      <c r="M1496" s="261"/>
      <c r="N1496" s="262"/>
      <c r="O1496" s="91"/>
      <c r="P1496" s="91"/>
      <c r="Q1496" s="91"/>
      <c r="R1496" s="91"/>
      <c r="S1496" s="91"/>
      <c r="T1496" s="92"/>
      <c r="U1496" s="38"/>
      <c r="V1496" s="38"/>
      <c r="W1496" s="38"/>
      <c r="X1496" s="38"/>
      <c r="Y1496" s="38"/>
      <c r="Z1496" s="38"/>
      <c r="AA1496" s="38"/>
      <c r="AB1496" s="38"/>
      <c r="AC1496" s="38"/>
      <c r="AD1496" s="38"/>
      <c r="AE1496" s="38"/>
      <c r="AT1496" s="17" t="s">
        <v>175</v>
      </c>
      <c r="AU1496" s="17" t="s">
        <v>90</v>
      </c>
    </row>
    <row r="1497" spans="1:65" s="2" customFormat="1" ht="21.75" customHeight="1">
      <c r="A1497" s="38"/>
      <c r="B1497" s="39"/>
      <c r="C1497" s="300" t="s">
        <v>2206</v>
      </c>
      <c r="D1497" s="300" t="s">
        <v>331</v>
      </c>
      <c r="E1497" s="301" t="s">
        <v>2207</v>
      </c>
      <c r="F1497" s="302" t="s">
        <v>2208</v>
      </c>
      <c r="G1497" s="303" t="s">
        <v>264</v>
      </c>
      <c r="H1497" s="304">
        <v>1.1</v>
      </c>
      <c r="I1497" s="305"/>
      <c r="J1497" s="306">
        <f>ROUND(I1497*H1497,2)</f>
        <v>0</v>
      </c>
      <c r="K1497" s="307"/>
      <c r="L1497" s="308"/>
      <c r="M1497" s="309" t="s">
        <v>1</v>
      </c>
      <c r="N1497" s="310" t="s">
        <v>45</v>
      </c>
      <c r="O1497" s="91"/>
      <c r="P1497" s="255">
        <f>O1497*H1497</f>
        <v>0</v>
      </c>
      <c r="Q1497" s="255">
        <v>0.00016</v>
      </c>
      <c r="R1497" s="255">
        <f>Q1497*H1497</f>
        <v>0.00017600000000000002</v>
      </c>
      <c r="S1497" s="255">
        <v>0</v>
      </c>
      <c r="T1497" s="256">
        <f>S1497*H1497</f>
        <v>0</v>
      </c>
      <c r="U1497" s="38"/>
      <c r="V1497" s="38"/>
      <c r="W1497" s="38"/>
      <c r="X1497" s="38"/>
      <c r="Y1497" s="38"/>
      <c r="Z1497" s="38"/>
      <c r="AA1497" s="38"/>
      <c r="AB1497" s="38"/>
      <c r="AC1497" s="38"/>
      <c r="AD1497" s="38"/>
      <c r="AE1497" s="38"/>
      <c r="AR1497" s="257" t="s">
        <v>508</v>
      </c>
      <c r="AT1497" s="257" t="s">
        <v>331</v>
      </c>
      <c r="AU1497" s="257" t="s">
        <v>90</v>
      </c>
      <c r="AY1497" s="17" t="s">
        <v>166</v>
      </c>
      <c r="BE1497" s="258">
        <f>IF(N1497="základní",J1497,0)</f>
        <v>0</v>
      </c>
      <c r="BF1497" s="258">
        <f>IF(N1497="snížená",J1497,0)</f>
        <v>0</v>
      </c>
      <c r="BG1497" s="258">
        <f>IF(N1497="zákl. přenesená",J1497,0)</f>
        <v>0</v>
      </c>
      <c r="BH1497" s="258">
        <f>IF(N1497="sníž. přenesená",J1497,0)</f>
        <v>0</v>
      </c>
      <c r="BI1497" s="258">
        <f>IF(N1497="nulová",J1497,0)</f>
        <v>0</v>
      </c>
      <c r="BJ1497" s="17" t="s">
        <v>88</v>
      </c>
      <c r="BK1497" s="258">
        <f>ROUND(I1497*H1497,2)</f>
        <v>0</v>
      </c>
      <c r="BL1497" s="17" t="s">
        <v>348</v>
      </c>
      <c r="BM1497" s="257" t="s">
        <v>2209</v>
      </c>
    </row>
    <row r="1498" spans="1:47" s="2" customFormat="1" ht="12">
      <c r="A1498" s="38"/>
      <c r="B1498" s="39"/>
      <c r="C1498" s="40"/>
      <c r="D1498" s="259" t="s">
        <v>175</v>
      </c>
      <c r="E1498" s="40"/>
      <c r="F1498" s="260" t="s">
        <v>2210</v>
      </c>
      <c r="G1498" s="40"/>
      <c r="H1498" s="40"/>
      <c r="I1498" s="155"/>
      <c r="J1498" s="40"/>
      <c r="K1498" s="40"/>
      <c r="L1498" s="44"/>
      <c r="M1498" s="261"/>
      <c r="N1498" s="262"/>
      <c r="O1498" s="91"/>
      <c r="P1498" s="91"/>
      <c r="Q1498" s="91"/>
      <c r="R1498" s="91"/>
      <c r="S1498" s="91"/>
      <c r="T1498" s="92"/>
      <c r="U1498" s="38"/>
      <c r="V1498" s="38"/>
      <c r="W1498" s="38"/>
      <c r="X1498" s="38"/>
      <c r="Y1498" s="38"/>
      <c r="Z1498" s="38"/>
      <c r="AA1498" s="38"/>
      <c r="AB1498" s="38"/>
      <c r="AC1498" s="38"/>
      <c r="AD1498" s="38"/>
      <c r="AE1498" s="38"/>
      <c r="AT1498" s="17" t="s">
        <v>175</v>
      </c>
      <c r="AU1498" s="17" t="s">
        <v>90</v>
      </c>
    </row>
    <row r="1499" spans="1:51" s="13" customFormat="1" ht="12">
      <c r="A1499" s="13"/>
      <c r="B1499" s="267"/>
      <c r="C1499" s="268"/>
      <c r="D1499" s="259" t="s">
        <v>267</v>
      </c>
      <c r="E1499" s="268"/>
      <c r="F1499" s="270" t="s">
        <v>2211</v>
      </c>
      <c r="G1499" s="268"/>
      <c r="H1499" s="271">
        <v>1.1</v>
      </c>
      <c r="I1499" s="272"/>
      <c r="J1499" s="268"/>
      <c r="K1499" s="268"/>
      <c r="L1499" s="273"/>
      <c r="M1499" s="274"/>
      <c r="N1499" s="275"/>
      <c r="O1499" s="275"/>
      <c r="P1499" s="275"/>
      <c r="Q1499" s="275"/>
      <c r="R1499" s="275"/>
      <c r="S1499" s="275"/>
      <c r="T1499" s="276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T1499" s="277" t="s">
        <v>267</v>
      </c>
      <c r="AU1499" s="277" t="s">
        <v>90</v>
      </c>
      <c r="AV1499" s="13" t="s">
        <v>90</v>
      </c>
      <c r="AW1499" s="13" t="s">
        <v>4</v>
      </c>
      <c r="AX1499" s="13" t="s">
        <v>88</v>
      </c>
      <c r="AY1499" s="277" t="s">
        <v>166</v>
      </c>
    </row>
    <row r="1500" spans="1:65" s="2" customFormat="1" ht="33" customHeight="1">
      <c r="A1500" s="38"/>
      <c r="B1500" s="39"/>
      <c r="C1500" s="245" t="s">
        <v>2212</v>
      </c>
      <c r="D1500" s="245" t="s">
        <v>169</v>
      </c>
      <c r="E1500" s="246" t="s">
        <v>2213</v>
      </c>
      <c r="F1500" s="247" t="s">
        <v>2214</v>
      </c>
      <c r="G1500" s="248" t="s">
        <v>339</v>
      </c>
      <c r="H1500" s="249">
        <v>14.23</v>
      </c>
      <c r="I1500" s="250"/>
      <c r="J1500" s="251">
        <f>ROUND(I1500*H1500,2)</f>
        <v>0</v>
      </c>
      <c r="K1500" s="252"/>
      <c r="L1500" s="44"/>
      <c r="M1500" s="253" t="s">
        <v>1</v>
      </c>
      <c r="N1500" s="254" t="s">
        <v>45</v>
      </c>
      <c r="O1500" s="91"/>
      <c r="P1500" s="255">
        <f>O1500*H1500</f>
        <v>0</v>
      </c>
      <c r="Q1500" s="255">
        <v>0.00694</v>
      </c>
      <c r="R1500" s="255">
        <f>Q1500*H1500</f>
        <v>0.0987562</v>
      </c>
      <c r="S1500" s="255">
        <v>0</v>
      </c>
      <c r="T1500" s="256">
        <f>S1500*H1500</f>
        <v>0</v>
      </c>
      <c r="U1500" s="38"/>
      <c r="V1500" s="38"/>
      <c r="W1500" s="38"/>
      <c r="X1500" s="38"/>
      <c r="Y1500" s="38"/>
      <c r="Z1500" s="38"/>
      <c r="AA1500" s="38"/>
      <c r="AB1500" s="38"/>
      <c r="AC1500" s="38"/>
      <c r="AD1500" s="38"/>
      <c r="AE1500" s="38"/>
      <c r="AR1500" s="257" t="s">
        <v>348</v>
      </c>
      <c r="AT1500" s="257" t="s">
        <v>169</v>
      </c>
      <c r="AU1500" s="257" t="s">
        <v>90</v>
      </c>
      <c r="AY1500" s="17" t="s">
        <v>166</v>
      </c>
      <c r="BE1500" s="258">
        <f>IF(N1500="základní",J1500,0)</f>
        <v>0</v>
      </c>
      <c r="BF1500" s="258">
        <f>IF(N1500="snížená",J1500,0)</f>
        <v>0</v>
      </c>
      <c r="BG1500" s="258">
        <f>IF(N1500="zákl. přenesená",J1500,0)</f>
        <v>0</v>
      </c>
      <c r="BH1500" s="258">
        <f>IF(N1500="sníž. přenesená",J1500,0)</f>
        <v>0</v>
      </c>
      <c r="BI1500" s="258">
        <f>IF(N1500="nulová",J1500,0)</f>
        <v>0</v>
      </c>
      <c r="BJ1500" s="17" t="s">
        <v>88</v>
      </c>
      <c r="BK1500" s="258">
        <f>ROUND(I1500*H1500,2)</f>
        <v>0</v>
      </c>
      <c r="BL1500" s="17" t="s">
        <v>348</v>
      </c>
      <c r="BM1500" s="257" t="s">
        <v>2215</v>
      </c>
    </row>
    <row r="1501" spans="1:47" s="2" customFormat="1" ht="12">
      <c r="A1501" s="38"/>
      <c r="B1501" s="39"/>
      <c r="C1501" s="40"/>
      <c r="D1501" s="259" t="s">
        <v>175</v>
      </c>
      <c r="E1501" s="40"/>
      <c r="F1501" s="260" t="s">
        <v>2216</v>
      </c>
      <c r="G1501" s="40"/>
      <c r="H1501" s="40"/>
      <c r="I1501" s="155"/>
      <c r="J1501" s="40"/>
      <c r="K1501" s="40"/>
      <c r="L1501" s="44"/>
      <c r="M1501" s="261"/>
      <c r="N1501" s="262"/>
      <c r="O1501" s="91"/>
      <c r="P1501" s="91"/>
      <c r="Q1501" s="91"/>
      <c r="R1501" s="91"/>
      <c r="S1501" s="91"/>
      <c r="T1501" s="92"/>
      <c r="U1501" s="38"/>
      <c r="V1501" s="38"/>
      <c r="W1501" s="38"/>
      <c r="X1501" s="38"/>
      <c r="Y1501" s="38"/>
      <c r="Z1501" s="38"/>
      <c r="AA1501" s="38"/>
      <c r="AB1501" s="38"/>
      <c r="AC1501" s="38"/>
      <c r="AD1501" s="38"/>
      <c r="AE1501" s="38"/>
      <c r="AT1501" s="17" t="s">
        <v>175</v>
      </c>
      <c r="AU1501" s="17" t="s">
        <v>90</v>
      </c>
    </row>
    <row r="1502" spans="1:51" s="13" customFormat="1" ht="12">
      <c r="A1502" s="13"/>
      <c r="B1502" s="267"/>
      <c r="C1502" s="268"/>
      <c r="D1502" s="259" t="s">
        <v>267</v>
      </c>
      <c r="E1502" s="269" t="s">
        <v>1</v>
      </c>
      <c r="F1502" s="270" t="s">
        <v>2217</v>
      </c>
      <c r="G1502" s="268"/>
      <c r="H1502" s="271">
        <v>14.23</v>
      </c>
      <c r="I1502" s="272"/>
      <c r="J1502" s="268"/>
      <c r="K1502" s="268"/>
      <c r="L1502" s="273"/>
      <c r="M1502" s="274"/>
      <c r="N1502" s="275"/>
      <c r="O1502" s="275"/>
      <c r="P1502" s="275"/>
      <c r="Q1502" s="275"/>
      <c r="R1502" s="275"/>
      <c r="S1502" s="275"/>
      <c r="T1502" s="276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T1502" s="277" t="s">
        <v>267</v>
      </c>
      <c r="AU1502" s="277" t="s">
        <v>90</v>
      </c>
      <c r="AV1502" s="13" t="s">
        <v>90</v>
      </c>
      <c r="AW1502" s="13" t="s">
        <v>35</v>
      </c>
      <c r="AX1502" s="13" t="s">
        <v>80</v>
      </c>
      <c r="AY1502" s="277" t="s">
        <v>166</v>
      </c>
    </row>
    <row r="1503" spans="1:51" s="14" customFormat="1" ht="12">
      <c r="A1503" s="14"/>
      <c r="B1503" s="278"/>
      <c r="C1503" s="279"/>
      <c r="D1503" s="259" t="s">
        <v>267</v>
      </c>
      <c r="E1503" s="280" t="s">
        <v>1</v>
      </c>
      <c r="F1503" s="281" t="s">
        <v>269</v>
      </c>
      <c r="G1503" s="279"/>
      <c r="H1503" s="282">
        <v>14.23</v>
      </c>
      <c r="I1503" s="283"/>
      <c r="J1503" s="279"/>
      <c r="K1503" s="279"/>
      <c r="L1503" s="284"/>
      <c r="M1503" s="285"/>
      <c r="N1503" s="286"/>
      <c r="O1503" s="286"/>
      <c r="P1503" s="286"/>
      <c r="Q1503" s="286"/>
      <c r="R1503" s="286"/>
      <c r="S1503" s="286"/>
      <c r="T1503" s="287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T1503" s="288" t="s">
        <v>267</v>
      </c>
      <c r="AU1503" s="288" t="s">
        <v>90</v>
      </c>
      <c r="AV1503" s="14" t="s">
        <v>103</v>
      </c>
      <c r="AW1503" s="14" t="s">
        <v>35</v>
      </c>
      <c r="AX1503" s="14" t="s">
        <v>88</v>
      </c>
      <c r="AY1503" s="288" t="s">
        <v>166</v>
      </c>
    </row>
    <row r="1504" spans="1:65" s="2" customFormat="1" ht="33" customHeight="1">
      <c r="A1504" s="38"/>
      <c r="B1504" s="39"/>
      <c r="C1504" s="300" t="s">
        <v>2218</v>
      </c>
      <c r="D1504" s="300" t="s">
        <v>331</v>
      </c>
      <c r="E1504" s="301" t="s">
        <v>2219</v>
      </c>
      <c r="F1504" s="302" t="s">
        <v>2220</v>
      </c>
      <c r="G1504" s="303" t="s">
        <v>339</v>
      </c>
      <c r="H1504" s="304">
        <v>14.942</v>
      </c>
      <c r="I1504" s="305"/>
      <c r="J1504" s="306">
        <f>ROUND(I1504*H1504,2)</f>
        <v>0</v>
      </c>
      <c r="K1504" s="307"/>
      <c r="L1504" s="308"/>
      <c r="M1504" s="309" t="s">
        <v>1</v>
      </c>
      <c r="N1504" s="310" t="s">
        <v>45</v>
      </c>
      <c r="O1504" s="91"/>
      <c r="P1504" s="255">
        <f>O1504*H1504</f>
        <v>0</v>
      </c>
      <c r="Q1504" s="255">
        <v>0.0192</v>
      </c>
      <c r="R1504" s="255">
        <f>Q1504*H1504</f>
        <v>0.2868864</v>
      </c>
      <c r="S1504" s="255">
        <v>0</v>
      </c>
      <c r="T1504" s="256">
        <f>S1504*H1504</f>
        <v>0</v>
      </c>
      <c r="U1504" s="38"/>
      <c r="V1504" s="38"/>
      <c r="W1504" s="38"/>
      <c r="X1504" s="38"/>
      <c r="Y1504" s="38"/>
      <c r="Z1504" s="38"/>
      <c r="AA1504" s="38"/>
      <c r="AB1504" s="38"/>
      <c r="AC1504" s="38"/>
      <c r="AD1504" s="38"/>
      <c r="AE1504" s="38"/>
      <c r="AR1504" s="257" t="s">
        <v>508</v>
      </c>
      <c r="AT1504" s="257" t="s">
        <v>331</v>
      </c>
      <c r="AU1504" s="257" t="s">
        <v>90</v>
      </c>
      <c r="AY1504" s="17" t="s">
        <v>166</v>
      </c>
      <c r="BE1504" s="258">
        <f>IF(N1504="základní",J1504,0)</f>
        <v>0</v>
      </c>
      <c r="BF1504" s="258">
        <f>IF(N1504="snížená",J1504,0)</f>
        <v>0</v>
      </c>
      <c r="BG1504" s="258">
        <f>IF(N1504="zákl. přenesená",J1504,0)</f>
        <v>0</v>
      </c>
      <c r="BH1504" s="258">
        <f>IF(N1504="sníž. přenesená",J1504,0)</f>
        <v>0</v>
      </c>
      <c r="BI1504" s="258">
        <f>IF(N1504="nulová",J1504,0)</f>
        <v>0</v>
      </c>
      <c r="BJ1504" s="17" t="s">
        <v>88</v>
      </c>
      <c r="BK1504" s="258">
        <f>ROUND(I1504*H1504,2)</f>
        <v>0</v>
      </c>
      <c r="BL1504" s="17" t="s">
        <v>348</v>
      </c>
      <c r="BM1504" s="257" t="s">
        <v>2221</v>
      </c>
    </row>
    <row r="1505" spans="1:47" s="2" customFormat="1" ht="12">
      <c r="A1505" s="38"/>
      <c r="B1505" s="39"/>
      <c r="C1505" s="40"/>
      <c r="D1505" s="259" t="s">
        <v>175</v>
      </c>
      <c r="E1505" s="40"/>
      <c r="F1505" s="260" t="s">
        <v>2220</v>
      </c>
      <c r="G1505" s="40"/>
      <c r="H1505" s="40"/>
      <c r="I1505" s="155"/>
      <c r="J1505" s="40"/>
      <c r="K1505" s="40"/>
      <c r="L1505" s="44"/>
      <c r="M1505" s="261"/>
      <c r="N1505" s="262"/>
      <c r="O1505" s="91"/>
      <c r="P1505" s="91"/>
      <c r="Q1505" s="91"/>
      <c r="R1505" s="91"/>
      <c r="S1505" s="91"/>
      <c r="T1505" s="92"/>
      <c r="U1505" s="38"/>
      <c r="V1505" s="38"/>
      <c r="W1505" s="38"/>
      <c r="X1505" s="38"/>
      <c r="Y1505" s="38"/>
      <c r="Z1505" s="38"/>
      <c r="AA1505" s="38"/>
      <c r="AB1505" s="38"/>
      <c r="AC1505" s="38"/>
      <c r="AD1505" s="38"/>
      <c r="AE1505" s="38"/>
      <c r="AT1505" s="17" t="s">
        <v>175</v>
      </c>
      <c r="AU1505" s="17" t="s">
        <v>90</v>
      </c>
    </row>
    <row r="1506" spans="1:51" s="13" customFormat="1" ht="12">
      <c r="A1506" s="13"/>
      <c r="B1506" s="267"/>
      <c r="C1506" s="268"/>
      <c r="D1506" s="259" t="s">
        <v>267</v>
      </c>
      <c r="E1506" s="268"/>
      <c r="F1506" s="270" t="s">
        <v>2222</v>
      </c>
      <c r="G1506" s="268"/>
      <c r="H1506" s="271">
        <v>14.942</v>
      </c>
      <c r="I1506" s="272"/>
      <c r="J1506" s="268"/>
      <c r="K1506" s="268"/>
      <c r="L1506" s="273"/>
      <c r="M1506" s="274"/>
      <c r="N1506" s="275"/>
      <c r="O1506" s="275"/>
      <c r="P1506" s="275"/>
      <c r="Q1506" s="275"/>
      <c r="R1506" s="275"/>
      <c r="S1506" s="275"/>
      <c r="T1506" s="276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T1506" s="277" t="s">
        <v>267</v>
      </c>
      <c r="AU1506" s="277" t="s">
        <v>90</v>
      </c>
      <c r="AV1506" s="13" t="s">
        <v>90</v>
      </c>
      <c r="AW1506" s="13" t="s">
        <v>4</v>
      </c>
      <c r="AX1506" s="13" t="s">
        <v>88</v>
      </c>
      <c r="AY1506" s="277" t="s">
        <v>166</v>
      </c>
    </row>
    <row r="1507" spans="1:65" s="2" customFormat="1" ht="21.75" customHeight="1">
      <c r="A1507" s="38"/>
      <c r="B1507" s="39"/>
      <c r="C1507" s="245" t="s">
        <v>2223</v>
      </c>
      <c r="D1507" s="245" t="s">
        <v>169</v>
      </c>
      <c r="E1507" s="246" t="s">
        <v>2224</v>
      </c>
      <c r="F1507" s="247" t="s">
        <v>2225</v>
      </c>
      <c r="G1507" s="248" t="s">
        <v>307</v>
      </c>
      <c r="H1507" s="249">
        <v>0.386</v>
      </c>
      <c r="I1507" s="250"/>
      <c r="J1507" s="251">
        <f>ROUND(I1507*H1507,2)</f>
        <v>0</v>
      </c>
      <c r="K1507" s="252"/>
      <c r="L1507" s="44"/>
      <c r="M1507" s="253" t="s">
        <v>1</v>
      </c>
      <c r="N1507" s="254" t="s">
        <v>45</v>
      </c>
      <c r="O1507" s="91"/>
      <c r="P1507" s="255">
        <f>O1507*H1507</f>
        <v>0</v>
      </c>
      <c r="Q1507" s="255">
        <v>0</v>
      </c>
      <c r="R1507" s="255">
        <f>Q1507*H1507</f>
        <v>0</v>
      </c>
      <c r="S1507" s="255">
        <v>0</v>
      </c>
      <c r="T1507" s="256">
        <f>S1507*H1507</f>
        <v>0</v>
      </c>
      <c r="U1507" s="38"/>
      <c r="V1507" s="38"/>
      <c r="W1507" s="38"/>
      <c r="X1507" s="38"/>
      <c r="Y1507" s="38"/>
      <c r="Z1507" s="38"/>
      <c r="AA1507" s="38"/>
      <c r="AB1507" s="38"/>
      <c r="AC1507" s="38"/>
      <c r="AD1507" s="38"/>
      <c r="AE1507" s="38"/>
      <c r="AR1507" s="257" t="s">
        <v>348</v>
      </c>
      <c r="AT1507" s="257" t="s">
        <v>169</v>
      </c>
      <c r="AU1507" s="257" t="s">
        <v>90</v>
      </c>
      <c r="AY1507" s="17" t="s">
        <v>166</v>
      </c>
      <c r="BE1507" s="258">
        <f>IF(N1507="základní",J1507,0)</f>
        <v>0</v>
      </c>
      <c r="BF1507" s="258">
        <f>IF(N1507="snížená",J1507,0)</f>
        <v>0</v>
      </c>
      <c r="BG1507" s="258">
        <f>IF(N1507="zákl. přenesená",J1507,0)</f>
        <v>0</v>
      </c>
      <c r="BH1507" s="258">
        <f>IF(N1507="sníž. přenesená",J1507,0)</f>
        <v>0</v>
      </c>
      <c r="BI1507" s="258">
        <f>IF(N1507="nulová",J1507,0)</f>
        <v>0</v>
      </c>
      <c r="BJ1507" s="17" t="s">
        <v>88</v>
      </c>
      <c r="BK1507" s="258">
        <f>ROUND(I1507*H1507,2)</f>
        <v>0</v>
      </c>
      <c r="BL1507" s="17" t="s">
        <v>348</v>
      </c>
      <c r="BM1507" s="257" t="s">
        <v>2226</v>
      </c>
    </row>
    <row r="1508" spans="1:47" s="2" customFormat="1" ht="12">
      <c r="A1508" s="38"/>
      <c r="B1508" s="39"/>
      <c r="C1508" s="40"/>
      <c r="D1508" s="259" t="s">
        <v>175</v>
      </c>
      <c r="E1508" s="40"/>
      <c r="F1508" s="260" t="s">
        <v>2227</v>
      </c>
      <c r="G1508" s="40"/>
      <c r="H1508" s="40"/>
      <c r="I1508" s="155"/>
      <c r="J1508" s="40"/>
      <c r="K1508" s="40"/>
      <c r="L1508" s="44"/>
      <c r="M1508" s="261"/>
      <c r="N1508" s="262"/>
      <c r="O1508" s="91"/>
      <c r="P1508" s="91"/>
      <c r="Q1508" s="91"/>
      <c r="R1508" s="91"/>
      <c r="S1508" s="91"/>
      <c r="T1508" s="92"/>
      <c r="U1508" s="38"/>
      <c r="V1508" s="38"/>
      <c r="W1508" s="38"/>
      <c r="X1508" s="38"/>
      <c r="Y1508" s="38"/>
      <c r="Z1508" s="38"/>
      <c r="AA1508" s="38"/>
      <c r="AB1508" s="38"/>
      <c r="AC1508" s="38"/>
      <c r="AD1508" s="38"/>
      <c r="AE1508" s="38"/>
      <c r="AT1508" s="17" t="s">
        <v>175</v>
      </c>
      <c r="AU1508" s="17" t="s">
        <v>90</v>
      </c>
    </row>
    <row r="1509" spans="1:63" s="12" customFormat="1" ht="22.8" customHeight="1">
      <c r="A1509" s="12"/>
      <c r="B1509" s="229"/>
      <c r="C1509" s="230"/>
      <c r="D1509" s="231" t="s">
        <v>79</v>
      </c>
      <c r="E1509" s="243" t="s">
        <v>2228</v>
      </c>
      <c r="F1509" s="243" t="s">
        <v>2229</v>
      </c>
      <c r="G1509" s="230"/>
      <c r="H1509" s="230"/>
      <c r="I1509" s="233"/>
      <c r="J1509" s="244">
        <f>BK1509</f>
        <v>0</v>
      </c>
      <c r="K1509" s="230"/>
      <c r="L1509" s="235"/>
      <c r="M1509" s="236"/>
      <c r="N1509" s="237"/>
      <c r="O1509" s="237"/>
      <c r="P1509" s="238">
        <f>SUM(P1510:P1517)</f>
        <v>0</v>
      </c>
      <c r="Q1509" s="237"/>
      <c r="R1509" s="238">
        <f>SUM(R1510:R1517)</f>
        <v>0.0056099999999999995</v>
      </c>
      <c r="S1509" s="237"/>
      <c r="T1509" s="239">
        <f>SUM(T1510:T1517)</f>
        <v>0</v>
      </c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R1509" s="240" t="s">
        <v>90</v>
      </c>
      <c r="AT1509" s="241" t="s">
        <v>79</v>
      </c>
      <c r="AU1509" s="241" t="s">
        <v>88</v>
      </c>
      <c r="AY1509" s="240" t="s">
        <v>166</v>
      </c>
      <c r="BK1509" s="242">
        <f>SUM(BK1510:BK1517)</f>
        <v>0</v>
      </c>
    </row>
    <row r="1510" spans="1:65" s="2" customFormat="1" ht="21.75" customHeight="1">
      <c r="A1510" s="38"/>
      <c r="B1510" s="39"/>
      <c r="C1510" s="245" t="s">
        <v>2230</v>
      </c>
      <c r="D1510" s="245" t="s">
        <v>169</v>
      </c>
      <c r="E1510" s="246" t="s">
        <v>2231</v>
      </c>
      <c r="F1510" s="247" t="s">
        <v>2232</v>
      </c>
      <c r="G1510" s="248" t="s">
        <v>339</v>
      </c>
      <c r="H1510" s="249">
        <v>3.3</v>
      </c>
      <c r="I1510" s="250"/>
      <c r="J1510" s="251">
        <f>ROUND(I1510*H1510,2)</f>
        <v>0</v>
      </c>
      <c r="K1510" s="252"/>
      <c r="L1510" s="44"/>
      <c r="M1510" s="253" t="s">
        <v>1</v>
      </c>
      <c r="N1510" s="254" t="s">
        <v>45</v>
      </c>
      <c r="O1510" s="91"/>
      <c r="P1510" s="255">
        <f>O1510*H1510</f>
        <v>0</v>
      </c>
      <c r="Q1510" s="255">
        <v>0</v>
      </c>
      <c r="R1510" s="255">
        <f>Q1510*H1510</f>
        <v>0</v>
      </c>
      <c r="S1510" s="255">
        <v>0</v>
      </c>
      <c r="T1510" s="256">
        <f>S1510*H1510</f>
        <v>0</v>
      </c>
      <c r="U1510" s="38"/>
      <c r="V1510" s="38"/>
      <c r="W1510" s="38"/>
      <c r="X1510" s="38"/>
      <c r="Y1510" s="38"/>
      <c r="Z1510" s="38"/>
      <c r="AA1510" s="38"/>
      <c r="AB1510" s="38"/>
      <c r="AC1510" s="38"/>
      <c r="AD1510" s="38"/>
      <c r="AE1510" s="38"/>
      <c r="AR1510" s="257" t="s">
        <v>348</v>
      </c>
      <c r="AT1510" s="257" t="s">
        <v>169</v>
      </c>
      <c r="AU1510" s="257" t="s">
        <v>90</v>
      </c>
      <c r="AY1510" s="17" t="s">
        <v>166</v>
      </c>
      <c r="BE1510" s="258">
        <f>IF(N1510="základní",J1510,0)</f>
        <v>0</v>
      </c>
      <c r="BF1510" s="258">
        <f>IF(N1510="snížená",J1510,0)</f>
        <v>0</v>
      </c>
      <c r="BG1510" s="258">
        <f>IF(N1510="zákl. přenesená",J1510,0)</f>
        <v>0</v>
      </c>
      <c r="BH1510" s="258">
        <f>IF(N1510="sníž. přenesená",J1510,0)</f>
        <v>0</v>
      </c>
      <c r="BI1510" s="258">
        <f>IF(N1510="nulová",J1510,0)</f>
        <v>0</v>
      </c>
      <c r="BJ1510" s="17" t="s">
        <v>88</v>
      </c>
      <c r="BK1510" s="258">
        <f>ROUND(I1510*H1510,2)</f>
        <v>0</v>
      </c>
      <c r="BL1510" s="17" t="s">
        <v>348</v>
      </c>
      <c r="BM1510" s="257" t="s">
        <v>2233</v>
      </c>
    </row>
    <row r="1511" spans="1:47" s="2" customFormat="1" ht="12">
      <c r="A1511" s="38"/>
      <c r="B1511" s="39"/>
      <c r="C1511" s="40"/>
      <c r="D1511" s="259" t="s">
        <v>175</v>
      </c>
      <c r="E1511" s="40"/>
      <c r="F1511" s="260" t="s">
        <v>2234</v>
      </c>
      <c r="G1511" s="40"/>
      <c r="H1511" s="40"/>
      <c r="I1511" s="155"/>
      <c r="J1511" s="40"/>
      <c r="K1511" s="40"/>
      <c r="L1511" s="44"/>
      <c r="M1511" s="261"/>
      <c r="N1511" s="262"/>
      <c r="O1511" s="91"/>
      <c r="P1511" s="91"/>
      <c r="Q1511" s="91"/>
      <c r="R1511" s="91"/>
      <c r="S1511" s="91"/>
      <c r="T1511" s="92"/>
      <c r="U1511" s="38"/>
      <c r="V1511" s="38"/>
      <c r="W1511" s="38"/>
      <c r="X1511" s="38"/>
      <c r="Y1511" s="38"/>
      <c r="Z1511" s="38"/>
      <c r="AA1511" s="38"/>
      <c r="AB1511" s="38"/>
      <c r="AC1511" s="38"/>
      <c r="AD1511" s="38"/>
      <c r="AE1511" s="38"/>
      <c r="AT1511" s="17" t="s">
        <v>175</v>
      </c>
      <c r="AU1511" s="17" t="s">
        <v>90</v>
      </c>
    </row>
    <row r="1512" spans="1:65" s="2" customFormat="1" ht="33" customHeight="1">
      <c r="A1512" s="38"/>
      <c r="B1512" s="39"/>
      <c r="C1512" s="300" t="s">
        <v>2235</v>
      </c>
      <c r="D1512" s="300" t="s">
        <v>331</v>
      </c>
      <c r="E1512" s="301" t="s">
        <v>2236</v>
      </c>
      <c r="F1512" s="302" t="s">
        <v>2237</v>
      </c>
      <c r="G1512" s="303" t="s">
        <v>339</v>
      </c>
      <c r="H1512" s="304">
        <v>3.3</v>
      </c>
      <c r="I1512" s="305"/>
      <c r="J1512" s="306">
        <f>ROUND(I1512*H1512,2)</f>
        <v>0</v>
      </c>
      <c r="K1512" s="307"/>
      <c r="L1512" s="308"/>
      <c r="M1512" s="309" t="s">
        <v>1</v>
      </c>
      <c r="N1512" s="310" t="s">
        <v>45</v>
      </c>
      <c r="O1512" s="91"/>
      <c r="P1512" s="255">
        <f>O1512*H1512</f>
        <v>0</v>
      </c>
      <c r="Q1512" s="255">
        <v>0.0017</v>
      </c>
      <c r="R1512" s="255">
        <f>Q1512*H1512</f>
        <v>0.0056099999999999995</v>
      </c>
      <c r="S1512" s="255">
        <v>0</v>
      </c>
      <c r="T1512" s="256">
        <f>S1512*H1512</f>
        <v>0</v>
      </c>
      <c r="U1512" s="38"/>
      <c r="V1512" s="38"/>
      <c r="W1512" s="38"/>
      <c r="X1512" s="38"/>
      <c r="Y1512" s="38"/>
      <c r="Z1512" s="38"/>
      <c r="AA1512" s="38"/>
      <c r="AB1512" s="38"/>
      <c r="AC1512" s="38"/>
      <c r="AD1512" s="38"/>
      <c r="AE1512" s="38"/>
      <c r="AR1512" s="257" t="s">
        <v>508</v>
      </c>
      <c r="AT1512" s="257" t="s">
        <v>331</v>
      </c>
      <c r="AU1512" s="257" t="s">
        <v>90</v>
      </c>
      <c r="AY1512" s="17" t="s">
        <v>166</v>
      </c>
      <c r="BE1512" s="258">
        <f>IF(N1512="základní",J1512,0)</f>
        <v>0</v>
      </c>
      <c r="BF1512" s="258">
        <f>IF(N1512="snížená",J1512,0)</f>
        <v>0</v>
      </c>
      <c r="BG1512" s="258">
        <f>IF(N1512="zákl. přenesená",J1512,0)</f>
        <v>0</v>
      </c>
      <c r="BH1512" s="258">
        <f>IF(N1512="sníž. přenesená",J1512,0)</f>
        <v>0</v>
      </c>
      <c r="BI1512" s="258">
        <f>IF(N1512="nulová",J1512,0)</f>
        <v>0</v>
      </c>
      <c r="BJ1512" s="17" t="s">
        <v>88</v>
      </c>
      <c r="BK1512" s="258">
        <f>ROUND(I1512*H1512,2)</f>
        <v>0</v>
      </c>
      <c r="BL1512" s="17" t="s">
        <v>348</v>
      </c>
      <c r="BM1512" s="257" t="s">
        <v>2238</v>
      </c>
    </row>
    <row r="1513" spans="1:47" s="2" customFormat="1" ht="12">
      <c r="A1513" s="38"/>
      <c r="B1513" s="39"/>
      <c r="C1513" s="40"/>
      <c r="D1513" s="259" t="s">
        <v>175</v>
      </c>
      <c r="E1513" s="40"/>
      <c r="F1513" s="260" t="s">
        <v>2237</v>
      </c>
      <c r="G1513" s="40"/>
      <c r="H1513" s="40"/>
      <c r="I1513" s="155"/>
      <c r="J1513" s="40"/>
      <c r="K1513" s="40"/>
      <c r="L1513" s="44"/>
      <c r="M1513" s="261"/>
      <c r="N1513" s="262"/>
      <c r="O1513" s="91"/>
      <c r="P1513" s="91"/>
      <c r="Q1513" s="91"/>
      <c r="R1513" s="91"/>
      <c r="S1513" s="91"/>
      <c r="T1513" s="92"/>
      <c r="U1513" s="38"/>
      <c r="V1513" s="38"/>
      <c r="W1513" s="38"/>
      <c r="X1513" s="38"/>
      <c r="Y1513" s="38"/>
      <c r="Z1513" s="38"/>
      <c r="AA1513" s="38"/>
      <c r="AB1513" s="38"/>
      <c r="AC1513" s="38"/>
      <c r="AD1513" s="38"/>
      <c r="AE1513" s="38"/>
      <c r="AT1513" s="17" t="s">
        <v>175</v>
      </c>
      <c r="AU1513" s="17" t="s">
        <v>90</v>
      </c>
    </row>
    <row r="1514" spans="1:51" s="13" customFormat="1" ht="12">
      <c r="A1514" s="13"/>
      <c r="B1514" s="267"/>
      <c r="C1514" s="268"/>
      <c r="D1514" s="259" t="s">
        <v>267</v>
      </c>
      <c r="E1514" s="269" t="s">
        <v>1</v>
      </c>
      <c r="F1514" s="270" t="s">
        <v>2239</v>
      </c>
      <c r="G1514" s="268"/>
      <c r="H1514" s="271">
        <v>3.3</v>
      </c>
      <c r="I1514" s="272"/>
      <c r="J1514" s="268"/>
      <c r="K1514" s="268"/>
      <c r="L1514" s="273"/>
      <c r="M1514" s="274"/>
      <c r="N1514" s="275"/>
      <c r="O1514" s="275"/>
      <c r="P1514" s="275"/>
      <c r="Q1514" s="275"/>
      <c r="R1514" s="275"/>
      <c r="S1514" s="275"/>
      <c r="T1514" s="276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T1514" s="277" t="s">
        <v>267</v>
      </c>
      <c r="AU1514" s="277" t="s">
        <v>90</v>
      </c>
      <c r="AV1514" s="13" t="s">
        <v>90</v>
      </c>
      <c r="AW1514" s="13" t="s">
        <v>35</v>
      </c>
      <c r="AX1514" s="13" t="s">
        <v>80</v>
      </c>
      <c r="AY1514" s="277" t="s">
        <v>166</v>
      </c>
    </row>
    <row r="1515" spans="1:51" s="14" customFormat="1" ht="12">
      <c r="A1515" s="14"/>
      <c r="B1515" s="278"/>
      <c r="C1515" s="279"/>
      <c r="D1515" s="259" t="s">
        <v>267</v>
      </c>
      <c r="E1515" s="280" t="s">
        <v>1</v>
      </c>
      <c r="F1515" s="281" t="s">
        <v>2240</v>
      </c>
      <c r="G1515" s="279"/>
      <c r="H1515" s="282">
        <v>3.3</v>
      </c>
      <c r="I1515" s="283"/>
      <c r="J1515" s="279"/>
      <c r="K1515" s="279"/>
      <c r="L1515" s="284"/>
      <c r="M1515" s="285"/>
      <c r="N1515" s="286"/>
      <c r="O1515" s="286"/>
      <c r="P1515" s="286"/>
      <c r="Q1515" s="286"/>
      <c r="R1515" s="286"/>
      <c r="S1515" s="286"/>
      <c r="T1515" s="287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T1515" s="288" t="s">
        <v>267</v>
      </c>
      <c r="AU1515" s="288" t="s">
        <v>90</v>
      </c>
      <c r="AV1515" s="14" t="s">
        <v>103</v>
      </c>
      <c r="AW1515" s="14" t="s">
        <v>35</v>
      </c>
      <c r="AX1515" s="14" t="s">
        <v>88</v>
      </c>
      <c r="AY1515" s="288" t="s">
        <v>166</v>
      </c>
    </row>
    <row r="1516" spans="1:65" s="2" customFormat="1" ht="21.75" customHeight="1">
      <c r="A1516" s="38"/>
      <c r="B1516" s="39"/>
      <c r="C1516" s="245" t="s">
        <v>2241</v>
      </c>
      <c r="D1516" s="245" t="s">
        <v>169</v>
      </c>
      <c r="E1516" s="246" t="s">
        <v>2242</v>
      </c>
      <c r="F1516" s="247" t="s">
        <v>2243</v>
      </c>
      <c r="G1516" s="248" t="s">
        <v>307</v>
      </c>
      <c r="H1516" s="249">
        <v>0.006</v>
      </c>
      <c r="I1516" s="250"/>
      <c r="J1516" s="251">
        <f>ROUND(I1516*H1516,2)</f>
        <v>0</v>
      </c>
      <c r="K1516" s="252"/>
      <c r="L1516" s="44"/>
      <c r="M1516" s="253" t="s">
        <v>1</v>
      </c>
      <c r="N1516" s="254" t="s">
        <v>45</v>
      </c>
      <c r="O1516" s="91"/>
      <c r="P1516" s="255">
        <f>O1516*H1516</f>
        <v>0</v>
      </c>
      <c r="Q1516" s="255">
        <v>0</v>
      </c>
      <c r="R1516" s="255">
        <f>Q1516*H1516</f>
        <v>0</v>
      </c>
      <c r="S1516" s="255">
        <v>0</v>
      </c>
      <c r="T1516" s="256">
        <f>S1516*H1516</f>
        <v>0</v>
      </c>
      <c r="U1516" s="38"/>
      <c r="V1516" s="38"/>
      <c r="W1516" s="38"/>
      <c r="X1516" s="38"/>
      <c r="Y1516" s="38"/>
      <c r="Z1516" s="38"/>
      <c r="AA1516" s="38"/>
      <c r="AB1516" s="38"/>
      <c r="AC1516" s="38"/>
      <c r="AD1516" s="38"/>
      <c r="AE1516" s="38"/>
      <c r="AR1516" s="257" t="s">
        <v>348</v>
      </c>
      <c r="AT1516" s="257" t="s">
        <v>169</v>
      </c>
      <c r="AU1516" s="257" t="s">
        <v>90</v>
      </c>
      <c r="AY1516" s="17" t="s">
        <v>166</v>
      </c>
      <c r="BE1516" s="258">
        <f>IF(N1516="základní",J1516,0)</f>
        <v>0</v>
      </c>
      <c r="BF1516" s="258">
        <f>IF(N1516="snížená",J1516,0)</f>
        <v>0</v>
      </c>
      <c r="BG1516" s="258">
        <f>IF(N1516="zákl. přenesená",J1516,0)</f>
        <v>0</v>
      </c>
      <c r="BH1516" s="258">
        <f>IF(N1516="sníž. přenesená",J1516,0)</f>
        <v>0</v>
      </c>
      <c r="BI1516" s="258">
        <f>IF(N1516="nulová",J1516,0)</f>
        <v>0</v>
      </c>
      <c r="BJ1516" s="17" t="s">
        <v>88</v>
      </c>
      <c r="BK1516" s="258">
        <f>ROUND(I1516*H1516,2)</f>
        <v>0</v>
      </c>
      <c r="BL1516" s="17" t="s">
        <v>348</v>
      </c>
      <c r="BM1516" s="257" t="s">
        <v>2244</v>
      </c>
    </row>
    <row r="1517" spans="1:47" s="2" customFormat="1" ht="12">
      <c r="A1517" s="38"/>
      <c r="B1517" s="39"/>
      <c r="C1517" s="40"/>
      <c r="D1517" s="259" t="s">
        <v>175</v>
      </c>
      <c r="E1517" s="40"/>
      <c r="F1517" s="260" t="s">
        <v>2245</v>
      </c>
      <c r="G1517" s="40"/>
      <c r="H1517" s="40"/>
      <c r="I1517" s="155"/>
      <c r="J1517" s="40"/>
      <c r="K1517" s="40"/>
      <c r="L1517" s="44"/>
      <c r="M1517" s="261"/>
      <c r="N1517" s="262"/>
      <c r="O1517" s="91"/>
      <c r="P1517" s="91"/>
      <c r="Q1517" s="91"/>
      <c r="R1517" s="91"/>
      <c r="S1517" s="91"/>
      <c r="T1517" s="92"/>
      <c r="U1517" s="38"/>
      <c r="V1517" s="38"/>
      <c r="W1517" s="38"/>
      <c r="X1517" s="38"/>
      <c r="Y1517" s="38"/>
      <c r="Z1517" s="38"/>
      <c r="AA1517" s="38"/>
      <c r="AB1517" s="38"/>
      <c r="AC1517" s="38"/>
      <c r="AD1517" s="38"/>
      <c r="AE1517" s="38"/>
      <c r="AT1517" s="17" t="s">
        <v>175</v>
      </c>
      <c r="AU1517" s="17" t="s">
        <v>90</v>
      </c>
    </row>
    <row r="1518" spans="1:63" s="12" customFormat="1" ht="22.8" customHeight="1">
      <c r="A1518" s="12"/>
      <c r="B1518" s="229"/>
      <c r="C1518" s="230"/>
      <c r="D1518" s="231" t="s">
        <v>79</v>
      </c>
      <c r="E1518" s="243" t="s">
        <v>2246</v>
      </c>
      <c r="F1518" s="243" t="s">
        <v>2247</v>
      </c>
      <c r="G1518" s="230"/>
      <c r="H1518" s="230"/>
      <c r="I1518" s="233"/>
      <c r="J1518" s="244">
        <f>BK1518</f>
        <v>0</v>
      </c>
      <c r="K1518" s="230"/>
      <c r="L1518" s="235"/>
      <c r="M1518" s="236"/>
      <c r="N1518" s="237"/>
      <c r="O1518" s="237"/>
      <c r="P1518" s="238">
        <f>SUM(P1519:P1578)</f>
        <v>0</v>
      </c>
      <c r="Q1518" s="237"/>
      <c r="R1518" s="238">
        <f>SUM(R1519:R1578)</f>
        <v>0.48828579999999994</v>
      </c>
      <c r="S1518" s="237"/>
      <c r="T1518" s="239">
        <f>SUM(T1519:T1578)</f>
        <v>0</v>
      </c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R1518" s="240" t="s">
        <v>90</v>
      </c>
      <c r="AT1518" s="241" t="s">
        <v>79</v>
      </c>
      <c r="AU1518" s="241" t="s">
        <v>88</v>
      </c>
      <c r="AY1518" s="240" t="s">
        <v>166</v>
      </c>
      <c r="BK1518" s="242">
        <f>SUM(BK1519:BK1578)</f>
        <v>0</v>
      </c>
    </row>
    <row r="1519" spans="1:65" s="2" customFormat="1" ht="21.75" customHeight="1">
      <c r="A1519" s="38"/>
      <c r="B1519" s="39"/>
      <c r="C1519" s="245" t="s">
        <v>2248</v>
      </c>
      <c r="D1519" s="245" t="s">
        <v>169</v>
      </c>
      <c r="E1519" s="246" t="s">
        <v>2249</v>
      </c>
      <c r="F1519" s="247" t="s">
        <v>2250</v>
      </c>
      <c r="G1519" s="248" t="s">
        <v>339</v>
      </c>
      <c r="H1519" s="249">
        <v>445.3</v>
      </c>
      <c r="I1519" s="250"/>
      <c r="J1519" s="251">
        <f>ROUND(I1519*H1519,2)</f>
        <v>0</v>
      </c>
      <c r="K1519" s="252"/>
      <c r="L1519" s="44"/>
      <c r="M1519" s="253" t="s">
        <v>1</v>
      </c>
      <c r="N1519" s="254" t="s">
        <v>45</v>
      </c>
      <c r="O1519" s="91"/>
      <c r="P1519" s="255">
        <f>O1519*H1519</f>
        <v>0</v>
      </c>
      <c r="Q1519" s="255">
        <v>4E-05</v>
      </c>
      <c r="R1519" s="255">
        <f>Q1519*H1519</f>
        <v>0.017812</v>
      </c>
      <c r="S1519" s="255">
        <v>0</v>
      </c>
      <c r="T1519" s="256">
        <f>S1519*H1519</f>
        <v>0</v>
      </c>
      <c r="U1519" s="38"/>
      <c r="V1519" s="38"/>
      <c r="W1519" s="38"/>
      <c r="X1519" s="38"/>
      <c r="Y1519" s="38"/>
      <c r="Z1519" s="38"/>
      <c r="AA1519" s="38"/>
      <c r="AB1519" s="38"/>
      <c r="AC1519" s="38"/>
      <c r="AD1519" s="38"/>
      <c r="AE1519" s="38"/>
      <c r="AR1519" s="257" t="s">
        <v>348</v>
      </c>
      <c r="AT1519" s="257" t="s">
        <v>169</v>
      </c>
      <c r="AU1519" s="257" t="s">
        <v>90</v>
      </c>
      <c r="AY1519" s="17" t="s">
        <v>166</v>
      </c>
      <c r="BE1519" s="258">
        <f>IF(N1519="základní",J1519,0)</f>
        <v>0</v>
      </c>
      <c r="BF1519" s="258">
        <f>IF(N1519="snížená",J1519,0)</f>
        <v>0</v>
      </c>
      <c r="BG1519" s="258">
        <f>IF(N1519="zákl. přenesená",J1519,0)</f>
        <v>0</v>
      </c>
      <c r="BH1519" s="258">
        <f>IF(N1519="sníž. přenesená",J1519,0)</f>
        <v>0</v>
      </c>
      <c r="BI1519" s="258">
        <f>IF(N1519="nulová",J1519,0)</f>
        <v>0</v>
      </c>
      <c r="BJ1519" s="17" t="s">
        <v>88</v>
      </c>
      <c r="BK1519" s="258">
        <f>ROUND(I1519*H1519,2)</f>
        <v>0</v>
      </c>
      <c r="BL1519" s="17" t="s">
        <v>348</v>
      </c>
      <c r="BM1519" s="257" t="s">
        <v>2251</v>
      </c>
    </row>
    <row r="1520" spans="1:47" s="2" customFormat="1" ht="12">
      <c r="A1520" s="38"/>
      <c r="B1520" s="39"/>
      <c r="C1520" s="40"/>
      <c r="D1520" s="259" t="s">
        <v>175</v>
      </c>
      <c r="E1520" s="40"/>
      <c r="F1520" s="260" t="s">
        <v>2252</v>
      </c>
      <c r="G1520" s="40"/>
      <c r="H1520" s="40"/>
      <c r="I1520" s="155"/>
      <c r="J1520" s="40"/>
      <c r="K1520" s="40"/>
      <c r="L1520" s="44"/>
      <c r="M1520" s="261"/>
      <c r="N1520" s="262"/>
      <c r="O1520" s="91"/>
      <c r="P1520" s="91"/>
      <c r="Q1520" s="91"/>
      <c r="R1520" s="91"/>
      <c r="S1520" s="91"/>
      <c r="T1520" s="92"/>
      <c r="U1520" s="38"/>
      <c r="V1520" s="38"/>
      <c r="W1520" s="38"/>
      <c r="X1520" s="38"/>
      <c r="Y1520" s="38"/>
      <c r="Z1520" s="38"/>
      <c r="AA1520" s="38"/>
      <c r="AB1520" s="38"/>
      <c r="AC1520" s="38"/>
      <c r="AD1520" s="38"/>
      <c r="AE1520" s="38"/>
      <c r="AT1520" s="17" t="s">
        <v>175</v>
      </c>
      <c r="AU1520" s="17" t="s">
        <v>90</v>
      </c>
    </row>
    <row r="1521" spans="1:51" s="13" customFormat="1" ht="12">
      <c r="A1521" s="13"/>
      <c r="B1521" s="267"/>
      <c r="C1521" s="268"/>
      <c r="D1521" s="259" t="s">
        <v>267</v>
      </c>
      <c r="E1521" s="269" t="s">
        <v>1</v>
      </c>
      <c r="F1521" s="270" t="s">
        <v>2253</v>
      </c>
      <c r="G1521" s="268"/>
      <c r="H1521" s="271">
        <v>212.8</v>
      </c>
      <c r="I1521" s="272"/>
      <c r="J1521" s="268"/>
      <c r="K1521" s="268"/>
      <c r="L1521" s="273"/>
      <c r="M1521" s="274"/>
      <c r="N1521" s="275"/>
      <c r="O1521" s="275"/>
      <c r="P1521" s="275"/>
      <c r="Q1521" s="275"/>
      <c r="R1521" s="275"/>
      <c r="S1521" s="275"/>
      <c r="T1521" s="276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T1521" s="277" t="s">
        <v>267</v>
      </c>
      <c r="AU1521" s="277" t="s">
        <v>90</v>
      </c>
      <c r="AV1521" s="13" t="s">
        <v>90</v>
      </c>
      <c r="AW1521" s="13" t="s">
        <v>35</v>
      </c>
      <c r="AX1521" s="13" t="s">
        <v>80</v>
      </c>
      <c r="AY1521" s="277" t="s">
        <v>166</v>
      </c>
    </row>
    <row r="1522" spans="1:51" s="14" customFormat="1" ht="12">
      <c r="A1522" s="14"/>
      <c r="B1522" s="278"/>
      <c r="C1522" s="279"/>
      <c r="D1522" s="259" t="s">
        <v>267</v>
      </c>
      <c r="E1522" s="280" t="s">
        <v>1</v>
      </c>
      <c r="F1522" s="281" t="s">
        <v>688</v>
      </c>
      <c r="G1522" s="279"/>
      <c r="H1522" s="282">
        <v>212.8</v>
      </c>
      <c r="I1522" s="283"/>
      <c r="J1522" s="279"/>
      <c r="K1522" s="279"/>
      <c r="L1522" s="284"/>
      <c r="M1522" s="285"/>
      <c r="N1522" s="286"/>
      <c r="O1522" s="286"/>
      <c r="P1522" s="286"/>
      <c r="Q1522" s="286"/>
      <c r="R1522" s="286"/>
      <c r="S1522" s="286"/>
      <c r="T1522" s="287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T1522" s="288" t="s">
        <v>267</v>
      </c>
      <c r="AU1522" s="288" t="s">
        <v>90</v>
      </c>
      <c r="AV1522" s="14" t="s">
        <v>103</v>
      </c>
      <c r="AW1522" s="14" t="s">
        <v>35</v>
      </c>
      <c r="AX1522" s="14" t="s">
        <v>80</v>
      </c>
      <c r="AY1522" s="288" t="s">
        <v>166</v>
      </c>
    </row>
    <row r="1523" spans="1:51" s="13" customFormat="1" ht="12">
      <c r="A1523" s="13"/>
      <c r="B1523" s="267"/>
      <c r="C1523" s="268"/>
      <c r="D1523" s="259" t="s">
        <v>267</v>
      </c>
      <c r="E1523" s="269" t="s">
        <v>1</v>
      </c>
      <c r="F1523" s="270" t="s">
        <v>2254</v>
      </c>
      <c r="G1523" s="268"/>
      <c r="H1523" s="271">
        <v>12.5</v>
      </c>
      <c r="I1523" s="272"/>
      <c r="J1523" s="268"/>
      <c r="K1523" s="268"/>
      <c r="L1523" s="273"/>
      <c r="M1523" s="274"/>
      <c r="N1523" s="275"/>
      <c r="O1523" s="275"/>
      <c r="P1523" s="275"/>
      <c r="Q1523" s="275"/>
      <c r="R1523" s="275"/>
      <c r="S1523" s="275"/>
      <c r="T1523" s="276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T1523" s="277" t="s">
        <v>267</v>
      </c>
      <c r="AU1523" s="277" t="s">
        <v>90</v>
      </c>
      <c r="AV1523" s="13" t="s">
        <v>90</v>
      </c>
      <c r="AW1523" s="13" t="s">
        <v>35</v>
      </c>
      <c r="AX1523" s="13" t="s">
        <v>80</v>
      </c>
      <c r="AY1523" s="277" t="s">
        <v>166</v>
      </c>
    </row>
    <row r="1524" spans="1:51" s="14" customFormat="1" ht="12">
      <c r="A1524" s="14"/>
      <c r="B1524" s="278"/>
      <c r="C1524" s="279"/>
      <c r="D1524" s="259" t="s">
        <v>267</v>
      </c>
      <c r="E1524" s="280" t="s">
        <v>1</v>
      </c>
      <c r="F1524" s="281" t="s">
        <v>690</v>
      </c>
      <c r="G1524" s="279"/>
      <c r="H1524" s="282">
        <v>12.5</v>
      </c>
      <c r="I1524" s="283"/>
      <c r="J1524" s="279"/>
      <c r="K1524" s="279"/>
      <c r="L1524" s="284"/>
      <c r="M1524" s="285"/>
      <c r="N1524" s="286"/>
      <c r="O1524" s="286"/>
      <c r="P1524" s="286"/>
      <c r="Q1524" s="286"/>
      <c r="R1524" s="286"/>
      <c r="S1524" s="286"/>
      <c r="T1524" s="287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T1524" s="288" t="s">
        <v>267</v>
      </c>
      <c r="AU1524" s="288" t="s">
        <v>90</v>
      </c>
      <c r="AV1524" s="14" t="s">
        <v>103</v>
      </c>
      <c r="AW1524" s="14" t="s">
        <v>35</v>
      </c>
      <c r="AX1524" s="14" t="s">
        <v>80</v>
      </c>
      <c r="AY1524" s="288" t="s">
        <v>166</v>
      </c>
    </row>
    <row r="1525" spans="1:51" s="13" customFormat="1" ht="12">
      <c r="A1525" s="13"/>
      <c r="B1525" s="267"/>
      <c r="C1525" s="268"/>
      <c r="D1525" s="259" t="s">
        <v>267</v>
      </c>
      <c r="E1525" s="269" t="s">
        <v>1</v>
      </c>
      <c r="F1525" s="270" t="s">
        <v>2255</v>
      </c>
      <c r="G1525" s="268"/>
      <c r="H1525" s="271">
        <v>21.5</v>
      </c>
      <c r="I1525" s="272"/>
      <c r="J1525" s="268"/>
      <c r="K1525" s="268"/>
      <c r="L1525" s="273"/>
      <c r="M1525" s="274"/>
      <c r="N1525" s="275"/>
      <c r="O1525" s="275"/>
      <c r="P1525" s="275"/>
      <c r="Q1525" s="275"/>
      <c r="R1525" s="275"/>
      <c r="S1525" s="275"/>
      <c r="T1525" s="276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T1525" s="277" t="s">
        <v>267</v>
      </c>
      <c r="AU1525" s="277" t="s">
        <v>90</v>
      </c>
      <c r="AV1525" s="13" t="s">
        <v>90</v>
      </c>
      <c r="AW1525" s="13" t="s">
        <v>35</v>
      </c>
      <c r="AX1525" s="13" t="s">
        <v>80</v>
      </c>
      <c r="AY1525" s="277" t="s">
        <v>166</v>
      </c>
    </row>
    <row r="1526" spans="1:51" s="14" customFormat="1" ht="12">
      <c r="A1526" s="14"/>
      <c r="B1526" s="278"/>
      <c r="C1526" s="279"/>
      <c r="D1526" s="259" t="s">
        <v>267</v>
      </c>
      <c r="E1526" s="280" t="s">
        <v>1</v>
      </c>
      <c r="F1526" s="281" t="s">
        <v>692</v>
      </c>
      <c r="G1526" s="279"/>
      <c r="H1526" s="282">
        <v>21.5</v>
      </c>
      <c r="I1526" s="283"/>
      <c r="J1526" s="279"/>
      <c r="K1526" s="279"/>
      <c r="L1526" s="284"/>
      <c r="M1526" s="285"/>
      <c r="N1526" s="286"/>
      <c r="O1526" s="286"/>
      <c r="P1526" s="286"/>
      <c r="Q1526" s="286"/>
      <c r="R1526" s="286"/>
      <c r="S1526" s="286"/>
      <c r="T1526" s="287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T1526" s="288" t="s">
        <v>267</v>
      </c>
      <c r="AU1526" s="288" t="s">
        <v>90</v>
      </c>
      <c r="AV1526" s="14" t="s">
        <v>103</v>
      </c>
      <c r="AW1526" s="14" t="s">
        <v>35</v>
      </c>
      <c r="AX1526" s="14" t="s">
        <v>80</v>
      </c>
      <c r="AY1526" s="288" t="s">
        <v>166</v>
      </c>
    </row>
    <row r="1527" spans="1:51" s="13" customFormat="1" ht="12">
      <c r="A1527" s="13"/>
      <c r="B1527" s="267"/>
      <c r="C1527" s="268"/>
      <c r="D1527" s="259" t="s">
        <v>267</v>
      </c>
      <c r="E1527" s="269" t="s">
        <v>1</v>
      </c>
      <c r="F1527" s="270" t="s">
        <v>1335</v>
      </c>
      <c r="G1527" s="268"/>
      <c r="H1527" s="271">
        <v>36.2</v>
      </c>
      <c r="I1527" s="272"/>
      <c r="J1527" s="268"/>
      <c r="K1527" s="268"/>
      <c r="L1527" s="273"/>
      <c r="M1527" s="274"/>
      <c r="N1527" s="275"/>
      <c r="O1527" s="275"/>
      <c r="P1527" s="275"/>
      <c r="Q1527" s="275"/>
      <c r="R1527" s="275"/>
      <c r="S1527" s="275"/>
      <c r="T1527" s="276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T1527" s="277" t="s">
        <v>267</v>
      </c>
      <c r="AU1527" s="277" t="s">
        <v>90</v>
      </c>
      <c r="AV1527" s="13" t="s">
        <v>90</v>
      </c>
      <c r="AW1527" s="13" t="s">
        <v>35</v>
      </c>
      <c r="AX1527" s="13" t="s">
        <v>80</v>
      </c>
      <c r="AY1527" s="277" t="s">
        <v>166</v>
      </c>
    </row>
    <row r="1528" spans="1:51" s="14" customFormat="1" ht="12">
      <c r="A1528" s="14"/>
      <c r="B1528" s="278"/>
      <c r="C1528" s="279"/>
      <c r="D1528" s="259" t="s">
        <v>267</v>
      </c>
      <c r="E1528" s="280" t="s">
        <v>1</v>
      </c>
      <c r="F1528" s="281" t="s">
        <v>886</v>
      </c>
      <c r="G1528" s="279"/>
      <c r="H1528" s="282">
        <v>36.2</v>
      </c>
      <c r="I1528" s="283"/>
      <c r="J1528" s="279"/>
      <c r="K1528" s="279"/>
      <c r="L1528" s="284"/>
      <c r="M1528" s="285"/>
      <c r="N1528" s="286"/>
      <c r="O1528" s="286"/>
      <c r="P1528" s="286"/>
      <c r="Q1528" s="286"/>
      <c r="R1528" s="286"/>
      <c r="S1528" s="286"/>
      <c r="T1528" s="287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T1528" s="288" t="s">
        <v>267</v>
      </c>
      <c r="AU1528" s="288" t="s">
        <v>90</v>
      </c>
      <c r="AV1528" s="14" t="s">
        <v>103</v>
      </c>
      <c r="AW1528" s="14" t="s">
        <v>35</v>
      </c>
      <c r="AX1528" s="14" t="s">
        <v>80</v>
      </c>
      <c r="AY1528" s="288" t="s">
        <v>166</v>
      </c>
    </row>
    <row r="1529" spans="1:51" s="13" customFormat="1" ht="12">
      <c r="A1529" s="13"/>
      <c r="B1529" s="267"/>
      <c r="C1529" s="268"/>
      <c r="D1529" s="259" t="s">
        <v>267</v>
      </c>
      <c r="E1529" s="269" t="s">
        <v>1</v>
      </c>
      <c r="F1529" s="270" t="s">
        <v>2256</v>
      </c>
      <c r="G1529" s="268"/>
      <c r="H1529" s="271">
        <v>20.3</v>
      </c>
      <c r="I1529" s="272"/>
      <c r="J1529" s="268"/>
      <c r="K1529" s="268"/>
      <c r="L1529" s="273"/>
      <c r="M1529" s="274"/>
      <c r="N1529" s="275"/>
      <c r="O1529" s="275"/>
      <c r="P1529" s="275"/>
      <c r="Q1529" s="275"/>
      <c r="R1529" s="275"/>
      <c r="S1529" s="275"/>
      <c r="T1529" s="276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77" t="s">
        <v>267</v>
      </c>
      <c r="AU1529" s="277" t="s">
        <v>90</v>
      </c>
      <c r="AV1529" s="13" t="s">
        <v>90</v>
      </c>
      <c r="AW1529" s="13" t="s">
        <v>35</v>
      </c>
      <c r="AX1529" s="13" t="s">
        <v>80</v>
      </c>
      <c r="AY1529" s="277" t="s">
        <v>166</v>
      </c>
    </row>
    <row r="1530" spans="1:51" s="14" customFormat="1" ht="12">
      <c r="A1530" s="14"/>
      <c r="B1530" s="278"/>
      <c r="C1530" s="279"/>
      <c r="D1530" s="259" t="s">
        <v>267</v>
      </c>
      <c r="E1530" s="280" t="s">
        <v>1</v>
      </c>
      <c r="F1530" s="281" t="s">
        <v>696</v>
      </c>
      <c r="G1530" s="279"/>
      <c r="H1530" s="282">
        <v>20.3</v>
      </c>
      <c r="I1530" s="283"/>
      <c r="J1530" s="279"/>
      <c r="K1530" s="279"/>
      <c r="L1530" s="284"/>
      <c r="M1530" s="285"/>
      <c r="N1530" s="286"/>
      <c r="O1530" s="286"/>
      <c r="P1530" s="286"/>
      <c r="Q1530" s="286"/>
      <c r="R1530" s="286"/>
      <c r="S1530" s="286"/>
      <c r="T1530" s="287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T1530" s="288" t="s">
        <v>267</v>
      </c>
      <c r="AU1530" s="288" t="s">
        <v>90</v>
      </c>
      <c r="AV1530" s="14" t="s">
        <v>103</v>
      </c>
      <c r="AW1530" s="14" t="s">
        <v>35</v>
      </c>
      <c r="AX1530" s="14" t="s">
        <v>80</v>
      </c>
      <c r="AY1530" s="288" t="s">
        <v>166</v>
      </c>
    </row>
    <row r="1531" spans="1:51" s="13" customFormat="1" ht="12">
      <c r="A1531" s="13"/>
      <c r="B1531" s="267"/>
      <c r="C1531" s="268"/>
      <c r="D1531" s="259" t="s">
        <v>267</v>
      </c>
      <c r="E1531" s="269" t="s">
        <v>1</v>
      </c>
      <c r="F1531" s="270" t="s">
        <v>503</v>
      </c>
      <c r="G1531" s="268"/>
      <c r="H1531" s="271">
        <v>31</v>
      </c>
      <c r="I1531" s="272"/>
      <c r="J1531" s="268"/>
      <c r="K1531" s="268"/>
      <c r="L1531" s="273"/>
      <c r="M1531" s="274"/>
      <c r="N1531" s="275"/>
      <c r="O1531" s="275"/>
      <c r="P1531" s="275"/>
      <c r="Q1531" s="275"/>
      <c r="R1531" s="275"/>
      <c r="S1531" s="275"/>
      <c r="T1531" s="276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T1531" s="277" t="s">
        <v>267</v>
      </c>
      <c r="AU1531" s="277" t="s">
        <v>90</v>
      </c>
      <c r="AV1531" s="13" t="s">
        <v>90</v>
      </c>
      <c r="AW1531" s="13" t="s">
        <v>35</v>
      </c>
      <c r="AX1531" s="13" t="s">
        <v>80</v>
      </c>
      <c r="AY1531" s="277" t="s">
        <v>166</v>
      </c>
    </row>
    <row r="1532" spans="1:51" s="14" customFormat="1" ht="12">
      <c r="A1532" s="14"/>
      <c r="B1532" s="278"/>
      <c r="C1532" s="279"/>
      <c r="D1532" s="259" t="s">
        <v>267</v>
      </c>
      <c r="E1532" s="280" t="s">
        <v>1</v>
      </c>
      <c r="F1532" s="281" t="s">
        <v>698</v>
      </c>
      <c r="G1532" s="279"/>
      <c r="H1532" s="282">
        <v>31</v>
      </c>
      <c r="I1532" s="283"/>
      <c r="J1532" s="279"/>
      <c r="K1532" s="279"/>
      <c r="L1532" s="284"/>
      <c r="M1532" s="285"/>
      <c r="N1532" s="286"/>
      <c r="O1532" s="286"/>
      <c r="P1532" s="286"/>
      <c r="Q1532" s="286"/>
      <c r="R1532" s="286"/>
      <c r="S1532" s="286"/>
      <c r="T1532" s="287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T1532" s="288" t="s">
        <v>267</v>
      </c>
      <c r="AU1532" s="288" t="s">
        <v>90</v>
      </c>
      <c r="AV1532" s="14" t="s">
        <v>103</v>
      </c>
      <c r="AW1532" s="14" t="s">
        <v>35</v>
      </c>
      <c r="AX1532" s="14" t="s">
        <v>80</v>
      </c>
      <c r="AY1532" s="288" t="s">
        <v>166</v>
      </c>
    </row>
    <row r="1533" spans="1:51" s="13" customFormat="1" ht="12">
      <c r="A1533" s="13"/>
      <c r="B1533" s="267"/>
      <c r="C1533" s="268"/>
      <c r="D1533" s="259" t="s">
        <v>267</v>
      </c>
      <c r="E1533" s="269" t="s">
        <v>1</v>
      </c>
      <c r="F1533" s="270" t="s">
        <v>351</v>
      </c>
      <c r="G1533" s="268"/>
      <c r="H1533" s="271">
        <v>111</v>
      </c>
      <c r="I1533" s="272"/>
      <c r="J1533" s="268"/>
      <c r="K1533" s="268"/>
      <c r="L1533" s="273"/>
      <c r="M1533" s="274"/>
      <c r="N1533" s="275"/>
      <c r="O1533" s="275"/>
      <c r="P1533" s="275"/>
      <c r="Q1533" s="275"/>
      <c r="R1533" s="275"/>
      <c r="S1533" s="275"/>
      <c r="T1533" s="276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T1533" s="277" t="s">
        <v>267</v>
      </c>
      <c r="AU1533" s="277" t="s">
        <v>90</v>
      </c>
      <c r="AV1533" s="13" t="s">
        <v>90</v>
      </c>
      <c r="AW1533" s="13" t="s">
        <v>35</v>
      </c>
      <c r="AX1533" s="13" t="s">
        <v>80</v>
      </c>
      <c r="AY1533" s="277" t="s">
        <v>166</v>
      </c>
    </row>
    <row r="1534" spans="1:51" s="14" customFormat="1" ht="12">
      <c r="A1534" s="14"/>
      <c r="B1534" s="278"/>
      <c r="C1534" s="279"/>
      <c r="D1534" s="259" t="s">
        <v>267</v>
      </c>
      <c r="E1534" s="280" t="s">
        <v>1</v>
      </c>
      <c r="F1534" s="281" t="s">
        <v>872</v>
      </c>
      <c r="G1534" s="279"/>
      <c r="H1534" s="282">
        <v>111</v>
      </c>
      <c r="I1534" s="283"/>
      <c r="J1534" s="279"/>
      <c r="K1534" s="279"/>
      <c r="L1534" s="284"/>
      <c r="M1534" s="285"/>
      <c r="N1534" s="286"/>
      <c r="O1534" s="286"/>
      <c r="P1534" s="286"/>
      <c r="Q1534" s="286"/>
      <c r="R1534" s="286"/>
      <c r="S1534" s="286"/>
      <c r="T1534" s="287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T1534" s="288" t="s">
        <v>267</v>
      </c>
      <c r="AU1534" s="288" t="s">
        <v>90</v>
      </c>
      <c r="AV1534" s="14" t="s">
        <v>103</v>
      </c>
      <c r="AW1534" s="14" t="s">
        <v>35</v>
      </c>
      <c r="AX1534" s="14" t="s">
        <v>80</v>
      </c>
      <c r="AY1534" s="288" t="s">
        <v>166</v>
      </c>
    </row>
    <row r="1535" spans="1:51" s="15" customFormat="1" ht="12">
      <c r="A1535" s="15"/>
      <c r="B1535" s="289"/>
      <c r="C1535" s="290"/>
      <c r="D1535" s="259" t="s">
        <v>267</v>
      </c>
      <c r="E1535" s="291" t="s">
        <v>1</v>
      </c>
      <c r="F1535" s="292" t="s">
        <v>285</v>
      </c>
      <c r="G1535" s="290"/>
      <c r="H1535" s="293">
        <v>445.3</v>
      </c>
      <c r="I1535" s="294"/>
      <c r="J1535" s="290"/>
      <c r="K1535" s="290"/>
      <c r="L1535" s="295"/>
      <c r="M1535" s="296"/>
      <c r="N1535" s="297"/>
      <c r="O1535" s="297"/>
      <c r="P1535" s="297"/>
      <c r="Q1535" s="297"/>
      <c r="R1535" s="297"/>
      <c r="S1535" s="297"/>
      <c r="T1535" s="298"/>
      <c r="U1535" s="15"/>
      <c r="V1535" s="15"/>
      <c r="W1535" s="15"/>
      <c r="X1535" s="15"/>
      <c r="Y1535" s="15"/>
      <c r="Z1535" s="15"/>
      <c r="AA1535" s="15"/>
      <c r="AB1535" s="15"/>
      <c r="AC1535" s="15"/>
      <c r="AD1535" s="15"/>
      <c r="AE1535" s="15"/>
      <c r="AT1535" s="299" t="s">
        <v>267</v>
      </c>
      <c r="AU1535" s="299" t="s">
        <v>90</v>
      </c>
      <c r="AV1535" s="15" t="s">
        <v>113</v>
      </c>
      <c r="AW1535" s="15" t="s">
        <v>35</v>
      </c>
      <c r="AX1535" s="15" t="s">
        <v>88</v>
      </c>
      <c r="AY1535" s="299" t="s">
        <v>166</v>
      </c>
    </row>
    <row r="1536" spans="1:65" s="2" customFormat="1" ht="21.75" customHeight="1">
      <c r="A1536" s="38"/>
      <c r="B1536" s="39"/>
      <c r="C1536" s="245" t="s">
        <v>2257</v>
      </c>
      <c r="D1536" s="245" t="s">
        <v>169</v>
      </c>
      <c r="E1536" s="246" t="s">
        <v>2258</v>
      </c>
      <c r="F1536" s="247" t="s">
        <v>2259</v>
      </c>
      <c r="G1536" s="248" t="s">
        <v>339</v>
      </c>
      <c r="H1536" s="249">
        <v>445.3</v>
      </c>
      <c r="I1536" s="250"/>
      <c r="J1536" s="251">
        <f>ROUND(I1536*H1536,2)</f>
        <v>0</v>
      </c>
      <c r="K1536" s="252"/>
      <c r="L1536" s="44"/>
      <c r="M1536" s="253" t="s">
        <v>1</v>
      </c>
      <c r="N1536" s="254" t="s">
        <v>45</v>
      </c>
      <c r="O1536" s="91"/>
      <c r="P1536" s="255">
        <f>O1536*H1536</f>
        <v>0</v>
      </c>
      <c r="Q1536" s="255">
        <v>0.0003</v>
      </c>
      <c r="R1536" s="255">
        <f>Q1536*H1536</f>
        <v>0.13359</v>
      </c>
      <c r="S1536" s="255">
        <v>0</v>
      </c>
      <c r="T1536" s="256">
        <f>S1536*H1536</f>
        <v>0</v>
      </c>
      <c r="U1536" s="38"/>
      <c r="V1536" s="38"/>
      <c r="W1536" s="38"/>
      <c r="X1536" s="38"/>
      <c r="Y1536" s="38"/>
      <c r="Z1536" s="38"/>
      <c r="AA1536" s="38"/>
      <c r="AB1536" s="38"/>
      <c r="AC1536" s="38"/>
      <c r="AD1536" s="38"/>
      <c r="AE1536" s="38"/>
      <c r="AR1536" s="257" t="s">
        <v>348</v>
      </c>
      <c r="AT1536" s="257" t="s">
        <v>169</v>
      </c>
      <c r="AU1536" s="257" t="s">
        <v>90</v>
      </c>
      <c r="AY1536" s="17" t="s">
        <v>166</v>
      </c>
      <c r="BE1536" s="258">
        <f>IF(N1536="základní",J1536,0)</f>
        <v>0</v>
      </c>
      <c r="BF1536" s="258">
        <f>IF(N1536="snížená",J1536,0)</f>
        <v>0</v>
      </c>
      <c r="BG1536" s="258">
        <f>IF(N1536="zákl. přenesená",J1536,0)</f>
        <v>0</v>
      </c>
      <c r="BH1536" s="258">
        <f>IF(N1536="sníž. přenesená",J1536,0)</f>
        <v>0</v>
      </c>
      <c r="BI1536" s="258">
        <f>IF(N1536="nulová",J1536,0)</f>
        <v>0</v>
      </c>
      <c r="BJ1536" s="17" t="s">
        <v>88</v>
      </c>
      <c r="BK1536" s="258">
        <f>ROUND(I1536*H1536,2)</f>
        <v>0</v>
      </c>
      <c r="BL1536" s="17" t="s">
        <v>348</v>
      </c>
      <c r="BM1536" s="257" t="s">
        <v>2260</v>
      </c>
    </row>
    <row r="1537" spans="1:47" s="2" customFormat="1" ht="12">
      <c r="A1537" s="38"/>
      <c r="B1537" s="39"/>
      <c r="C1537" s="40"/>
      <c r="D1537" s="259" t="s">
        <v>175</v>
      </c>
      <c r="E1537" s="40"/>
      <c r="F1537" s="260" t="s">
        <v>2261</v>
      </c>
      <c r="G1537" s="40"/>
      <c r="H1537" s="40"/>
      <c r="I1537" s="155"/>
      <c r="J1537" s="40"/>
      <c r="K1537" s="40"/>
      <c r="L1537" s="44"/>
      <c r="M1537" s="261"/>
      <c r="N1537" s="262"/>
      <c r="O1537" s="91"/>
      <c r="P1537" s="91"/>
      <c r="Q1537" s="91"/>
      <c r="R1537" s="91"/>
      <c r="S1537" s="91"/>
      <c r="T1537" s="92"/>
      <c r="U1537" s="38"/>
      <c r="V1537" s="38"/>
      <c r="W1537" s="38"/>
      <c r="X1537" s="38"/>
      <c r="Y1537" s="38"/>
      <c r="Z1537" s="38"/>
      <c r="AA1537" s="38"/>
      <c r="AB1537" s="38"/>
      <c r="AC1537" s="38"/>
      <c r="AD1537" s="38"/>
      <c r="AE1537" s="38"/>
      <c r="AT1537" s="17" t="s">
        <v>175</v>
      </c>
      <c r="AU1537" s="17" t="s">
        <v>90</v>
      </c>
    </row>
    <row r="1538" spans="1:65" s="2" customFormat="1" ht="33" customHeight="1">
      <c r="A1538" s="38"/>
      <c r="B1538" s="39"/>
      <c r="C1538" s="245" t="s">
        <v>2262</v>
      </c>
      <c r="D1538" s="245" t="s">
        <v>169</v>
      </c>
      <c r="E1538" s="246" t="s">
        <v>2263</v>
      </c>
      <c r="F1538" s="247" t="s">
        <v>2264</v>
      </c>
      <c r="G1538" s="248" t="s">
        <v>339</v>
      </c>
      <c r="H1538" s="249">
        <v>1.474</v>
      </c>
      <c r="I1538" s="250"/>
      <c r="J1538" s="251">
        <f>ROUND(I1538*H1538,2)</f>
        <v>0</v>
      </c>
      <c r="K1538" s="252"/>
      <c r="L1538" s="44"/>
      <c r="M1538" s="253" t="s">
        <v>1</v>
      </c>
      <c r="N1538" s="254" t="s">
        <v>45</v>
      </c>
      <c r="O1538" s="91"/>
      <c r="P1538" s="255">
        <f>O1538*H1538</f>
        <v>0</v>
      </c>
      <c r="Q1538" s="255">
        <v>0</v>
      </c>
      <c r="R1538" s="255">
        <f>Q1538*H1538</f>
        <v>0</v>
      </c>
      <c r="S1538" s="255">
        <v>0</v>
      </c>
      <c r="T1538" s="256">
        <f>S1538*H1538</f>
        <v>0</v>
      </c>
      <c r="U1538" s="38"/>
      <c r="V1538" s="38"/>
      <c r="W1538" s="38"/>
      <c r="X1538" s="38"/>
      <c r="Y1538" s="38"/>
      <c r="Z1538" s="38"/>
      <c r="AA1538" s="38"/>
      <c r="AB1538" s="38"/>
      <c r="AC1538" s="38"/>
      <c r="AD1538" s="38"/>
      <c r="AE1538" s="38"/>
      <c r="AR1538" s="257" t="s">
        <v>348</v>
      </c>
      <c r="AT1538" s="257" t="s">
        <v>169</v>
      </c>
      <c r="AU1538" s="257" t="s">
        <v>90</v>
      </c>
      <c r="AY1538" s="17" t="s">
        <v>166</v>
      </c>
      <c r="BE1538" s="258">
        <f>IF(N1538="základní",J1538,0)</f>
        <v>0</v>
      </c>
      <c r="BF1538" s="258">
        <f>IF(N1538="snížená",J1538,0)</f>
        <v>0</v>
      </c>
      <c r="BG1538" s="258">
        <f>IF(N1538="zákl. přenesená",J1538,0)</f>
        <v>0</v>
      </c>
      <c r="BH1538" s="258">
        <f>IF(N1538="sníž. přenesená",J1538,0)</f>
        <v>0</v>
      </c>
      <c r="BI1538" s="258">
        <f>IF(N1538="nulová",J1538,0)</f>
        <v>0</v>
      </c>
      <c r="BJ1538" s="17" t="s">
        <v>88</v>
      </c>
      <c r="BK1538" s="258">
        <f>ROUND(I1538*H1538,2)</f>
        <v>0</v>
      </c>
      <c r="BL1538" s="17" t="s">
        <v>348</v>
      </c>
      <c r="BM1538" s="257" t="s">
        <v>2265</v>
      </c>
    </row>
    <row r="1539" spans="1:47" s="2" customFormat="1" ht="12">
      <c r="A1539" s="38"/>
      <c r="B1539" s="39"/>
      <c r="C1539" s="40"/>
      <c r="D1539" s="259" t="s">
        <v>175</v>
      </c>
      <c r="E1539" s="40"/>
      <c r="F1539" s="260" t="s">
        <v>2264</v>
      </c>
      <c r="G1539" s="40"/>
      <c r="H1539" s="40"/>
      <c r="I1539" s="155"/>
      <c r="J1539" s="40"/>
      <c r="K1539" s="40"/>
      <c r="L1539" s="44"/>
      <c r="M1539" s="261"/>
      <c r="N1539" s="262"/>
      <c r="O1539" s="91"/>
      <c r="P1539" s="91"/>
      <c r="Q1539" s="91"/>
      <c r="R1539" s="91"/>
      <c r="S1539" s="91"/>
      <c r="T1539" s="92"/>
      <c r="U1539" s="38"/>
      <c r="V1539" s="38"/>
      <c r="W1539" s="38"/>
      <c r="X1539" s="38"/>
      <c r="Y1539" s="38"/>
      <c r="Z1539" s="38"/>
      <c r="AA1539" s="38"/>
      <c r="AB1539" s="38"/>
      <c r="AC1539" s="38"/>
      <c r="AD1539" s="38"/>
      <c r="AE1539" s="38"/>
      <c r="AT1539" s="17" t="s">
        <v>175</v>
      </c>
      <c r="AU1539" s="17" t="s">
        <v>90</v>
      </c>
    </row>
    <row r="1540" spans="1:51" s="13" customFormat="1" ht="12">
      <c r="A1540" s="13"/>
      <c r="B1540" s="267"/>
      <c r="C1540" s="268"/>
      <c r="D1540" s="259" t="s">
        <v>267</v>
      </c>
      <c r="E1540" s="269" t="s">
        <v>1</v>
      </c>
      <c r="F1540" s="270" t="s">
        <v>2266</v>
      </c>
      <c r="G1540" s="268"/>
      <c r="H1540" s="271">
        <v>1.474</v>
      </c>
      <c r="I1540" s="272"/>
      <c r="J1540" s="268"/>
      <c r="K1540" s="268"/>
      <c r="L1540" s="273"/>
      <c r="M1540" s="274"/>
      <c r="N1540" s="275"/>
      <c r="O1540" s="275"/>
      <c r="P1540" s="275"/>
      <c r="Q1540" s="275"/>
      <c r="R1540" s="275"/>
      <c r="S1540" s="275"/>
      <c r="T1540" s="276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T1540" s="277" t="s">
        <v>267</v>
      </c>
      <c r="AU1540" s="277" t="s">
        <v>90</v>
      </c>
      <c r="AV1540" s="13" t="s">
        <v>90</v>
      </c>
      <c r="AW1540" s="13" t="s">
        <v>35</v>
      </c>
      <c r="AX1540" s="13" t="s">
        <v>80</v>
      </c>
      <c r="AY1540" s="277" t="s">
        <v>166</v>
      </c>
    </row>
    <row r="1541" spans="1:51" s="14" customFormat="1" ht="12">
      <c r="A1541" s="14"/>
      <c r="B1541" s="278"/>
      <c r="C1541" s="279"/>
      <c r="D1541" s="259" t="s">
        <v>267</v>
      </c>
      <c r="E1541" s="280" t="s">
        <v>1</v>
      </c>
      <c r="F1541" s="281" t="s">
        <v>2267</v>
      </c>
      <c r="G1541" s="279"/>
      <c r="H1541" s="282">
        <v>1.474</v>
      </c>
      <c r="I1541" s="283"/>
      <c r="J1541" s="279"/>
      <c r="K1541" s="279"/>
      <c r="L1541" s="284"/>
      <c r="M1541" s="285"/>
      <c r="N1541" s="286"/>
      <c r="O1541" s="286"/>
      <c r="P1541" s="286"/>
      <c r="Q1541" s="286"/>
      <c r="R1541" s="286"/>
      <c r="S1541" s="286"/>
      <c r="T1541" s="287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T1541" s="288" t="s">
        <v>267</v>
      </c>
      <c r="AU1541" s="288" t="s">
        <v>90</v>
      </c>
      <c r="AV1541" s="14" t="s">
        <v>103</v>
      </c>
      <c r="AW1541" s="14" t="s">
        <v>35</v>
      </c>
      <c r="AX1541" s="14" t="s">
        <v>88</v>
      </c>
      <c r="AY1541" s="288" t="s">
        <v>166</v>
      </c>
    </row>
    <row r="1542" spans="1:65" s="2" customFormat="1" ht="33" customHeight="1">
      <c r="A1542" s="38"/>
      <c r="B1542" s="39"/>
      <c r="C1542" s="245" t="s">
        <v>2268</v>
      </c>
      <c r="D1542" s="245" t="s">
        <v>169</v>
      </c>
      <c r="E1542" s="246" t="s">
        <v>2269</v>
      </c>
      <c r="F1542" s="247" t="s">
        <v>2270</v>
      </c>
      <c r="G1542" s="248" t="s">
        <v>339</v>
      </c>
      <c r="H1542" s="249">
        <v>21.89</v>
      </c>
      <c r="I1542" s="250"/>
      <c r="J1542" s="251">
        <f>ROUND(I1542*H1542,2)</f>
        <v>0</v>
      </c>
      <c r="K1542" s="252"/>
      <c r="L1542" s="44"/>
      <c r="M1542" s="253" t="s">
        <v>1</v>
      </c>
      <c r="N1542" s="254" t="s">
        <v>45</v>
      </c>
      <c r="O1542" s="91"/>
      <c r="P1542" s="255">
        <f>O1542*H1542</f>
        <v>0</v>
      </c>
      <c r="Q1542" s="255">
        <v>0</v>
      </c>
      <c r="R1542" s="255">
        <f>Q1542*H1542</f>
        <v>0</v>
      </c>
      <c r="S1542" s="255">
        <v>0</v>
      </c>
      <c r="T1542" s="256">
        <f>S1542*H1542</f>
        <v>0</v>
      </c>
      <c r="U1542" s="38"/>
      <c r="V1542" s="38"/>
      <c r="W1542" s="38"/>
      <c r="X1542" s="38"/>
      <c r="Y1542" s="38"/>
      <c r="Z1542" s="38"/>
      <c r="AA1542" s="38"/>
      <c r="AB1542" s="38"/>
      <c r="AC1542" s="38"/>
      <c r="AD1542" s="38"/>
      <c r="AE1542" s="38"/>
      <c r="AR1542" s="257" t="s">
        <v>348</v>
      </c>
      <c r="AT1542" s="257" t="s">
        <v>169</v>
      </c>
      <c r="AU1542" s="257" t="s">
        <v>90</v>
      </c>
      <c r="AY1542" s="17" t="s">
        <v>166</v>
      </c>
      <c r="BE1542" s="258">
        <f>IF(N1542="základní",J1542,0)</f>
        <v>0</v>
      </c>
      <c r="BF1542" s="258">
        <f>IF(N1542="snížená",J1542,0)</f>
        <v>0</v>
      </c>
      <c r="BG1542" s="258">
        <f>IF(N1542="zákl. přenesená",J1542,0)</f>
        <v>0</v>
      </c>
      <c r="BH1542" s="258">
        <f>IF(N1542="sníž. přenesená",J1542,0)</f>
        <v>0</v>
      </c>
      <c r="BI1542" s="258">
        <f>IF(N1542="nulová",J1542,0)</f>
        <v>0</v>
      </c>
      <c r="BJ1542" s="17" t="s">
        <v>88</v>
      </c>
      <c r="BK1542" s="258">
        <f>ROUND(I1542*H1542,2)</f>
        <v>0</v>
      </c>
      <c r="BL1542" s="17" t="s">
        <v>348</v>
      </c>
      <c r="BM1542" s="257" t="s">
        <v>2271</v>
      </c>
    </row>
    <row r="1543" spans="1:47" s="2" customFormat="1" ht="12">
      <c r="A1543" s="38"/>
      <c r="B1543" s="39"/>
      <c r="C1543" s="40"/>
      <c r="D1543" s="259" t="s">
        <v>175</v>
      </c>
      <c r="E1543" s="40"/>
      <c r="F1543" s="260" t="s">
        <v>2270</v>
      </c>
      <c r="G1543" s="40"/>
      <c r="H1543" s="40"/>
      <c r="I1543" s="155"/>
      <c r="J1543" s="40"/>
      <c r="K1543" s="40"/>
      <c r="L1543" s="44"/>
      <c r="M1543" s="261"/>
      <c r="N1543" s="262"/>
      <c r="O1543" s="91"/>
      <c r="P1543" s="91"/>
      <c r="Q1543" s="91"/>
      <c r="R1543" s="91"/>
      <c r="S1543" s="91"/>
      <c r="T1543" s="92"/>
      <c r="U1543" s="38"/>
      <c r="V1543" s="38"/>
      <c r="W1543" s="38"/>
      <c r="X1543" s="38"/>
      <c r="Y1543" s="38"/>
      <c r="Z1543" s="38"/>
      <c r="AA1543" s="38"/>
      <c r="AB1543" s="38"/>
      <c r="AC1543" s="38"/>
      <c r="AD1543" s="38"/>
      <c r="AE1543" s="38"/>
      <c r="AT1543" s="17" t="s">
        <v>175</v>
      </c>
      <c r="AU1543" s="17" t="s">
        <v>90</v>
      </c>
    </row>
    <row r="1544" spans="1:51" s="13" customFormat="1" ht="12">
      <c r="A1544" s="13"/>
      <c r="B1544" s="267"/>
      <c r="C1544" s="268"/>
      <c r="D1544" s="259" t="s">
        <v>267</v>
      </c>
      <c r="E1544" s="269" t="s">
        <v>1</v>
      </c>
      <c r="F1544" s="270" t="s">
        <v>2272</v>
      </c>
      <c r="G1544" s="268"/>
      <c r="H1544" s="271">
        <v>21.89</v>
      </c>
      <c r="I1544" s="272"/>
      <c r="J1544" s="268"/>
      <c r="K1544" s="268"/>
      <c r="L1544" s="273"/>
      <c r="M1544" s="274"/>
      <c r="N1544" s="275"/>
      <c r="O1544" s="275"/>
      <c r="P1544" s="275"/>
      <c r="Q1544" s="275"/>
      <c r="R1544" s="275"/>
      <c r="S1544" s="275"/>
      <c r="T1544" s="276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T1544" s="277" t="s">
        <v>267</v>
      </c>
      <c r="AU1544" s="277" t="s">
        <v>90</v>
      </c>
      <c r="AV1544" s="13" t="s">
        <v>90</v>
      </c>
      <c r="AW1544" s="13" t="s">
        <v>35</v>
      </c>
      <c r="AX1544" s="13" t="s">
        <v>80</v>
      </c>
      <c r="AY1544" s="277" t="s">
        <v>166</v>
      </c>
    </row>
    <row r="1545" spans="1:51" s="14" customFormat="1" ht="12">
      <c r="A1545" s="14"/>
      <c r="B1545" s="278"/>
      <c r="C1545" s="279"/>
      <c r="D1545" s="259" t="s">
        <v>267</v>
      </c>
      <c r="E1545" s="280" t="s">
        <v>1</v>
      </c>
      <c r="F1545" s="281" t="s">
        <v>2273</v>
      </c>
      <c r="G1545" s="279"/>
      <c r="H1545" s="282">
        <v>21.89</v>
      </c>
      <c r="I1545" s="283"/>
      <c r="J1545" s="279"/>
      <c r="K1545" s="279"/>
      <c r="L1545" s="284"/>
      <c r="M1545" s="285"/>
      <c r="N1545" s="286"/>
      <c r="O1545" s="286"/>
      <c r="P1545" s="286"/>
      <c r="Q1545" s="286"/>
      <c r="R1545" s="286"/>
      <c r="S1545" s="286"/>
      <c r="T1545" s="287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T1545" s="288" t="s">
        <v>267</v>
      </c>
      <c r="AU1545" s="288" t="s">
        <v>90</v>
      </c>
      <c r="AV1545" s="14" t="s">
        <v>103</v>
      </c>
      <c r="AW1545" s="14" t="s">
        <v>35</v>
      </c>
      <c r="AX1545" s="14" t="s">
        <v>88</v>
      </c>
      <c r="AY1545" s="288" t="s">
        <v>166</v>
      </c>
    </row>
    <row r="1546" spans="1:65" s="2" customFormat="1" ht="33" customHeight="1">
      <c r="A1546" s="38"/>
      <c r="B1546" s="39"/>
      <c r="C1546" s="245" t="s">
        <v>2274</v>
      </c>
      <c r="D1546" s="245" t="s">
        <v>169</v>
      </c>
      <c r="E1546" s="246" t="s">
        <v>2275</v>
      </c>
      <c r="F1546" s="247" t="s">
        <v>2264</v>
      </c>
      <c r="G1546" s="248" t="s">
        <v>339</v>
      </c>
      <c r="H1546" s="249">
        <v>162.58</v>
      </c>
      <c r="I1546" s="250"/>
      <c r="J1546" s="251">
        <f>ROUND(I1546*H1546,2)</f>
        <v>0</v>
      </c>
      <c r="K1546" s="252"/>
      <c r="L1546" s="44"/>
      <c r="M1546" s="253" t="s">
        <v>1</v>
      </c>
      <c r="N1546" s="254" t="s">
        <v>45</v>
      </c>
      <c r="O1546" s="91"/>
      <c r="P1546" s="255">
        <f>O1546*H1546</f>
        <v>0</v>
      </c>
      <c r="Q1546" s="255">
        <v>0</v>
      </c>
      <c r="R1546" s="255">
        <f>Q1546*H1546</f>
        <v>0</v>
      </c>
      <c r="S1546" s="255">
        <v>0</v>
      </c>
      <c r="T1546" s="256">
        <f>S1546*H1546</f>
        <v>0</v>
      </c>
      <c r="U1546" s="38"/>
      <c r="V1546" s="38"/>
      <c r="W1546" s="38"/>
      <c r="X1546" s="38"/>
      <c r="Y1546" s="38"/>
      <c r="Z1546" s="38"/>
      <c r="AA1546" s="38"/>
      <c r="AB1546" s="38"/>
      <c r="AC1546" s="38"/>
      <c r="AD1546" s="38"/>
      <c r="AE1546" s="38"/>
      <c r="AR1546" s="257" t="s">
        <v>348</v>
      </c>
      <c r="AT1546" s="257" t="s">
        <v>169</v>
      </c>
      <c r="AU1546" s="257" t="s">
        <v>90</v>
      </c>
      <c r="AY1546" s="17" t="s">
        <v>166</v>
      </c>
      <c r="BE1546" s="258">
        <f>IF(N1546="základní",J1546,0)</f>
        <v>0</v>
      </c>
      <c r="BF1546" s="258">
        <f>IF(N1546="snížená",J1546,0)</f>
        <v>0</v>
      </c>
      <c r="BG1546" s="258">
        <f>IF(N1546="zákl. přenesená",J1546,0)</f>
        <v>0</v>
      </c>
      <c r="BH1546" s="258">
        <f>IF(N1546="sníž. přenesená",J1546,0)</f>
        <v>0</v>
      </c>
      <c r="BI1546" s="258">
        <f>IF(N1546="nulová",J1546,0)</f>
        <v>0</v>
      </c>
      <c r="BJ1546" s="17" t="s">
        <v>88</v>
      </c>
      <c r="BK1546" s="258">
        <f>ROUND(I1546*H1546,2)</f>
        <v>0</v>
      </c>
      <c r="BL1546" s="17" t="s">
        <v>348</v>
      </c>
      <c r="BM1546" s="257" t="s">
        <v>2276</v>
      </c>
    </row>
    <row r="1547" spans="1:47" s="2" customFormat="1" ht="12">
      <c r="A1547" s="38"/>
      <c r="B1547" s="39"/>
      <c r="C1547" s="40"/>
      <c r="D1547" s="259" t="s">
        <v>175</v>
      </c>
      <c r="E1547" s="40"/>
      <c r="F1547" s="260" t="s">
        <v>2264</v>
      </c>
      <c r="G1547" s="40"/>
      <c r="H1547" s="40"/>
      <c r="I1547" s="155"/>
      <c r="J1547" s="40"/>
      <c r="K1547" s="40"/>
      <c r="L1547" s="44"/>
      <c r="M1547" s="261"/>
      <c r="N1547" s="262"/>
      <c r="O1547" s="91"/>
      <c r="P1547" s="91"/>
      <c r="Q1547" s="91"/>
      <c r="R1547" s="91"/>
      <c r="S1547" s="91"/>
      <c r="T1547" s="92"/>
      <c r="U1547" s="38"/>
      <c r="V1547" s="38"/>
      <c r="W1547" s="38"/>
      <c r="X1547" s="38"/>
      <c r="Y1547" s="38"/>
      <c r="Z1547" s="38"/>
      <c r="AA1547" s="38"/>
      <c r="AB1547" s="38"/>
      <c r="AC1547" s="38"/>
      <c r="AD1547" s="38"/>
      <c r="AE1547" s="38"/>
      <c r="AT1547" s="17" t="s">
        <v>175</v>
      </c>
      <c r="AU1547" s="17" t="s">
        <v>90</v>
      </c>
    </row>
    <row r="1548" spans="1:51" s="13" customFormat="1" ht="12">
      <c r="A1548" s="13"/>
      <c r="B1548" s="267"/>
      <c r="C1548" s="268"/>
      <c r="D1548" s="259" t="s">
        <v>267</v>
      </c>
      <c r="E1548" s="269" t="s">
        <v>1</v>
      </c>
      <c r="F1548" s="270" t="s">
        <v>2277</v>
      </c>
      <c r="G1548" s="268"/>
      <c r="H1548" s="271">
        <v>122.1</v>
      </c>
      <c r="I1548" s="272"/>
      <c r="J1548" s="268"/>
      <c r="K1548" s="268"/>
      <c r="L1548" s="273"/>
      <c r="M1548" s="274"/>
      <c r="N1548" s="275"/>
      <c r="O1548" s="275"/>
      <c r="P1548" s="275"/>
      <c r="Q1548" s="275"/>
      <c r="R1548" s="275"/>
      <c r="S1548" s="275"/>
      <c r="T1548" s="276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T1548" s="277" t="s">
        <v>267</v>
      </c>
      <c r="AU1548" s="277" t="s">
        <v>90</v>
      </c>
      <c r="AV1548" s="13" t="s">
        <v>90</v>
      </c>
      <c r="AW1548" s="13" t="s">
        <v>35</v>
      </c>
      <c r="AX1548" s="13" t="s">
        <v>80</v>
      </c>
      <c r="AY1548" s="277" t="s">
        <v>166</v>
      </c>
    </row>
    <row r="1549" spans="1:51" s="14" customFormat="1" ht="12">
      <c r="A1549" s="14"/>
      <c r="B1549" s="278"/>
      <c r="C1549" s="279"/>
      <c r="D1549" s="259" t="s">
        <v>267</v>
      </c>
      <c r="E1549" s="280" t="s">
        <v>1</v>
      </c>
      <c r="F1549" s="281" t="s">
        <v>2278</v>
      </c>
      <c r="G1549" s="279"/>
      <c r="H1549" s="282">
        <v>122.1</v>
      </c>
      <c r="I1549" s="283"/>
      <c r="J1549" s="279"/>
      <c r="K1549" s="279"/>
      <c r="L1549" s="284"/>
      <c r="M1549" s="285"/>
      <c r="N1549" s="286"/>
      <c r="O1549" s="286"/>
      <c r="P1549" s="286"/>
      <c r="Q1549" s="286"/>
      <c r="R1549" s="286"/>
      <c r="S1549" s="286"/>
      <c r="T1549" s="287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T1549" s="288" t="s">
        <v>267</v>
      </c>
      <c r="AU1549" s="288" t="s">
        <v>90</v>
      </c>
      <c r="AV1549" s="14" t="s">
        <v>103</v>
      </c>
      <c r="AW1549" s="14" t="s">
        <v>35</v>
      </c>
      <c r="AX1549" s="14" t="s">
        <v>80</v>
      </c>
      <c r="AY1549" s="288" t="s">
        <v>166</v>
      </c>
    </row>
    <row r="1550" spans="1:51" s="13" customFormat="1" ht="12">
      <c r="A1550" s="13"/>
      <c r="B1550" s="267"/>
      <c r="C1550" s="268"/>
      <c r="D1550" s="259" t="s">
        <v>267</v>
      </c>
      <c r="E1550" s="269" t="s">
        <v>1</v>
      </c>
      <c r="F1550" s="270" t="s">
        <v>2279</v>
      </c>
      <c r="G1550" s="268"/>
      <c r="H1550" s="271">
        <v>40.48</v>
      </c>
      <c r="I1550" s="272"/>
      <c r="J1550" s="268"/>
      <c r="K1550" s="268"/>
      <c r="L1550" s="273"/>
      <c r="M1550" s="274"/>
      <c r="N1550" s="275"/>
      <c r="O1550" s="275"/>
      <c r="P1550" s="275"/>
      <c r="Q1550" s="275"/>
      <c r="R1550" s="275"/>
      <c r="S1550" s="275"/>
      <c r="T1550" s="276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T1550" s="277" t="s">
        <v>267</v>
      </c>
      <c r="AU1550" s="277" t="s">
        <v>90</v>
      </c>
      <c r="AV1550" s="13" t="s">
        <v>90</v>
      </c>
      <c r="AW1550" s="13" t="s">
        <v>35</v>
      </c>
      <c r="AX1550" s="13" t="s">
        <v>80</v>
      </c>
      <c r="AY1550" s="277" t="s">
        <v>166</v>
      </c>
    </row>
    <row r="1551" spans="1:51" s="14" customFormat="1" ht="12">
      <c r="A1551" s="14"/>
      <c r="B1551" s="278"/>
      <c r="C1551" s="279"/>
      <c r="D1551" s="259" t="s">
        <v>267</v>
      </c>
      <c r="E1551" s="280" t="s">
        <v>1</v>
      </c>
      <c r="F1551" s="281" t="s">
        <v>2280</v>
      </c>
      <c r="G1551" s="279"/>
      <c r="H1551" s="282">
        <v>40.48</v>
      </c>
      <c r="I1551" s="283"/>
      <c r="J1551" s="279"/>
      <c r="K1551" s="279"/>
      <c r="L1551" s="284"/>
      <c r="M1551" s="285"/>
      <c r="N1551" s="286"/>
      <c r="O1551" s="286"/>
      <c r="P1551" s="286"/>
      <c r="Q1551" s="286"/>
      <c r="R1551" s="286"/>
      <c r="S1551" s="286"/>
      <c r="T1551" s="287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T1551" s="288" t="s">
        <v>267</v>
      </c>
      <c r="AU1551" s="288" t="s">
        <v>90</v>
      </c>
      <c r="AV1551" s="14" t="s">
        <v>103</v>
      </c>
      <c r="AW1551" s="14" t="s">
        <v>35</v>
      </c>
      <c r="AX1551" s="14" t="s">
        <v>80</v>
      </c>
      <c r="AY1551" s="288" t="s">
        <v>166</v>
      </c>
    </row>
    <row r="1552" spans="1:51" s="15" customFormat="1" ht="12">
      <c r="A1552" s="15"/>
      <c r="B1552" s="289"/>
      <c r="C1552" s="290"/>
      <c r="D1552" s="259" t="s">
        <v>267</v>
      </c>
      <c r="E1552" s="291" t="s">
        <v>1</v>
      </c>
      <c r="F1552" s="292" t="s">
        <v>285</v>
      </c>
      <c r="G1552" s="290"/>
      <c r="H1552" s="293">
        <v>162.57999999999998</v>
      </c>
      <c r="I1552" s="294"/>
      <c r="J1552" s="290"/>
      <c r="K1552" s="290"/>
      <c r="L1552" s="295"/>
      <c r="M1552" s="296"/>
      <c r="N1552" s="297"/>
      <c r="O1552" s="297"/>
      <c r="P1552" s="297"/>
      <c r="Q1552" s="297"/>
      <c r="R1552" s="297"/>
      <c r="S1552" s="297"/>
      <c r="T1552" s="298"/>
      <c r="U1552" s="15"/>
      <c r="V1552" s="15"/>
      <c r="W1552" s="15"/>
      <c r="X1552" s="15"/>
      <c r="Y1552" s="15"/>
      <c r="Z1552" s="15"/>
      <c r="AA1552" s="15"/>
      <c r="AB1552" s="15"/>
      <c r="AC1552" s="15"/>
      <c r="AD1552" s="15"/>
      <c r="AE1552" s="15"/>
      <c r="AT1552" s="299" t="s">
        <v>267</v>
      </c>
      <c r="AU1552" s="299" t="s">
        <v>90</v>
      </c>
      <c r="AV1552" s="15" t="s">
        <v>113</v>
      </c>
      <c r="AW1552" s="15" t="s">
        <v>35</v>
      </c>
      <c r="AX1552" s="15" t="s">
        <v>88</v>
      </c>
      <c r="AY1552" s="299" t="s">
        <v>166</v>
      </c>
    </row>
    <row r="1553" spans="1:65" s="2" customFormat="1" ht="44.25" customHeight="1">
      <c r="A1553" s="38"/>
      <c r="B1553" s="39"/>
      <c r="C1553" s="245" t="s">
        <v>2281</v>
      </c>
      <c r="D1553" s="245" t="s">
        <v>169</v>
      </c>
      <c r="E1553" s="246" t="s">
        <v>2282</v>
      </c>
      <c r="F1553" s="247" t="s">
        <v>2283</v>
      </c>
      <c r="G1553" s="248" t="s">
        <v>339</v>
      </c>
      <c r="H1553" s="249">
        <v>34.122</v>
      </c>
      <c r="I1553" s="250"/>
      <c r="J1553" s="251">
        <f>ROUND(I1553*H1553,2)</f>
        <v>0</v>
      </c>
      <c r="K1553" s="252"/>
      <c r="L1553" s="44"/>
      <c r="M1553" s="253" t="s">
        <v>1</v>
      </c>
      <c r="N1553" s="254" t="s">
        <v>45</v>
      </c>
      <c r="O1553" s="91"/>
      <c r="P1553" s="255">
        <f>O1553*H1553</f>
        <v>0</v>
      </c>
      <c r="Q1553" s="255">
        <v>0.0054</v>
      </c>
      <c r="R1553" s="255">
        <f>Q1553*H1553</f>
        <v>0.1842588</v>
      </c>
      <c r="S1553" s="255">
        <v>0</v>
      </c>
      <c r="T1553" s="256">
        <f>S1553*H1553</f>
        <v>0</v>
      </c>
      <c r="U1553" s="38"/>
      <c r="V1553" s="38"/>
      <c r="W1553" s="38"/>
      <c r="X1553" s="38"/>
      <c r="Y1553" s="38"/>
      <c r="Z1553" s="38"/>
      <c r="AA1553" s="38"/>
      <c r="AB1553" s="38"/>
      <c r="AC1553" s="38"/>
      <c r="AD1553" s="38"/>
      <c r="AE1553" s="38"/>
      <c r="AR1553" s="257" t="s">
        <v>348</v>
      </c>
      <c r="AT1553" s="257" t="s">
        <v>169</v>
      </c>
      <c r="AU1553" s="257" t="s">
        <v>90</v>
      </c>
      <c r="AY1553" s="17" t="s">
        <v>166</v>
      </c>
      <c r="BE1553" s="258">
        <f>IF(N1553="základní",J1553,0)</f>
        <v>0</v>
      </c>
      <c r="BF1553" s="258">
        <f>IF(N1553="snížená",J1553,0)</f>
        <v>0</v>
      </c>
      <c r="BG1553" s="258">
        <f>IF(N1553="zákl. přenesená",J1553,0)</f>
        <v>0</v>
      </c>
      <c r="BH1553" s="258">
        <f>IF(N1553="sníž. přenesená",J1553,0)</f>
        <v>0</v>
      </c>
      <c r="BI1553" s="258">
        <f>IF(N1553="nulová",J1553,0)</f>
        <v>0</v>
      </c>
      <c r="BJ1553" s="17" t="s">
        <v>88</v>
      </c>
      <c r="BK1553" s="258">
        <f>ROUND(I1553*H1553,2)</f>
        <v>0</v>
      </c>
      <c r="BL1553" s="17" t="s">
        <v>348</v>
      </c>
      <c r="BM1553" s="257" t="s">
        <v>2284</v>
      </c>
    </row>
    <row r="1554" spans="1:47" s="2" customFormat="1" ht="12">
      <c r="A1554" s="38"/>
      <c r="B1554" s="39"/>
      <c r="C1554" s="40"/>
      <c r="D1554" s="259" t="s">
        <v>175</v>
      </c>
      <c r="E1554" s="40"/>
      <c r="F1554" s="260" t="s">
        <v>2283</v>
      </c>
      <c r="G1554" s="40"/>
      <c r="H1554" s="40"/>
      <c r="I1554" s="155"/>
      <c r="J1554" s="40"/>
      <c r="K1554" s="40"/>
      <c r="L1554" s="44"/>
      <c r="M1554" s="261"/>
      <c r="N1554" s="262"/>
      <c r="O1554" s="91"/>
      <c r="P1554" s="91"/>
      <c r="Q1554" s="91"/>
      <c r="R1554" s="91"/>
      <c r="S1554" s="91"/>
      <c r="T1554" s="92"/>
      <c r="U1554" s="38"/>
      <c r="V1554" s="38"/>
      <c r="W1554" s="38"/>
      <c r="X1554" s="38"/>
      <c r="Y1554" s="38"/>
      <c r="Z1554" s="38"/>
      <c r="AA1554" s="38"/>
      <c r="AB1554" s="38"/>
      <c r="AC1554" s="38"/>
      <c r="AD1554" s="38"/>
      <c r="AE1554" s="38"/>
      <c r="AT1554" s="17" t="s">
        <v>175</v>
      </c>
      <c r="AU1554" s="17" t="s">
        <v>90</v>
      </c>
    </row>
    <row r="1555" spans="1:51" s="13" customFormat="1" ht="12">
      <c r="A1555" s="13"/>
      <c r="B1555" s="267"/>
      <c r="C1555" s="268"/>
      <c r="D1555" s="259" t="s">
        <v>267</v>
      </c>
      <c r="E1555" s="269" t="s">
        <v>1</v>
      </c>
      <c r="F1555" s="270" t="s">
        <v>2285</v>
      </c>
      <c r="G1555" s="268"/>
      <c r="H1555" s="271">
        <v>34.122</v>
      </c>
      <c r="I1555" s="272"/>
      <c r="J1555" s="268"/>
      <c r="K1555" s="268"/>
      <c r="L1555" s="273"/>
      <c r="M1555" s="274"/>
      <c r="N1555" s="275"/>
      <c r="O1555" s="275"/>
      <c r="P1555" s="275"/>
      <c r="Q1555" s="275"/>
      <c r="R1555" s="275"/>
      <c r="S1555" s="275"/>
      <c r="T1555" s="276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T1555" s="277" t="s">
        <v>267</v>
      </c>
      <c r="AU1555" s="277" t="s">
        <v>90</v>
      </c>
      <c r="AV1555" s="13" t="s">
        <v>90</v>
      </c>
      <c r="AW1555" s="13" t="s">
        <v>35</v>
      </c>
      <c r="AX1555" s="13" t="s">
        <v>80</v>
      </c>
      <c r="AY1555" s="277" t="s">
        <v>166</v>
      </c>
    </row>
    <row r="1556" spans="1:51" s="14" customFormat="1" ht="12">
      <c r="A1556" s="14"/>
      <c r="B1556" s="278"/>
      <c r="C1556" s="279"/>
      <c r="D1556" s="259" t="s">
        <v>267</v>
      </c>
      <c r="E1556" s="280" t="s">
        <v>1</v>
      </c>
      <c r="F1556" s="281" t="s">
        <v>2286</v>
      </c>
      <c r="G1556" s="279"/>
      <c r="H1556" s="282">
        <v>34.122</v>
      </c>
      <c r="I1556" s="283"/>
      <c r="J1556" s="279"/>
      <c r="K1556" s="279"/>
      <c r="L1556" s="284"/>
      <c r="M1556" s="285"/>
      <c r="N1556" s="286"/>
      <c r="O1556" s="286"/>
      <c r="P1556" s="286"/>
      <c r="Q1556" s="286"/>
      <c r="R1556" s="286"/>
      <c r="S1556" s="286"/>
      <c r="T1556" s="287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T1556" s="288" t="s">
        <v>267</v>
      </c>
      <c r="AU1556" s="288" t="s">
        <v>90</v>
      </c>
      <c r="AV1556" s="14" t="s">
        <v>103</v>
      </c>
      <c r="AW1556" s="14" t="s">
        <v>35</v>
      </c>
      <c r="AX1556" s="14" t="s">
        <v>88</v>
      </c>
      <c r="AY1556" s="288" t="s">
        <v>166</v>
      </c>
    </row>
    <row r="1557" spans="1:65" s="2" customFormat="1" ht="33" customHeight="1">
      <c r="A1557" s="38"/>
      <c r="B1557" s="39"/>
      <c r="C1557" s="245" t="s">
        <v>2287</v>
      </c>
      <c r="D1557" s="245" t="s">
        <v>169</v>
      </c>
      <c r="E1557" s="246" t="s">
        <v>2288</v>
      </c>
      <c r="F1557" s="247" t="s">
        <v>2289</v>
      </c>
      <c r="G1557" s="248" t="s">
        <v>339</v>
      </c>
      <c r="H1557" s="249">
        <v>1.54</v>
      </c>
      <c r="I1557" s="250"/>
      <c r="J1557" s="251">
        <f>ROUND(I1557*H1557,2)</f>
        <v>0</v>
      </c>
      <c r="K1557" s="252"/>
      <c r="L1557" s="44"/>
      <c r="M1557" s="253" t="s">
        <v>1</v>
      </c>
      <c r="N1557" s="254" t="s">
        <v>45</v>
      </c>
      <c r="O1557" s="91"/>
      <c r="P1557" s="255">
        <f>O1557*H1557</f>
        <v>0</v>
      </c>
      <c r="Q1557" s="255">
        <v>0</v>
      </c>
      <c r="R1557" s="255">
        <f>Q1557*H1557</f>
        <v>0</v>
      </c>
      <c r="S1557" s="255">
        <v>0</v>
      </c>
      <c r="T1557" s="256">
        <f>S1557*H1557</f>
        <v>0</v>
      </c>
      <c r="U1557" s="38"/>
      <c r="V1557" s="38"/>
      <c r="W1557" s="38"/>
      <c r="X1557" s="38"/>
      <c r="Y1557" s="38"/>
      <c r="Z1557" s="38"/>
      <c r="AA1557" s="38"/>
      <c r="AB1557" s="38"/>
      <c r="AC1557" s="38"/>
      <c r="AD1557" s="38"/>
      <c r="AE1557" s="38"/>
      <c r="AR1557" s="257" t="s">
        <v>348</v>
      </c>
      <c r="AT1557" s="257" t="s">
        <v>169</v>
      </c>
      <c r="AU1557" s="257" t="s">
        <v>90</v>
      </c>
      <c r="AY1557" s="17" t="s">
        <v>166</v>
      </c>
      <c r="BE1557" s="258">
        <f>IF(N1557="základní",J1557,0)</f>
        <v>0</v>
      </c>
      <c r="BF1557" s="258">
        <f>IF(N1557="snížená",J1557,0)</f>
        <v>0</v>
      </c>
      <c r="BG1557" s="258">
        <f>IF(N1557="zákl. přenesená",J1557,0)</f>
        <v>0</v>
      </c>
      <c r="BH1557" s="258">
        <f>IF(N1557="sníž. přenesená",J1557,0)</f>
        <v>0</v>
      </c>
      <c r="BI1557" s="258">
        <f>IF(N1557="nulová",J1557,0)</f>
        <v>0</v>
      </c>
      <c r="BJ1557" s="17" t="s">
        <v>88</v>
      </c>
      <c r="BK1557" s="258">
        <f>ROUND(I1557*H1557,2)</f>
        <v>0</v>
      </c>
      <c r="BL1557" s="17" t="s">
        <v>348</v>
      </c>
      <c r="BM1557" s="257" t="s">
        <v>2290</v>
      </c>
    </row>
    <row r="1558" spans="1:47" s="2" customFormat="1" ht="12">
      <c r="A1558" s="38"/>
      <c r="B1558" s="39"/>
      <c r="C1558" s="40"/>
      <c r="D1558" s="259" t="s">
        <v>175</v>
      </c>
      <c r="E1558" s="40"/>
      <c r="F1558" s="260" t="s">
        <v>2289</v>
      </c>
      <c r="G1558" s="40"/>
      <c r="H1558" s="40"/>
      <c r="I1558" s="155"/>
      <c r="J1558" s="40"/>
      <c r="K1558" s="40"/>
      <c r="L1558" s="44"/>
      <c r="M1558" s="261"/>
      <c r="N1558" s="262"/>
      <c r="O1558" s="91"/>
      <c r="P1558" s="91"/>
      <c r="Q1558" s="91"/>
      <c r="R1558" s="91"/>
      <c r="S1558" s="91"/>
      <c r="T1558" s="92"/>
      <c r="U1558" s="38"/>
      <c r="V1558" s="38"/>
      <c r="W1558" s="38"/>
      <c r="X1558" s="38"/>
      <c r="Y1558" s="38"/>
      <c r="Z1558" s="38"/>
      <c r="AA1558" s="38"/>
      <c r="AB1558" s="38"/>
      <c r="AC1558" s="38"/>
      <c r="AD1558" s="38"/>
      <c r="AE1558" s="38"/>
      <c r="AT1558" s="17" t="s">
        <v>175</v>
      </c>
      <c r="AU1558" s="17" t="s">
        <v>90</v>
      </c>
    </row>
    <row r="1559" spans="1:51" s="13" customFormat="1" ht="12">
      <c r="A1559" s="13"/>
      <c r="B1559" s="267"/>
      <c r="C1559" s="268"/>
      <c r="D1559" s="259" t="s">
        <v>267</v>
      </c>
      <c r="E1559" s="269" t="s">
        <v>1</v>
      </c>
      <c r="F1559" s="270" t="s">
        <v>2291</v>
      </c>
      <c r="G1559" s="268"/>
      <c r="H1559" s="271">
        <v>1.54</v>
      </c>
      <c r="I1559" s="272"/>
      <c r="J1559" s="268"/>
      <c r="K1559" s="268"/>
      <c r="L1559" s="273"/>
      <c r="M1559" s="274"/>
      <c r="N1559" s="275"/>
      <c r="O1559" s="275"/>
      <c r="P1559" s="275"/>
      <c r="Q1559" s="275"/>
      <c r="R1559" s="275"/>
      <c r="S1559" s="275"/>
      <c r="T1559" s="276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T1559" s="277" t="s">
        <v>267</v>
      </c>
      <c r="AU1559" s="277" t="s">
        <v>90</v>
      </c>
      <c r="AV1559" s="13" t="s">
        <v>90</v>
      </c>
      <c r="AW1559" s="13" t="s">
        <v>35</v>
      </c>
      <c r="AX1559" s="13" t="s">
        <v>80</v>
      </c>
      <c r="AY1559" s="277" t="s">
        <v>166</v>
      </c>
    </row>
    <row r="1560" spans="1:51" s="14" customFormat="1" ht="12">
      <c r="A1560" s="14"/>
      <c r="B1560" s="278"/>
      <c r="C1560" s="279"/>
      <c r="D1560" s="259" t="s">
        <v>267</v>
      </c>
      <c r="E1560" s="280" t="s">
        <v>1</v>
      </c>
      <c r="F1560" s="281" t="s">
        <v>2292</v>
      </c>
      <c r="G1560" s="279"/>
      <c r="H1560" s="282">
        <v>1.54</v>
      </c>
      <c r="I1560" s="283"/>
      <c r="J1560" s="279"/>
      <c r="K1560" s="279"/>
      <c r="L1560" s="284"/>
      <c r="M1560" s="285"/>
      <c r="N1560" s="286"/>
      <c r="O1560" s="286"/>
      <c r="P1560" s="286"/>
      <c r="Q1560" s="286"/>
      <c r="R1560" s="286"/>
      <c r="S1560" s="286"/>
      <c r="T1560" s="287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T1560" s="288" t="s">
        <v>267</v>
      </c>
      <c r="AU1560" s="288" t="s">
        <v>90</v>
      </c>
      <c r="AV1560" s="14" t="s">
        <v>103</v>
      </c>
      <c r="AW1560" s="14" t="s">
        <v>35</v>
      </c>
      <c r="AX1560" s="14" t="s">
        <v>88</v>
      </c>
      <c r="AY1560" s="288" t="s">
        <v>166</v>
      </c>
    </row>
    <row r="1561" spans="1:65" s="2" customFormat="1" ht="44.25" customHeight="1">
      <c r="A1561" s="38"/>
      <c r="B1561" s="39"/>
      <c r="C1561" s="245" t="s">
        <v>2293</v>
      </c>
      <c r="D1561" s="245" t="s">
        <v>169</v>
      </c>
      <c r="E1561" s="246" t="s">
        <v>2294</v>
      </c>
      <c r="F1561" s="247" t="s">
        <v>2295</v>
      </c>
      <c r="G1561" s="248" t="s">
        <v>339</v>
      </c>
      <c r="H1561" s="249">
        <v>278.895</v>
      </c>
      <c r="I1561" s="250"/>
      <c r="J1561" s="251">
        <f>ROUND(I1561*H1561,2)</f>
        <v>0</v>
      </c>
      <c r="K1561" s="252"/>
      <c r="L1561" s="44"/>
      <c r="M1561" s="253" t="s">
        <v>1</v>
      </c>
      <c r="N1561" s="254" t="s">
        <v>45</v>
      </c>
      <c r="O1561" s="91"/>
      <c r="P1561" s="255">
        <f>O1561*H1561</f>
        <v>0</v>
      </c>
      <c r="Q1561" s="255">
        <v>0</v>
      </c>
      <c r="R1561" s="255">
        <f>Q1561*H1561</f>
        <v>0</v>
      </c>
      <c r="S1561" s="255">
        <v>0</v>
      </c>
      <c r="T1561" s="256">
        <f>S1561*H1561</f>
        <v>0</v>
      </c>
      <c r="U1561" s="38"/>
      <c r="V1561" s="38"/>
      <c r="W1561" s="38"/>
      <c r="X1561" s="38"/>
      <c r="Y1561" s="38"/>
      <c r="Z1561" s="38"/>
      <c r="AA1561" s="38"/>
      <c r="AB1561" s="38"/>
      <c r="AC1561" s="38"/>
      <c r="AD1561" s="38"/>
      <c r="AE1561" s="38"/>
      <c r="AR1561" s="257" t="s">
        <v>348</v>
      </c>
      <c r="AT1561" s="257" t="s">
        <v>169</v>
      </c>
      <c r="AU1561" s="257" t="s">
        <v>90</v>
      </c>
      <c r="AY1561" s="17" t="s">
        <v>166</v>
      </c>
      <c r="BE1561" s="258">
        <f>IF(N1561="základní",J1561,0)</f>
        <v>0</v>
      </c>
      <c r="BF1561" s="258">
        <f>IF(N1561="snížená",J1561,0)</f>
        <v>0</v>
      </c>
      <c r="BG1561" s="258">
        <f>IF(N1561="zákl. přenesená",J1561,0)</f>
        <v>0</v>
      </c>
      <c r="BH1561" s="258">
        <f>IF(N1561="sníž. přenesená",J1561,0)</f>
        <v>0</v>
      </c>
      <c r="BI1561" s="258">
        <f>IF(N1561="nulová",J1561,0)</f>
        <v>0</v>
      </c>
      <c r="BJ1561" s="17" t="s">
        <v>88</v>
      </c>
      <c r="BK1561" s="258">
        <f>ROUND(I1561*H1561,2)</f>
        <v>0</v>
      </c>
      <c r="BL1561" s="17" t="s">
        <v>348</v>
      </c>
      <c r="BM1561" s="257" t="s">
        <v>2296</v>
      </c>
    </row>
    <row r="1562" spans="1:47" s="2" customFormat="1" ht="12">
      <c r="A1562" s="38"/>
      <c r="B1562" s="39"/>
      <c r="C1562" s="40"/>
      <c r="D1562" s="259" t="s">
        <v>175</v>
      </c>
      <c r="E1562" s="40"/>
      <c r="F1562" s="260" t="s">
        <v>2295</v>
      </c>
      <c r="G1562" s="40"/>
      <c r="H1562" s="40"/>
      <c r="I1562" s="155"/>
      <c r="J1562" s="40"/>
      <c r="K1562" s="40"/>
      <c r="L1562" s="44"/>
      <c r="M1562" s="261"/>
      <c r="N1562" s="262"/>
      <c r="O1562" s="91"/>
      <c r="P1562" s="91"/>
      <c r="Q1562" s="91"/>
      <c r="R1562" s="91"/>
      <c r="S1562" s="91"/>
      <c r="T1562" s="92"/>
      <c r="U1562" s="38"/>
      <c r="V1562" s="38"/>
      <c r="W1562" s="38"/>
      <c r="X1562" s="38"/>
      <c r="Y1562" s="38"/>
      <c r="Z1562" s="38"/>
      <c r="AA1562" s="38"/>
      <c r="AB1562" s="38"/>
      <c r="AC1562" s="38"/>
      <c r="AD1562" s="38"/>
      <c r="AE1562" s="38"/>
      <c r="AT1562" s="17" t="s">
        <v>175</v>
      </c>
      <c r="AU1562" s="17" t="s">
        <v>90</v>
      </c>
    </row>
    <row r="1563" spans="1:51" s="13" customFormat="1" ht="12">
      <c r="A1563" s="13"/>
      <c r="B1563" s="267"/>
      <c r="C1563" s="268"/>
      <c r="D1563" s="259" t="s">
        <v>267</v>
      </c>
      <c r="E1563" s="269" t="s">
        <v>1</v>
      </c>
      <c r="F1563" s="270" t="s">
        <v>2297</v>
      </c>
      <c r="G1563" s="268"/>
      <c r="H1563" s="271">
        <v>278.895</v>
      </c>
      <c r="I1563" s="272"/>
      <c r="J1563" s="268"/>
      <c r="K1563" s="268"/>
      <c r="L1563" s="273"/>
      <c r="M1563" s="274"/>
      <c r="N1563" s="275"/>
      <c r="O1563" s="275"/>
      <c r="P1563" s="275"/>
      <c r="Q1563" s="275"/>
      <c r="R1563" s="275"/>
      <c r="S1563" s="275"/>
      <c r="T1563" s="276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T1563" s="277" t="s">
        <v>267</v>
      </c>
      <c r="AU1563" s="277" t="s">
        <v>90</v>
      </c>
      <c r="AV1563" s="13" t="s">
        <v>90</v>
      </c>
      <c r="AW1563" s="13" t="s">
        <v>35</v>
      </c>
      <c r="AX1563" s="13" t="s">
        <v>80</v>
      </c>
      <c r="AY1563" s="277" t="s">
        <v>166</v>
      </c>
    </row>
    <row r="1564" spans="1:51" s="14" customFormat="1" ht="12">
      <c r="A1564" s="14"/>
      <c r="B1564" s="278"/>
      <c r="C1564" s="279"/>
      <c r="D1564" s="259" t="s">
        <v>267</v>
      </c>
      <c r="E1564" s="280" t="s">
        <v>1</v>
      </c>
      <c r="F1564" s="281" t="s">
        <v>2298</v>
      </c>
      <c r="G1564" s="279"/>
      <c r="H1564" s="282">
        <v>278.895</v>
      </c>
      <c r="I1564" s="283"/>
      <c r="J1564" s="279"/>
      <c r="K1564" s="279"/>
      <c r="L1564" s="284"/>
      <c r="M1564" s="285"/>
      <c r="N1564" s="286"/>
      <c r="O1564" s="286"/>
      <c r="P1564" s="286"/>
      <c r="Q1564" s="286"/>
      <c r="R1564" s="286"/>
      <c r="S1564" s="286"/>
      <c r="T1564" s="287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T1564" s="288" t="s">
        <v>267</v>
      </c>
      <c r="AU1564" s="288" t="s">
        <v>90</v>
      </c>
      <c r="AV1564" s="14" t="s">
        <v>103</v>
      </c>
      <c r="AW1564" s="14" t="s">
        <v>35</v>
      </c>
      <c r="AX1564" s="14" t="s">
        <v>88</v>
      </c>
      <c r="AY1564" s="288" t="s">
        <v>166</v>
      </c>
    </row>
    <row r="1565" spans="1:65" s="2" customFormat="1" ht="33" customHeight="1">
      <c r="A1565" s="38"/>
      <c r="B1565" s="39"/>
      <c r="C1565" s="245" t="s">
        <v>2299</v>
      </c>
      <c r="D1565" s="245" t="s">
        <v>169</v>
      </c>
      <c r="E1565" s="246" t="s">
        <v>2300</v>
      </c>
      <c r="F1565" s="247" t="s">
        <v>2270</v>
      </c>
      <c r="G1565" s="248" t="s">
        <v>339</v>
      </c>
      <c r="H1565" s="249">
        <v>33.99</v>
      </c>
      <c r="I1565" s="250"/>
      <c r="J1565" s="251">
        <f>ROUND(I1565*H1565,2)</f>
        <v>0</v>
      </c>
      <c r="K1565" s="252"/>
      <c r="L1565" s="44"/>
      <c r="M1565" s="253" t="s">
        <v>1</v>
      </c>
      <c r="N1565" s="254" t="s">
        <v>45</v>
      </c>
      <c r="O1565" s="91"/>
      <c r="P1565" s="255">
        <f>O1565*H1565</f>
        <v>0</v>
      </c>
      <c r="Q1565" s="255">
        <v>0</v>
      </c>
      <c r="R1565" s="255">
        <f>Q1565*H1565</f>
        <v>0</v>
      </c>
      <c r="S1565" s="255">
        <v>0</v>
      </c>
      <c r="T1565" s="256">
        <f>S1565*H1565</f>
        <v>0</v>
      </c>
      <c r="U1565" s="38"/>
      <c r="V1565" s="38"/>
      <c r="W1565" s="38"/>
      <c r="X1565" s="38"/>
      <c r="Y1565" s="38"/>
      <c r="Z1565" s="38"/>
      <c r="AA1565" s="38"/>
      <c r="AB1565" s="38"/>
      <c r="AC1565" s="38"/>
      <c r="AD1565" s="38"/>
      <c r="AE1565" s="38"/>
      <c r="AR1565" s="257" t="s">
        <v>348</v>
      </c>
      <c r="AT1565" s="257" t="s">
        <v>169</v>
      </c>
      <c r="AU1565" s="257" t="s">
        <v>90</v>
      </c>
      <c r="AY1565" s="17" t="s">
        <v>166</v>
      </c>
      <c r="BE1565" s="258">
        <f>IF(N1565="základní",J1565,0)</f>
        <v>0</v>
      </c>
      <c r="BF1565" s="258">
        <f>IF(N1565="snížená",J1565,0)</f>
        <v>0</v>
      </c>
      <c r="BG1565" s="258">
        <f>IF(N1565="zákl. přenesená",J1565,0)</f>
        <v>0</v>
      </c>
      <c r="BH1565" s="258">
        <f>IF(N1565="sníž. přenesená",J1565,0)</f>
        <v>0</v>
      </c>
      <c r="BI1565" s="258">
        <f>IF(N1565="nulová",J1565,0)</f>
        <v>0</v>
      </c>
      <c r="BJ1565" s="17" t="s">
        <v>88</v>
      </c>
      <c r="BK1565" s="258">
        <f>ROUND(I1565*H1565,2)</f>
        <v>0</v>
      </c>
      <c r="BL1565" s="17" t="s">
        <v>348</v>
      </c>
      <c r="BM1565" s="257" t="s">
        <v>2301</v>
      </c>
    </row>
    <row r="1566" spans="1:47" s="2" customFormat="1" ht="12">
      <c r="A1566" s="38"/>
      <c r="B1566" s="39"/>
      <c r="C1566" s="40"/>
      <c r="D1566" s="259" t="s">
        <v>175</v>
      </c>
      <c r="E1566" s="40"/>
      <c r="F1566" s="260" t="s">
        <v>2270</v>
      </c>
      <c r="G1566" s="40"/>
      <c r="H1566" s="40"/>
      <c r="I1566" s="155"/>
      <c r="J1566" s="40"/>
      <c r="K1566" s="40"/>
      <c r="L1566" s="44"/>
      <c r="M1566" s="261"/>
      <c r="N1566" s="262"/>
      <c r="O1566" s="91"/>
      <c r="P1566" s="91"/>
      <c r="Q1566" s="91"/>
      <c r="R1566" s="91"/>
      <c r="S1566" s="91"/>
      <c r="T1566" s="92"/>
      <c r="U1566" s="38"/>
      <c r="V1566" s="38"/>
      <c r="W1566" s="38"/>
      <c r="X1566" s="38"/>
      <c r="Y1566" s="38"/>
      <c r="Z1566" s="38"/>
      <c r="AA1566" s="38"/>
      <c r="AB1566" s="38"/>
      <c r="AC1566" s="38"/>
      <c r="AD1566" s="38"/>
      <c r="AE1566" s="38"/>
      <c r="AT1566" s="17" t="s">
        <v>175</v>
      </c>
      <c r="AU1566" s="17" t="s">
        <v>90</v>
      </c>
    </row>
    <row r="1567" spans="1:51" s="13" customFormat="1" ht="12">
      <c r="A1567" s="13"/>
      <c r="B1567" s="267"/>
      <c r="C1567" s="268"/>
      <c r="D1567" s="259" t="s">
        <v>267</v>
      </c>
      <c r="E1567" s="269" t="s">
        <v>1</v>
      </c>
      <c r="F1567" s="270" t="s">
        <v>2302</v>
      </c>
      <c r="G1567" s="268"/>
      <c r="H1567" s="271">
        <v>33.99</v>
      </c>
      <c r="I1567" s="272"/>
      <c r="J1567" s="268"/>
      <c r="K1567" s="268"/>
      <c r="L1567" s="273"/>
      <c r="M1567" s="274"/>
      <c r="N1567" s="275"/>
      <c r="O1567" s="275"/>
      <c r="P1567" s="275"/>
      <c r="Q1567" s="275"/>
      <c r="R1567" s="275"/>
      <c r="S1567" s="275"/>
      <c r="T1567" s="276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T1567" s="277" t="s">
        <v>267</v>
      </c>
      <c r="AU1567" s="277" t="s">
        <v>90</v>
      </c>
      <c r="AV1567" s="13" t="s">
        <v>90</v>
      </c>
      <c r="AW1567" s="13" t="s">
        <v>35</v>
      </c>
      <c r="AX1567" s="13" t="s">
        <v>80</v>
      </c>
      <c r="AY1567" s="277" t="s">
        <v>166</v>
      </c>
    </row>
    <row r="1568" spans="1:51" s="14" customFormat="1" ht="12">
      <c r="A1568" s="14"/>
      <c r="B1568" s="278"/>
      <c r="C1568" s="279"/>
      <c r="D1568" s="259" t="s">
        <v>267</v>
      </c>
      <c r="E1568" s="280" t="s">
        <v>1</v>
      </c>
      <c r="F1568" s="281" t="s">
        <v>2303</v>
      </c>
      <c r="G1568" s="279"/>
      <c r="H1568" s="282">
        <v>33.99</v>
      </c>
      <c r="I1568" s="283"/>
      <c r="J1568" s="279"/>
      <c r="K1568" s="279"/>
      <c r="L1568" s="284"/>
      <c r="M1568" s="285"/>
      <c r="N1568" s="286"/>
      <c r="O1568" s="286"/>
      <c r="P1568" s="286"/>
      <c r="Q1568" s="286"/>
      <c r="R1568" s="286"/>
      <c r="S1568" s="286"/>
      <c r="T1568" s="287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T1568" s="288" t="s">
        <v>267</v>
      </c>
      <c r="AU1568" s="288" t="s">
        <v>90</v>
      </c>
      <c r="AV1568" s="14" t="s">
        <v>103</v>
      </c>
      <c r="AW1568" s="14" t="s">
        <v>35</v>
      </c>
      <c r="AX1568" s="14" t="s">
        <v>88</v>
      </c>
      <c r="AY1568" s="288" t="s">
        <v>166</v>
      </c>
    </row>
    <row r="1569" spans="1:65" s="2" customFormat="1" ht="55.5" customHeight="1">
      <c r="A1569" s="38"/>
      <c r="B1569" s="39"/>
      <c r="C1569" s="245" t="s">
        <v>2304</v>
      </c>
      <c r="D1569" s="245" t="s">
        <v>169</v>
      </c>
      <c r="E1569" s="246" t="s">
        <v>2305</v>
      </c>
      <c r="F1569" s="247" t="s">
        <v>2306</v>
      </c>
      <c r="G1569" s="248" t="s">
        <v>339</v>
      </c>
      <c r="H1569" s="249">
        <v>4.356</v>
      </c>
      <c r="I1569" s="250"/>
      <c r="J1569" s="251">
        <f>ROUND(I1569*H1569,2)</f>
        <v>0</v>
      </c>
      <c r="K1569" s="252"/>
      <c r="L1569" s="44"/>
      <c r="M1569" s="253" t="s">
        <v>1</v>
      </c>
      <c r="N1569" s="254" t="s">
        <v>45</v>
      </c>
      <c r="O1569" s="91"/>
      <c r="P1569" s="255">
        <f>O1569*H1569</f>
        <v>0</v>
      </c>
      <c r="Q1569" s="255">
        <v>0</v>
      </c>
      <c r="R1569" s="255">
        <f>Q1569*H1569</f>
        <v>0</v>
      </c>
      <c r="S1569" s="255">
        <v>0</v>
      </c>
      <c r="T1569" s="256">
        <f>S1569*H1569</f>
        <v>0</v>
      </c>
      <c r="U1569" s="38"/>
      <c r="V1569" s="38"/>
      <c r="W1569" s="38"/>
      <c r="X1569" s="38"/>
      <c r="Y1569" s="38"/>
      <c r="Z1569" s="38"/>
      <c r="AA1569" s="38"/>
      <c r="AB1569" s="38"/>
      <c r="AC1569" s="38"/>
      <c r="AD1569" s="38"/>
      <c r="AE1569" s="38"/>
      <c r="AR1569" s="257" t="s">
        <v>348</v>
      </c>
      <c r="AT1569" s="257" t="s">
        <v>169</v>
      </c>
      <c r="AU1569" s="257" t="s">
        <v>90</v>
      </c>
      <c r="AY1569" s="17" t="s">
        <v>166</v>
      </c>
      <c r="BE1569" s="258">
        <f>IF(N1569="základní",J1569,0)</f>
        <v>0</v>
      </c>
      <c r="BF1569" s="258">
        <f>IF(N1569="snížená",J1569,0)</f>
        <v>0</v>
      </c>
      <c r="BG1569" s="258">
        <f>IF(N1569="zákl. přenesená",J1569,0)</f>
        <v>0</v>
      </c>
      <c r="BH1569" s="258">
        <f>IF(N1569="sníž. přenesená",J1569,0)</f>
        <v>0</v>
      </c>
      <c r="BI1569" s="258">
        <f>IF(N1569="nulová",J1569,0)</f>
        <v>0</v>
      </c>
      <c r="BJ1569" s="17" t="s">
        <v>88</v>
      </c>
      <c r="BK1569" s="258">
        <f>ROUND(I1569*H1569,2)</f>
        <v>0</v>
      </c>
      <c r="BL1569" s="17" t="s">
        <v>348</v>
      </c>
      <c r="BM1569" s="257" t="s">
        <v>2307</v>
      </c>
    </row>
    <row r="1570" spans="1:47" s="2" customFormat="1" ht="12">
      <c r="A1570" s="38"/>
      <c r="B1570" s="39"/>
      <c r="C1570" s="40"/>
      <c r="D1570" s="259" t="s">
        <v>175</v>
      </c>
      <c r="E1570" s="40"/>
      <c r="F1570" s="260" t="s">
        <v>2306</v>
      </c>
      <c r="G1570" s="40"/>
      <c r="H1570" s="40"/>
      <c r="I1570" s="155"/>
      <c r="J1570" s="40"/>
      <c r="K1570" s="40"/>
      <c r="L1570" s="44"/>
      <c r="M1570" s="261"/>
      <c r="N1570" s="262"/>
      <c r="O1570" s="91"/>
      <c r="P1570" s="91"/>
      <c r="Q1570" s="91"/>
      <c r="R1570" s="91"/>
      <c r="S1570" s="91"/>
      <c r="T1570" s="92"/>
      <c r="U1570" s="38"/>
      <c r="V1570" s="38"/>
      <c r="W1570" s="38"/>
      <c r="X1570" s="38"/>
      <c r="Y1570" s="38"/>
      <c r="Z1570" s="38"/>
      <c r="AA1570" s="38"/>
      <c r="AB1570" s="38"/>
      <c r="AC1570" s="38"/>
      <c r="AD1570" s="38"/>
      <c r="AE1570" s="38"/>
      <c r="AT1570" s="17" t="s">
        <v>175</v>
      </c>
      <c r="AU1570" s="17" t="s">
        <v>90</v>
      </c>
    </row>
    <row r="1571" spans="1:51" s="13" customFormat="1" ht="12">
      <c r="A1571" s="13"/>
      <c r="B1571" s="267"/>
      <c r="C1571" s="268"/>
      <c r="D1571" s="259" t="s">
        <v>267</v>
      </c>
      <c r="E1571" s="269" t="s">
        <v>1</v>
      </c>
      <c r="F1571" s="270" t="s">
        <v>2308</v>
      </c>
      <c r="G1571" s="268"/>
      <c r="H1571" s="271">
        <v>4.356</v>
      </c>
      <c r="I1571" s="272"/>
      <c r="J1571" s="268"/>
      <c r="K1571" s="268"/>
      <c r="L1571" s="273"/>
      <c r="M1571" s="274"/>
      <c r="N1571" s="275"/>
      <c r="O1571" s="275"/>
      <c r="P1571" s="275"/>
      <c r="Q1571" s="275"/>
      <c r="R1571" s="275"/>
      <c r="S1571" s="275"/>
      <c r="T1571" s="276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T1571" s="277" t="s">
        <v>267</v>
      </c>
      <c r="AU1571" s="277" t="s">
        <v>90</v>
      </c>
      <c r="AV1571" s="13" t="s">
        <v>90</v>
      </c>
      <c r="AW1571" s="13" t="s">
        <v>35</v>
      </c>
      <c r="AX1571" s="13" t="s">
        <v>80</v>
      </c>
      <c r="AY1571" s="277" t="s">
        <v>166</v>
      </c>
    </row>
    <row r="1572" spans="1:51" s="14" customFormat="1" ht="12">
      <c r="A1572" s="14"/>
      <c r="B1572" s="278"/>
      <c r="C1572" s="279"/>
      <c r="D1572" s="259" t="s">
        <v>267</v>
      </c>
      <c r="E1572" s="280" t="s">
        <v>1</v>
      </c>
      <c r="F1572" s="281" t="s">
        <v>2309</v>
      </c>
      <c r="G1572" s="279"/>
      <c r="H1572" s="282">
        <v>4.356</v>
      </c>
      <c r="I1572" s="283"/>
      <c r="J1572" s="279"/>
      <c r="K1572" s="279"/>
      <c r="L1572" s="284"/>
      <c r="M1572" s="285"/>
      <c r="N1572" s="286"/>
      <c r="O1572" s="286"/>
      <c r="P1572" s="286"/>
      <c r="Q1572" s="286"/>
      <c r="R1572" s="286"/>
      <c r="S1572" s="286"/>
      <c r="T1572" s="287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T1572" s="288" t="s">
        <v>267</v>
      </c>
      <c r="AU1572" s="288" t="s">
        <v>90</v>
      </c>
      <c r="AV1572" s="14" t="s">
        <v>103</v>
      </c>
      <c r="AW1572" s="14" t="s">
        <v>35</v>
      </c>
      <c r="AX1572" s="14" t="s">
        <v>88</v>
      </c>
      <c r="AY1572" s="288" t="s">
        <v>166</v>
      </c>
    </row>
    <row r="1573" spans="1:65" s="2" customFormat="1" ht="33" customHeight="1">
      <c r="A1573" s="38"/>
      <c r="B1573" s="39"/>
      <c r="C1573" s="245" t="s">
        <v>2310</v>
      </c>
      <c r="D1573" s="245" t="s">
        <v>169</v>
      </c>
      <c r="E1573" s="246" t="s">
        <v>2311</v>
      </c>
      <c r="F1573" s="247" t="s">
        <v>2264</v>
      </c>
      <c r="G1573" s="248" t="s">
        <v>339</v>
      </c>
      <c r="H1573" s="249">
        <v>122.1</v>
      </c>
      <c r="I1573" s="250"/>
      <c r="J1573" s="251">
        <f>ROUND(I1573*H1573,2)</f>
        <v>0</v>
      </c>
      <c r="K1573" s="252"/>
      <c r="L1573" s="44"/>
      <c r="M1573" s="253" t="s">
        <v>1</v>
      </c>
      <c r="N1573" s="254" t="s">
        <v>45</v>
      </c>
      <c r="O1573" s="91"/>
      <c r="P1573" s="255">
        <f>O1573*H1573</f>
        <v>0</v>
      </c>
      <c r="Q1573" s="255">
        <v>0.00125</v>
      </c>
      <c r="R1573" s="255">
        <f>Q1573*H1573</f>
        <v>0.15262499999999998</v>
      </c>
      <c r="S1573" s="255">
        <v>0</v>
      </c>
      <c r="T1573" s="256">
        <f>S1573*H1573</f>
        <v>0</v>
      </c>
      <c r="U1573" s="38"/>
      <c r="V1573" s="38"/>
      <c r="W1573" s="38"/>
      <c r="X1573" s="38"/>
      <c r="Y1573" s="38"/>
      <c r="Z1573" s="38"/>
      <c r="AA1573" s="38"/>
      <c r="AB1573" s="38"/>
      <c r="AC1573" s="38"/>
      <c r="AD1573" s="38"/>
      <c r="AE1573" s="38"/>
      <c r="AR1573" s="257" t="s">
        <v>348</v>
      </c>
      <c r="AT1573" s="257" t="s">
        <v>169</v>
      </c>
      <c r="AU1573" s="257" t="s">
        <v>90</v>
      </c>
      <c r="AY1573" s="17" t="s">
        <v>166</v>
      </c>
      <c r="BE1573" s="258">
        <f>IF(N1573="základní",J1573,0)</f>
        <v>0</v>
      </c>
      <c r="BF1573" s="258">
        <f>IF(N1573="snížená",J1573,0)</f>
        <v>0</v>
      </c>
      <c r="BG1573" s="258">
        <f>IF(N1573="zákl. přenesená",J1573,0)</f>
        <v>0</v>
      </c>
      <c r="BH1573" s="258">
        <f>IF(N1573="sníž. přenesená",J1573,0)</f>
        <v>0</v>
      </c>
      <c r="BI1573" s="258">
        <f>IF(N1573="nulová",J1573,0)</f>
        <v>0</v>
      </c>
      <c r="BJ1573" s="17" t="s">
        <v>88</v>
      </c>
      <c r="BK1573" s="258">
        <f>ROUND(I1573*H1573,2)</f>
        <v>0</v>
      </c>
      <c r="BL1573" s="17" t="s">
        <v>348</v>
      </c>
      <c r="BM1573" s="257" t="s">
        <v>2312</v>
      </c>
    </row>
    <row r="1574" spans="1:47" s="2" customFormat="1" ht="12">
      <c r="A1574" s="38"/>
      <c r="B1574" s="39"/>
      <c r="C1574" s="40"/>
      <c r="D1574" s="259" t="s">
        <v>175</v>
      </c>
      <c r="E1574" s="40"/>
      <c r="F1574" s="260" t="s">
        <v>2313</v>
      </c>
      <c r="G1574" s="40"/>
      <c r="H1574" s="40"/>
      <c r="I1574" s="155"/>
      <c r="J1574" s="40"/>
      <c r="K1574" s="40"/>
      <c r="L1574" s="44"/>
      <c r="M1574" s="261"/>
      <c r="N1574" s="262"/>
      <c r="O1574" s="91"/>
      <c r="P1574" s="91"/>
      <c r="Q1574" s="91"/>
      <c r="R1574" s="91"/>
      <c r="S1574" s="91"/>
      <c r="T1574" s="92"/>
      <c r="U1574" s="38"/>
      <c r="V1574" s="38"/>
      <c r="W1574" s="38"/>
      <c r="X1574" s="38"/>
      <c r="Y1574" s="38"/>
      <c r="Z1574" s="38"/>
      <c r="AA1574" s="38"/>
      <c r="AB1574" s="38"/>
      <c r="AC1574" s="38"/>
      <c r="AD1574" s="38"/>
      <c r="AE1574" s="38"/>
      <c r="AT1574" s="17" t="s">
        <v>175</v>
      </c>
      <c r="AU1574" s="17" t="s">
        <v>90</v>
      </c>
    </row>
    <row r="1575" spans="1:51" s="13" customFormat="1" ht="12">
      <c r="A1575" s="13"/>
      <c r="B1575" s="267"/>
      <c r="C1575" s="268"/>
      <c r="D1575" s="259" t="s">
        <v>267</v>
      </c>
      <c r="E1575" s="269" t="s">
        <v>1</v>
      </c>
      <c r="F1575" s="270" t="s">
        <v>2277</v>
      </c>
      <c r="G1575" s="268"/>
      <c r="H1575" s="271">
        <v>122.1</v>
      </c>
      <c r="I1575" s="272"/>
      <c r="J1575" s="268"/>
      <c r="K1575" s="268"/>
      <c r="L1575" s="273"/>
      <c r="M1575" s="274"/>
      <c r="N1575" s="275"/>
      <c r="O1575" s="275"/>
      <c r="P1575" s="275"/>
      <c r="Q1575" s="275"/>
      <c r="R1575" s="275"/>
      <c r="S1575" s="275"/>
      <c r="T1575" s="276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T1575" s="277" t="s">
        <v>267</v>
      </c>
      <c r="AU1575" s="277" t="s">
        <v>90</v>
      </c>
      <c r="AV1575" s="13" t="s">
        <v>90</v>
      </c>
      <c r="AW1575" s="13" t="s">
        <v>35</v>
      </c>
      <c r="AX1575" s="13" t="s">
        <v>80</v>
      </c>
      <c r="AY1575" s="277" t="s">
        <v>166</v>
      </c>
    </row>
    <row r="1576" spans="1:51" s="14" customFormat="1" ht="12">
      <c r="A1576" s="14"/>
      <c r="B1576" s="278"/>
      <c r="C1576" s="279"/>
      <c r="D1576" s="259" t="s">
        <v>267</v>
      </c>
      <c r="E1576" s="280" t="s">
        <v>1</v>
      </c>
      <c r="F1576" s="281" t="s">
        <v>872</v>
      </c>
      <c r="G1576" s="279"/>
      <c r="H1576" s="282">
        <v>122.1</v>
      </c>
      <c r="I1576" s="283"/>
      <c r="J1576" s="279"/>
      <c r="K1576" s="279"/>
      <c r="L1576" s="284"/>
      <c r="M1576" s="285"/>
      <c r="N1576" s="286"/>
      <c r="O1576" s="286"/>
      <c r="P1576" s="286"/>
      <c r="Q1576" s="286"/>
      <c r="R1576" s="286"/>
      <c r="S1576" s="286"/>
      <c r="T1576" s="287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T1576" s="288" t="s">
        <v>267</v>
      </c>
      <c r="AU1576" s="288" t="s">
        <v>90</v>
      </c>
      <c r="AV1576" s="14" t="s">
        <v>103</v>
      </c>
      <c r="AW1576" s="14" t="s">
        <v>35</v>
      </c>
      <c r="AX1576" s="14" t="s">
        <v>88</v>
      </c>
      <c r="AY1576" s="288" t="s">
        <v>166</v>
      </c>
    </row>
    <row r="1577" spans="1:65" s="2" customFormat="1" ht="21.75" customHeight="1">
      <c r="A1577" s="38"/>
      <c r="B1577" s="39"/>
      <c r="C1577" s="245" t="s">
        <v>2314</v>
      </c>
      <c r="D1577" s="245" t="s">
        <v>169</v>
      </c>
      <c r="E1577" s="246" t="s">
        <v>2315</v>
      </c>
      <c r="F1577" s="247" t="s">
        <v>2316</v>
      </c>
      <c r="G1577" s="248" t="s">
        <v>307</v>
      </c>
      <c r="H1577" s="249">
        <v>0.488</v>
      </c>
      <c r="I1577" s="250"/>
      <c r="J1577" s="251">
        <f>ROUND(I1577*H1577,2)</f>
        <v>0</v>
      </c>
      <c r="K1577" s="252"/>
      <c r="L1577" s="44"/>
      <c r="M1577" s="253" t="s">
        <v>1</v>
      </c>
      <c r="N1577" s="254" t="s">
        <v>45</v>
      </c>
      <c r="O1577" s="91"/>
      <c r="P1577" s="255">
        <f>O1577*H1577</f>
        <v>0</v>
      </c>
      <c r="Q1577" s="255">
        <v>0</v>
      </c>
      <c r="R1577" s="255">
        <f>Q1577*H1577</f>
        <v>0</v>
      </c>
      <c r="S1577" s="255">
        <v>0</v>
      </c>
      <c r="T1577" s="256">
        <f>S1577*H1577</f>
        <v>0</v>
      </c>
      <c r="U1577" s="38"/>
      <c r="V1577" s="38"/>
      <c r="W1577" s="38"/>
      <c r="X1577" s="38"/>
      <c r="Y1577" s="38"/>
      <c r="Z1577" s="38"/>
      <c r="AA1577" s="38"/>
      <c r="AB1577" s="38"/>
      <c r="AC1577" s="38"/>
      <c r="AD1577" s="38"/>
      <c r="AE1577" s="38"/>
      <c r="AR1577" s="257" t="s">
        <v>348</v>
      </c>
      <c r="AT1577" s="257" t="s">
        <v>169</v>
      </c>
      <c r="AU1577" s="257" t="s">
        <v>90</v>
      </c>
      <c r="AY1577" s="17" t="s">
        <v>166</v>
      </c>
      <c r="BE1577" s="258">
        <f>IF(N1577="základní",J1577,0)</f>
        <v>0</v>
      </c>
      <c r="BF1577" s="258">
        <f>IF(N1577="snížená",J1577,0)</f>
        <v>0</v>
      </c>
      <c r="BG1577" s="258">
        <f>IF(N1577="zákl. přenesená",J1577,0)</f>
        <v>0</v>
      </c>
      <c r="BH1577" s="258">
        <f>IF(N1577="sníž. přenesená",J1577,0)</f>
        <v>0</v>
      </c>
      <c r="BI1577" s="258">
        <f>IF(N1577="nulová",J1577,0)</f>
        <v>0</v>
      </c>
      <c r="BJ1577" s="17" t="s">
        <v>88</v>
      </c>
      <c r="BK1577" s="258">
        <f>ROUND(I1577*H1577,2)</f>
        <v>0</v>
      </c>
      <c r="BL1577" s="17" t="s">
        <v>348</v>
      </c>
      <c r="BM1577" s="257" t="s">
        <v>2317</v>
      </c>
    </row>
    <row r="1578" spans="1:47" s="2" customFormat="1" ht="12">
      <c r="A1578" s="38"/>
      <c r="B1578" s="39"/>
      <c r="C1578" s="40"/>
      <c r="D1578" s="259" t="s">
        <v>175</v>
      </c>
      <c r="E1578" s="40"/>
      <c r="F1578" s="260" t="s">
        <v>2318</v>
      </c>
      <c r="G1578" s="40"/>
      <c r="H1578" s="40"/>
      <c r="I1578" s="155"/>
      <c r="J1578" s="40"/>
      <c r="K1578" s="40"/>
      <c r="L1578" s="44"/>
      <c r="M1578" s="261"/>
      <c r="N1578" s="262"/>
      <c r="O1578" s="91"/>
      <c r="P1578" s="91"/>
      <c r="Q1578" s="91"/>
      <c r="R1578" s="91"/>
      <c r="S1578" s="91"/>
      <c r="T1578" s="92"/>
      <c r="U1578" s="38"/>
      <c r="V1578" s="38"/>
      <c r="W1578" s="38"/>
      <c r="X1578" s="38"/>
      <c r="Y1578" s="38"/>
      <c r="Z1578" s="38"/>
      <c r="AA1578" s="38"/>
      <c r="AB1578" s="38"/>
      <c r="AC1578" s="38"/>
      <c r="AD1578" s="38"/>
      <c r="AE1578" s="38"/>
      <c r="AT1578" s="17" t="s">
        <v>175</v>
      </c>
      <c r="AU1578" s="17" t="s">
        <v>90</v>
      </c>
    </row>
    <row r="1579" spans="1:63" s="12" customFormat="1" ht="22.8" customHeight="1">
      <c r="A1579" s="12"/>
      <c r="B1579" s="229"/>
      <c r="C1579" s="230"/>
      <c r="D1579" s="231" t="s">
        <v>79</v>
      </c>
      <c r="E1579" s="243" t="s">
        <v>2319</v>
      </c>
      <c r="F1579" s="243" t="s">
        <v>2320</v>
      </c>
      <c r="G1579" s="230"/>
      <c r="H1579" s="230"/>
      <c r="I1579" s="233"/>
      <c r="J1579" s="244">
        <f>BK1579</f>
        <v>0</v>
      </c>
      <c r="K1579" s="230"/>
      <c r="L1579" s="235"/>
      <c r="M1579" s="236"/>
      <c r="N1579" s="237"/>
      <c r="O1579" s="237"/>
      <c r="P1579" s="238">
        <f>SUM(P1580:P1588)</f>
        <v>0</v>
      </c>
      <c r="Q1579" s="237"/>
      <c r="R1579" s="238">
        <f>SUM(R1580:R1588)</f>
        <v>0.40810799999999997</v>
      </c>
      <c r="S1579" s="237"/>
      <c r="T1579" s="239">
        <f>SUM(T1580:T1588)</f>
        <v>0</v>
      </c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R1579" s="240" t="s">
        <v>90</v>
      </c>
      <c r="AT1579" s="241" t="s">
        <v>79</v>
      </c>
      <c r="AU1579" s="241" t="s">
        <v>88</v>
      </c>
      <c r="AY1579" s="240" t="s">
        <v>166</v>
      </c>
      <c r="BK1579" s="242">
        <f>SUM(BK1580:BK1588)</f>
        <v>0</v>
      </c>
    </row>
    <row r="1580" spans="1:65" s="2" customFormat="1" ht="33" customHeight="1">
      <c r="A1580" s="38"/>
      <c r="B1580" s="39"/>
      <c r="C1580" s="245" t="s">
        <v>2321</v>
      </c>
      <c r="D1580" s="245" t="s">
        <v>169</v>
      </c>
      <c r="E1580" s="246" t="s">
        <v>2322</v>
      </c>
      <c r="F1580" s="247" t="s">
        <v>2323</v>
      </c>
      <c r="G1580" s="248" t="s">
        <v>339</v>
      </c>
      <c r="H1580" s="249">
        <v>21.3</v>
      </c>
      <c r="I1580" s="250"/>
      <c r="J1580" s="251">
        <f>ROUND(I1580*H1580,2)</f>
        <v>0</v>
      </c>
      <c r="K1580" s="252"/>
      <c r="L1580" s="44"/>
      <c r="M1580" s="253" t="s">
        <v>1</v>
      </c>
      <c r="N1580" s="254" t="s">
        <v>45</v>
      </c>
      <c r="O1580" s="91"/>
      <c r="P1580" s="255">
        <f>O1580*H1580</f>
        <v>0</v>
      </c>
      <c r="Q1580" s="255">
        <v>0.0053</v>
      </c>
      <c r="R1580" s="255">
        <f>Q1580*H1580</f>
        <v>0.11289</v>
      </c>
      <c r="S1580" s="255">
        <v>0</v>
      </c>
      <c r="T1580" s="256">
        <f>S1580*H1580</f>
        <v>0</v>
      </c>
      <c r="U1580" s="38"/>
      <c r="V1580" s="38"/>
      <c r="W1580" s="38"/>
      <c r="X1580" s="38"/>
      <c r="Y1580" s="38"/>
      <c r="Z1580" s="38"/>
      <c r="AA1580" s="38"/>
      <c r="AB1580" s="38"/>
      <c r="AC1580" s="38"/>
      <c r="AD1580" s="38"/>
      <c r="AE1580" s="38"/>
      <c r="AR1580" s="257" t="s">
        <v>348</v>
      </c>
      <c r="AT1580" s="257" t="s">
        <v>169</v>
      </c>
      <c r="AU1580" s="257" t="s">
        <v>90</v>
      </c>
      <c r="AY1580" s="17" t="s">
        <v>166</v>
      </c>
      <c r="BE1580" s="258">
        <f>IF(N1580="základní",J1580,0)</f>
        <v>0</v>
      </c>
      <c r="BF1580" s="258">
        <f>IF(N1580="snížená",J1580,0)</f>
        <v>0</v>
      </c>
      <c r="BG1580" s="258">
        <f>IF(N1580="zákl. přenesená",J1580,0)</f>
        <v>0</v>
      </c>
      <c r="BH1580" s="258">
        <f>IF(N1580="sníž. přenesená",J1580,0)</f>
        <v>0</v>
      </c>
      <c r="BI1580" s="258">
        <f>IF(N1580="nulová",J1580,0)</f>
        <v>0</v>
      </c>
      <c r="BJ1580" s="17" t="s">
        <v>88</v>
      </c>
      <c r="BK1580" s="258">
        <f>ROUND(I1580*H1580,2)</f>
        <v>0</v>
      </c>
      <c r="BL1580" s="17" t="s">
        <v>348</v>
      </c>
      <c r="BM1580" s="257" t="s">
        <v>2324</v>
      </c>
    </row>
    <row r="1581" spans="1:47" s="2" customFormat="1" ht="12">
      <c r="A1581" s="38"/>
      <c r="B1581" s="39"/>
      <c r="C1581" s="40"/>
      <c r="D1581" s="259" t="s">
        <v>175</v>
      </c>
      <c r="E1581" s="40"/>
      <c r="F1581" s="260" t="s">
        <v>2325</v>
      </c>
      <c r="G1581" s="40"/>
      <c r="H1581" s="40"/>
      <c r="I1581" s="155"/>
      <c r="J1581" s="40"/>
      <c r="K1581" s="40"/>
      <c r="L1581" s="44"/>
      <c r="M1581" s="261"/>
      <c r="N1581" s="262"/>
      <c r="O1581" s="91"/>
      <c r="P1581" s="91"/>
      <c r="Q1581" s="91"/>
      <c r="R1581" s="91"/>
      <c r="S1581" s="91"/>
      <c r="T1581" s="92"/>
      <c r="U1581" s="38"/>
      <c r="V1581" s="38"/>
      <c r="W1581" s="38"/>
      <c r="X1581" s="38"/>
      <c r="Y1581" s="38"/>
      <c r="Z1581" s="38"/>
      <c r="AA1581" s="38"/>
      <c r="AB1581" s="38"/>
      <c r="AC1581" s="38"/>
      <c r="AD1581" s="38"/>
      <c r="AE1581" s="38"/>
      <c r="AT1581" s="17" t="s">
        <v>175</v>
      </c>
      <c r="AU1581" s="17" t="s">
        <v>90</v>
      </c>
    </row>
    <row r="1582" spans="1:51" s="13" customFormat="1" ht="12">
      <c r="A1582" s="13"/>
      <c r="B1582" s="267"/>
      <c r="C1582" s="268"/>
      <c r="D1582" s="259" t="s">
        <v>267</v>
      </c>
      <c r="E1582" s="269" t="s">
        <v>1</v>
      </c>
      <c r="F1582" s="270" t="s">
        <v>782</v>
      </c>
      <c r="G1582" s="268"/>
      <c r="H1582" s="271">
        <v>21.3</v>
      </c>
      <c r="I1582" s="272"/>
      <c r="J1582" s="268"/>
      <c r="K1582" s="268"/>
      <c r="L1582" s="273"/>
      <c r="M1582" s="274"/>
      <c r="N1582" s="275"/>
      <c r="O1582" s="275"/>
      <c r="P1582" s="275"/>
      <c r="Q1582" s="275"/>
      <c r="R1582" s="275"/>
      <c r="S1582" s="275"/>
      <c r="T1582" s="276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T1582" s="277" t="s">
        <v>267</v>
      </c>
      <c r="AU1582" s="277" t="s">
        <v>90</v>
      </c>
      <c r="AV1582" s="13" t="s">
        <v>90</v>
      </c>
      <c r="AW1582" s="13" t="s">
        <v>35</v>
      </c>
      <c r="AX1582" s="13" t="s">
        <v>80</v>
      </c>
      <c r="AY1582" s="277" t="s">
        <v>166</v>
      </c>
    </row>
    <row r="1583" spans="1:51" s="14" customFormat="1" ht="12">
      <c r="A1583" s="14"/>
      <c r="B1583" s="278"/>
      <c r="C1583" s="279"/>
      <c r="D1583" s="259" t="s">
        <v>267</v>
      </c>
      <c r="E1583" s="280" t="s">
        <v>1</v>
      </c>
      <c r="F1583" s="281" t="s">
        <v>2326</v>
      </c>
      <c r="G1583" s="279"/>
      <c r="H1583" s="282">
        <v>21.3</v>
      </c>
      <c r="I1583" s="283"/>
      <c r="J1583" s="279"/>
      <c r="K1583" s="279"/>
      <c r="L1583" s="284"/>
      <c r="M1583" s="285"/>
      <c r="N1583" s="286"/>
      <c r="O1583" s="286"/>
      <c r="P1583" s="286"/>
      <c r="Q1583" s="286"/>
      <c r="R1583" s="286"/>
      <c r="S1583" s="286"/>
      <c r="T1583" s="287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T1583" s="288" t="s">
        <v>267</v>
      </c>
      <c r="AU1583" s="288" t="s">
        <v>90</v>
      </c>
      <c r="AV1583" s="14" t="s">
        <v>103</v>
      </c>
      <c r="AW1583" s="14" t="s">
        <v>35</v>
      </c>
      <c r="AX1583" s="14" t="s">
        <v>88</v>
      </c>
      <c r="AY1583" s="288" t="s">
        <v>166</v>
      </c>
    </row>
    <row r="1584" spans="1:65" s="2" customFormat="1" ht="21.75" customHeight="1">
      <c r="A1584" s="38"/>
      <c r="B1584" s="39"/>
      <c r="C1584" s="300" t="s">
        <v>2327</v>
      </c>
      <c r="D1584" s="300" t="s">
        <v>331</v>
      </c>
      <c r="E1584" s="301" t="s">
        <v>2328</v>
      </c>
      <c r="F1584" s="302" t="s">
        <v>2329</v>
      </c>
      <c r="G1584" s="303" t="s">
        <v>339</v>
      </c>
      <c r="H1584" s="304">
        <v>23.43</v>
      </c>
      <c r="I1584" s="305"/>
      <c r="J1584" s="306">
        <f>ROUND(I1584*H1584,2)</f>
        <v>0</v>
      </c>
      <c r="K1584" s="307"/>
      <c r="L1584" s="308"/>
      <c r="M1584" s="309" t="s">
        <v>1</v>
      </c>
      <c r="N1584" s="310" t="s">
        <v>45</v>
      </c>
      <c r="O1584" s="91"/>
      <c r="P1584" s="255">
        <f>O1584*H1584</f>
        <v>0</v>
      </c>
      <c r="Q1584" s="255">
        <v>0.0126</v>
      </c>
      <c r="R1584" s="255">
        <f>Q1584*H1584</f>
        <v>0.295218</v>
      </c>
      <c r="S1584" s="255">
        <v>0</v>
      </c>
      <c r="T1584" s="256">
        <f>S1584*H1584</f>
        <v>0</v>
      </c>
      <c r="U1584" s="38"/>
      <c r="V1584" s="38"/>
      <c r="W1584" s="38"/>
      <c r="X1584" s="38"/>
      <c r="Y1584" s="38"/>
      <c r="Z1584" s="38"/>
      <c r="AA1584" s="38"/>
      <c r="AB1584" s="38"/>
      <c r="AC1584" s="38"/>
      <c r="AD1584" s="38"/>
      <c r="AE1584" s="38"/>
      <c r="AR1584" s="257" t="s">
        <v>508</v>
      </c>
      <c r="AT1584" s="257" t="s">
        <v>331</v>
      </c>
      <c r="AU1584" s="257" t="s">
        <v>90</v>
      </c>
      <c r="AY1584" s="17" t="s">
        <v>166</v>
      </c>
      <c r="BE1584" s="258">
        <f>IF(N1584="základní",J1584,0)</f>
        <v>0</v>
      </c>
      <c r="BF1584" s="258">
        <f>IF(N1584="snížená",J1584,0)</f>
        <v>0</v>
      </c>
      <c r="BG1584" s="258">
        <f>IF(N1584="zákl. přenesená",J1584,0)</f>
        <v>0</v>
      </c>
      <c r="BH1584" s="258">
        <f>IF(N1584="sníž. přenesená",J1584,0)</f>
        <v>0</v>
      </c>
      <c r="BI1584" s="258">
        <f>IF(N1584="nulová",J1584,0)</f>
        <v>0</v>
      </c>
      <c r="BJ1584" s="17" t="s">
        <v>88</v>
      </c>
      <c r="BK1584" s="258">
        <f>ROUND(I1584*H1584,2)</f>
        <v>0</v>
      </c>
      <c r="BL1584" s="17" t="s">
        <v>348</v>
      </c>
      <c r="BM1584" s="257" t="s">
        <v>2330</v>
      </c>
    </row>
    <row r="1585" spans="1:47" s="2" customFormat="1" ht="12">
      <c r="A1585" s="38"/>
      <c r="B1585" s="39"/>
      <c r="C1585" s="40"/>
      <c r="D1585" s="259" t="s">
        <v>175</v>
      </c>
      <c r="E1585" s="40"/>
      <c r="F1585" s="260" t="s">
        <v>2329</v>
      </c>
      <c r="G1585" s="40"/>
      <c r="H1585" s="40"/>
      <c r="I1585" s="155"/>
      <c r="J1585" s="40"/>
      <c r="K1585" s="40"/>
      <c r="L1585" s="44"/>
      <c r="M1585" s="261"/>
      <c r="N1585" s="262"/>
      <c r="O1585" s="91"/>
      <c r="P1585" s="91"/>
      <c r="Q1585" s="91"/>
      <c r="R1585" s="91"/>
      <c r="S1585" s="91"/>
      <c r="T1585" s="92"/>
      <c r="U1585" s="38"/>
      <c r="V1585" s="38"/>
      <c r="W1585" s="38"/>
      <c r="X1585" s="38"/>
      <c r="Y1585" s="38"/>
      <c r="Z1585" s="38"/>
      <c r="AA1585" s="38"/>
      <c r="AB1585" s="38"/>
      <c r="AC1585" s="38"/>
      <c r="AD1585" s="38"/>
      <c r="AE1585" s="38"/>
      <c r="AT1585" s="17" t="s">
        <v>175</v>
      </c>
      <c r="AU1585" s="17" t="s">
        <v>90</v>
      </c>
    </row>
    <row r="1586" spans="1:51" s="13" customFormat="1" ht="12">
      <c r="A1586" s="13"/>
      <c r="B1586" s="267"/>
      <c r="C1586" s="268"/>
      <c r="D1586" s="259" t="s">
        <v>267</v>
      </c>
      <c r="E1586" s="268"/>
      <c r="F1586" s="270" t="s">
        <v>2331</v>
      </c>
      <c r="G1586" s="268"/>
      <c r="H1586" s="271">
        <v>23.43</v>
      </c>
      <c r="I1586" s="272"/>
      <c r="J1586" s="268"/>
      <c r="K1586" s="268"/>
      <c r="L1586" s="273"/>
      <c r="M1586" s="274"/>
      <c r="N1586" s="275"/>
      <c r="O1586" s="275"/>
      <c r="P1586" s="275"/>
      <c r="Q1586" s="275"/>
      <c r="R1586" s="275"/>
      <c r="S1586" s="275"/>
      <c r="T1586" s="276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T1586" s="277" t="s">
        <v>267</v>
      </c>
      <c r="AU1586" s="277" t="s">
        <v>90</v>
      </c>
      <c r="AV1586" s="13" t="s">
        <v>90</v>
      </c>
      <c r="AW1586" s="13" t="s">
        <v>4</v>
      </c>
      <c r="AX1586" s="13" t="s">
        <v>88</v>
      </c>
      <c r="AY1586" s="277" t="s">
        <v>166</v>
      </c>
    </row>
    <row r="1587" spans="1:65" s="2" customFormat="1" ht="21.75" customHeight="1">
      <c r="A1587" s="38"/>
      <c r="B1587" s="39"/>
      <c r="C1587" s="245" t="s">
        <v>2332</v>
      </c>
      <c r="D1587" s="245" t="s">
        <v>169</v>
      </c>
      <c r="E1587" s="246" t="s">
        <v>2333</v>
      </c>
      <c r="F1587" s="247" t="s">
        <v>2334</v>
      </c>
      <c r="G1587" s="248" t="s">
        <v>307</v>
      </c>
      <c r="H1587" s="249">
        <v>0.408</v>
      </c>
      <c r="I1587" s="250"/>
      <c r="J1587" s="251">
        <f>ROUND(I1587*H1587,2)</f>
        <v>0</v>
      </c>
      <c r="K1587" s="252"/>
      <c r="L1587" s="44"/>
      <c r="M1587" s="253" t="s">
        <v>1</v>
      </c>
      <c r="N1587" s="254" t="s">
        <v>45</v>
      </c>
      <c r="O1587" s="91"/>
      <c r="P1587" s="255">
        <f>O1587*H1587</f>
        <v>0</v>
      </c>
      <c r="Q1587" s="255">
        <v>0</v>
      </c>
      <c r="R1587" s="255">
        <f>Q1587*H1587</f>
        <v>0</v>
      </c>
      <c r="S1587" s="255">
        <v>0</v>
      </c>
      <c r="T1587" s="256">
        <f>S1587*H1587</f>
        <v>0</v>
      </c>
      <c r="U1587" s="38"/>
      <c r="V1587" s="38"/>
      <c r="W1587" s="38"/>
      <c r="X1587" s="38"/>
      <c r="Y1587" s="38"/>
      <c r="Z1587" s="38"/>
      <c r="AA1587" s="38"/>
      <c r="AB1587" s="38"/>
      <c r="AC1587" s="38"/>
      <c r="AD1587" s="38"/>
      <c r="AE1587" s="38"/>
      <c r="AR1587" s="257" t="s">
        <v>348</v>
      </c>
      <c r="AT1587" s="257" t="s">
        <v>169</v>
      </c>
      <c r="AU1587" s="257" t="s">
        <v>90</v>
      </c>
      <c r="AY1587" s="17" t="s">
        <v>166</v>
      </c>
      <c r="BE1587" s="258">
        <f>IF(N1587="základní",J1587,0)</f>
        <v>0</v>
      </c>
      <c r="BF1587" s="258">
        <f>IF(N1587="snížená",J1587,0)</f>
        <v>0</v>
      </c>
      <c r="BG1587" s="258">
        <f>IF(N1587="zákl. přenesená",J1587,0)</f>
        <v>0</v>
      </c>
      <c r="BH1587" s="258">
        <f>IF(N1587="sníž. přenesená",J1587,0)</f>
        <v>0</v>
      </c>
      <c r="BI1587" s="258">
        <f>IF(N1587="nulová",J1587,0)</f>
        <v>0</v>
      </c>
      <c r="BJ1587" s="17" t="s">
        <v>88</v>
      </c>
      <c r="BK1587" s="258">
        <f>ROUND(I1587*H1587,2)</f>
        <v>0</v>
      </c>
      <c r="BL1587" s="17" t="s">
        <v>348</v>
      </c>
      <c r="BM1587" s="257" t="s">
        <v>2335</v>
      </c>
    </row>
    <row r="1588" spans="1:47" s="2" customFormat="1" ht="12">
      <c r="A1588" s="38"/>
      <c r="B1588" s="39"/>
      <c r="C1588" s="40"/>
      <c r="D1588" s="259" t="s">
        <v>175</v>
      </c>
      <c r="E1588" s="40"/>
      <c r="F1588" s="260" t="s">
        <v>2336</v>
      </c>
      <c r="G1588" s="40"/>
      <c r="H1588" s="40"/>
      <c r="I1588" s="155"/>
      <c r="J1588" s="40"/>
      <c r="K1588" s="40"/>
      <c r="L1588" s="44"/>
      <c r="M1588" s="261"/>
      <c r="N1588" s="262"/>
      <c r="O1588" s="91"/>
      <c r="P1588" s="91"/>
      <c r="Q1588" s="91"/>
      <c r="R1588" s="91"/>
      <c r="S1588" s="91"/>
      <c r="T1588" s="92"/>
      <c r="U1588" s="38"/>
      <c r="V1588" s="38"/>
      <c r="W1588" s="38"/>
      <c r="X1588" s="38"/>
      <c r="Y1588" s="38"/>
      <c r="Z1588" s="38"/>
      <c r="AA1588" s="38"/>
      <c r="AB1588" s="38"/>
      <c r="AC1588" s="38"/>
      <c r="AD1588" s="38"/>
      <c r="AE1588" s="38"/>
      <c r="AT1588" s="17" t="s">
        <v>175</v>
      </c>
      <c r="AU1588" s="17" t="s">
        <v>90</v>
      </c>
    </row>
    <row r="1589" spans="1:63" s="12" customFormat="1" ht="22.8" customHeight="1">
      <c r="A1589" s="12"/>
      <c r="B1589" s="229"/>
      <c r="C1589" s="230"/>
      <c r="D1589" s="231" t="s">
        <v>79</v>
      </c>
      <c r="E1589" s="243" t="s">
        <v>2337</v>
      </c>
      <c r="F1589" s="243" t="s">
        <v>2338</v>
      </c>
      <c r="G1589" s="230"/>
      <c r="H1589" s="230"/>
      <c r="I1589" s="233"/>
      <c r="J1589" s="244">
        <f>BK1589</f>
        <v>0</v>
      </c>
      <c r="K1589" s="230"/>
      <c r="L1589" s="235"/>
      <c r="M1589" s="236"/>
      <c r="N1589" s="237"/>
      <c r="O1589" s="237"/>
      <c r="P1589" s="238">
        <f>SUM(P1590:P1681)</f>
        <v>0</v>
      </c>
      <c r="Q1589" s="237"/>
      <c r="R1589" s="238">
        <f>SUM(R1590:R1681)</f>
        <v>0.41479029999999995</v>
      </c>
      <c r="S1589" s="237"/>
      <c r="T1589" s="239">
        <f>SUM(T1590:T1681)</f>
        <v>0</v>
      </c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R1589" s="240" t="s">
        <v>90</v>
      </c>
      <c r="AT1589" s="241" t="s">
        <v>79</v>
      </c>
      <c r="AU1589" s="241" t="s">
        <v>88</v>
      </c>
      <c r="AY1589" s="240" t="s">
        <v>166</v>
      </c>
      <c r="BK1589" s="242">
        <f>SUM(BK1590:BK1681)</f>
        <v>0</v>
      </c>
    </row>
    <row r="1590" spans="1:65" s="2" customFormat="1" ht="21.75" customHeight="1">
      <c r="A1590" s="38"/>
      <c r="B1590" s="39"/>
      <c r="C1590" s="245" t="s">
        <v>2339</v>
      </c>
      <c r="D1590" s="245" t="s">
        <v>169</v>
      </c>
      <c r="E1590" s="246" t="s">
        <v>2340</v>
      </c>
      <c r="F1590" s="247" t="s">
        <v>2341</v>
      </c>
      <c r="G1590" s="248" t="s">
        <v>339</v>
      </c>
      <c r="H1590" s="249">
        <v>854.46</v>
      </c>
      <c r="I1590" s="250"/>
      <c r="J1590" s="251">
        <f>ROUND(I1590*H1590,2)</f>
        <v>0</v>
      </c>
      <c r="K1590" s="252"/>
      <c r="L1590" s="44"/>
      <c r="M1590" s="253" t="s">
        <v>1</v>
      </c>
      <c r="N1590" s="254" t="s">
        <v>45</v>
      </c>
      <c r="O1590" s="91"/>
      <c r="P1590" s="255">
        <f>O1590*H1590</f>
        <v>0</v>
      </c>
      <c r="Q1590" s="255">
        <v>0.00015</v>
      </c>
      <c r="R1590" s="255">
        <f>Q1590*H1590</f>
        <v>0.128169</v>
      </c>
      <c r="S1590" s="255">
        <v>0</v>
      </c>
      <c r="T1590" s="256">
        <f>S1590*H1590</f>
        <v>0</v>
      </c>
      <c r="U1590" s="38"/>
      <c r="V1590" s="38"/>
      <c r="W1590" s="38"/>
      <c r="X1590" s="38"/>
      <c r="Y1590" s="38"/>
      <c r="Z1590" s="38"/>
      <c r="AA1590" s="38"/>
      <c r="AB1590" s="38"/>
      <c r="AC1590" s="38"/>
      <c r="AD1590" s="38"/>
      <c r="AE1590" s="38"/>
      <c r="AR1590" s="257" t="s">
        <v>348</v>
      </c>
      <c r="AT1590" s="257" t="s">
        <v>169</v>
      </c>
      <c r="AU1590" s="257" t="s">
        <v>90</v>
      </c>
      <c r="AY1590" s="17" t="s">
        <v>166</v>
      </c>
      <c r="BE1590" s="258">
        <f>IF(N1590="základní",J1590,0)</f>
        <v>0</v>
      </c>
      <c r="BF1590" s="258">
        <f>IF(N1590="snížená",J1590,0)</f>
        <v>0</v>
      </c>
      <c r="BG1590" s="258">
        <f>IF(N1590="zákl. přenesená",J1590,0)</f>
        <v>0</v>
      </c>
      <c r="BH1590" s="258">
        <f>IF(N1590="sníž. přenesená",J1590,0)</f>
        <v>0</v>
      </c>
      <c r="BI1590" s="258">
        <f>IF(N1590="nulová",J1590,0)</f>
        <v>0</v>
      </c>
      <c r="BJ1590" s="17" t="s">
        <v>88</v>
      </c>
      <c r="BK1590" s="258">
        <f>ROUND(I1590*H1590,2)</f>
        <v>0</v>
      </c>
      <c r="BL1590" s="17" t="s">
        <v>348</v>
      </c>
      <c r="BM1590" s="257" t="s">
        <v>2342</v>
      </c>
    </row>
    <row r="1591" spans="1:47" s="2" customFormat="1" ht="12">
      <c r="A1591" s="38"/>
      <c r="B1591" s="39"/>
      <c r="C1591" s="40"/>
      <c r="D1591" s="259" t="s">
        <v>175</v>
      </c>
      <c r="E1591" s="40"/>
      <c r="F1591" s="260" t="s">
        <v>2343</v>
      </c>
      <c r="G1591" s="40"/>
      <c r="H1591" s="40"/>
      <c r="I1591" s="155"/>
      <c r="J1591" s="40"/>
      <c r="K1591" s="40"/>
      <c r="L1591" s="44"/>
      <c r="M1591" s="261"/>
      <c r="N1591" s="262"/>
      <c r="O1591" s="91"/>
      <c r="P1591" s="91"/>
      <c r="Q1591" s="91"/>
      <c r="R1591" s="91"/>
      <c r="S1591" s="91"/>
      <c r="T1591" s="92"/>
      <c r="U1591" s="38"/>
      <c r="V1591" s="38"/>
      <c r="W1591" s="38"/>
      <c r="X1591" s="38"/>
      <c r="Y1591" s="38"/>
      <c r="Z1591" s="38"/>
      <c r="AA1591" s="38"/>
      <c r="AB1591" s="38"/>
      <c r="AC1591" s="38"/>
      <c r="AD1591" s="38"/>
      <c r="AE1591" s="38"/>
      <c r="AT1591" s="17" t="s">
        <v>175</v>
      </c>
      <c r="AU1591" s="17" t="s">
        <v>90</v>
      </c>
    </row>
    <row r="1592" spans="1:51" s="13" customFormat="1" ht="12">
      <c r="A1592" s="13"/>
      <c r="B1592" s="267"/>
      <c r="C1592" s="268"/>
      <c r="D1592" s="259" t="s">
        <v>267</v>
      </c>
      <c r="E1592" s="269" t="s">
        <v>1</v>
      </c>
      <c r="F1592" s="270" t="s">
        <v>2344</v>
      </c>
      <c r="G1592" s="268"/>
      <c r="H1592" s="271">
        <v>523</v>
      </c>
      <c r="I1592" s="272"/>
      <c r="J1592" s="268"/>
      <c r="K1592" s="268"/>
      <c r="L1592" s="273"/>
      <c r="M1592" s="274"/>
      <c r="N1592" s="275"/>
      <c r="O1592" s="275"/>
      <c r="P1592" s="275"/>
      <c r="Q1592" s="275"/>
      <c r="R1592" s="275"/>
      <c r="S1592" s="275"/>
      <c r="T1592" s="276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T1592" s="277" t="s">
        <v>267</v>
      </c>
      <c r="AU1592" s="277" t="s">
        <v>90</v>
      </c>
      <c r="AV1592" s="13" t="s">
        <v>90</v>
      </c>
      <c r="AW1592" s="13" t="s">
        <v>35</v>
      </c>
      <c r="AX1592" s="13" t="s">
        <v>80</v>
      </c>
      <c r="AY1592" s="277" t="s">
        <v>166</v>
      </c>
    </row>
    <row r="1593" spans="1:51" s="14" customFormat="1" ht="12">
      <c r="A1593" s="14"/>
      <c r="B1593" s="278"/>
      <c r="C1593" s="279"/>
      <c r="D1593" s="259" t="s">
        <v>267</v>
      </c>
      <c r="E1593" s="280" t="s">
        <v>1</v>
      </c>
      <c r="F1593" s="281" t="s">
        <v>2345</v>
      </c>
      <c r="G1593" s="279"/>
      <c r="H1593" s="282">
        <v>523</v>
      </c>
      <c r="I1593" s="283"/>
      <c r="J1593" s="279"/>
      <c r="K1593" s="279"/>
      <c r="L1593" s="284"/>
      <c r="M1593" s="285"/>
      <c r="N1593" s="286"/>
      <c r="O1593" s="286"/>
      <c r="P1593" s="286"/>
      <c r="Q1593" s="286"/>
      <c r="R1593" s="286"/>
      <c r="S1593" s="286"/>
      <c r="T1593" s="287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T1593" s="288" t="s">
        <v>267</v>
      </c>
      <c r="AU1593" s="288" t="s">
        <v>90</v>
      </c>
      <c r="AV1593" s="14" t="s">
        <v>103</v>
      </c>
      <c r="AW1593" s="14" t="s">
        <v>35</v>
      </c>
      <c r="AX1593" s="14" t="s">
        <v>80</v>
      </c>
      <c r="AY1593" s="288" t="s">
        <v>166</v>
      </c>
    </row>
    <row r="1594" spans="1:51" s="13" customFormat="1" ht="12">
      <c r="A1594" s="13"/>
      <c r="B1594" s="267"/>
      <c r="C1594" s="268"/>
      <c r="D1594" s="259" t="s">
        <v>267</v>
      </c>
      <c r="E1594" s="269" t="s">
        <v>1</v>
      </c>
      <c r="F1594" s="270" t="s">
        <v>2346</v>
      </c>
      <c r="G1594" s="268"/>
      <c r="H1594" s="271">
        <v>89.96</v>
      </c>
      <c r="I1594" s="272"/>
      <c r="J1594" s="268"/>
      <c r="K1594" s="268"/>
      <c r="L1594" s="273"/>
      <c r="M1594" s="274"/>
      <c r="N1594" s="275"/>
      <c r="O1594" s="275"/>
      <c r="P1594" s="275"/>
      <c r="Q1594" s="275"/>
      <c r="R1594" s="275"/>
      <c r="S1594" s="275"/>
      <c r="T1594" s="276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T1594" s="277" t="s">
        <v>267</v>
      </c>
      <c r="AU1594" s="277" t="s">
        <v>90</v>
      </c>
      <c r="AV1594" s="13" t="s">
        <v>90</v>
      </c>
      <c r="AW1594" s="13" t="s">
        <v>35</v>
      </c>
      <c r="AX1594" s="13" t="s">
        <v>80</v>
      </c>
      <c r="AY1594" s="277" t="s">
        <v>166</v>
      </c>
    </row>
    <row r="1595" spans="1:51" s="14" customFormat="1" ht="12">
      <c r="A1595" s="14"/>
      <c r="B1595" s="278"/>
      <c r="C1595" s="279"/>
      <c r="D1595" s="259" t="s">
        <v>267</v>
      </c>
      <c r="E1595" s="280" t="s">
        <v>1</v>
      </c>
      <c r="F1595" s="281" t="s">
        <v>2347</v>
      </c>
      <c r="G1595" s="279"/>
      <c r="H1595" s="282">
        <v>89.96</v>
      </c>
      <c r="I1595" s="283"/>
      <c r="J1595" s="279"/>
      <c r="K1595" s="279"/>
      <c r="L1595" s="284"/>
      <c r="M1595" s="285"/>
      <c r="N1595" s="286"/>
      <c r="O1595" s="286"/>
      <c r="P1595" s="286"/>
      <c r="Q1595" s="286"/>
      <c r="R1595" s="286"/>
      <c r="S1595" s="286"/>
      <c r="T1595" s="287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T1595" s="288" t="s">
        <v>267</v>
      </c>
      <c r="AU1595" s="288" t="s">
        <v>90</v>
      </c>
      <c r="AV1595" s="14" t="s">
        <v>103</v>
      </c>
      <c r="AW1595" s="14" t="s">
        <v>35</v>
      </c>
      <c r="AX1595" s="14" t="s">
        <v>80</v>
      </c>
      <c r="AY1595" s="288" t="s">
        <v>166</v>
      </c>
    </row>
    <row r="1596" spans="1:51" s="13" customFormat="1" ht="12">
      <c r="A1596" s="13"/>
      <c r="B1596" s="267"/>
      <c r="C1596" s="268"/>
      <c r="D1596" s="259" t="s">
        <v>267</v>
      </c>
      <c r="E1596" s="269" t="s">
        <v>1</v>
      </c>
      <c r="F1596" s="270" t="s">
        <v>2348</v>
      </c>
      <c r="G1596" s="268"/>
      <c r="H1596" s="271">
        <v>4.5</v>
      </c>
      <c r="I1596" s="272"/>
      <c r="J1596" s="268"/>
      <c r="K1596" s="268"/>
      <c r="L1596" s="273"/>
      <c r="M1596" s="274"/>
      <c r="N1596" s="275"/>
      <c r="O1596" s="275"/>
      <c r="P1596" s="275"/>
      <c r="Q1596" s="275"/>
      <c r="R1596" s="275"/>
      <c r="S1596" s="275"/>
      <c r="T1596" s="276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T1596" s="277" t="s">
        <v>267</v>
      </c>
      <c r="AU1596" s="277" t="s">
        <v>90</v>
      </c>
      <c r="AV1596" s="13" t="s">
        <v>90</v>
      </c>
      <c r="AW1596" s="13" t="s">
        <v>35</v>
      </c>
      <c r="AX1596" s="13" t="s">
        <v>80</v>
      </c>
      <c r="AY1596" s="277" t="s">
        <v>166</v>
      </c>
    </row>
    <row r="1597" spans="1:51" s="14" customFormat="1" ht="12">
      <c r="A1597" s="14"/>
      <c r="B1597" s="278"/>
      <c r="C1597" s="279"/>
      <c r="D1597" s="259" t="s">
        <v>267</v>
      </c>
      <c r="E1597" s="280" t="s">
        <v>1</v>
      </c>
      <c r="F1597" s="281" t="s">
        <v>2349</v>
      </c>
      <c r="G1597" s="279"/>
      <c r="H1597" s="282">
        <v>4.5</v>
      </c>
      <c r="I1597" s="283"/>
      <c r="J1597" s="279"/>
      <c r="K1597" s="279"/>
      <c r="L1597" s="284"/>
      <c r="M1597" s="285"/>
      <c r="N1597" s="286"/>
      <c r="O1597" s="286"/>
      <c r="P1597" s="286"/>
      <c r="Q1597" s="286"/>
      <c r="R1597" s="286"/>
      <c r="S1597" s="286"/>
      <c r="T1597" s="287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T1597" s="288" t="s">
        <v>267</v>
      </c>
      <c r="AU1597" s="288" t="s">
        <v>90</v>
      </c>
      <c r="AV1597" s="14" t="s">
        <v>103</v>
      </c>
      <c r="AW1597" s="14" t="s">
        <v>35</v>
      </c>
      <c r="AX1597" s="14" t="s">
        <v>80</v>
      </c>
      <c r="AY1597" s="288" t="s">
        <v>166</v>
      </c>
    </row>
    <row r="1598" spans="1:51" s="13" customFormat="1" ht="12">
      <c r="A1598" s="13"/>
      <c r="B1598" s="267"/>
      <c r="C1598" s="268"/>
      <c r="D1598" s="259" t="s">
        <v>267</v>
      </c>
      <c r="E1598" s="269" t="s">
        <v>1</v>
      </c>
      <c r="F1598" s="270" t="s">
        <v>2350</v>
      </c>
      <c r="G1598" s="268"/>
      <c r="H1598" s="271">
        <v>2.5</v>
      </c>
      <c r="I1598" s="272"/>
      <c r="J1598" s="268"/>
      <c r="K1598" s="268"/>
      <c r="L1598" s="273"/>
      <c r="M1598" s="274"/>
      <c r="N1598" s="275"/>
      <c r="O1598" s="275"/>
      <c r="P1598" s="275"/>
      <c r="Q1598" s="275"/>
      <c r="R1598" s="275"/>
      <c r="S1598" s="275"/>
      <c r="T1598" s="276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T1598" s="277" t="s">
        <v>267</v>
      </c>
      <c r="AU1598" s="277" t="s">
        <v>90</v>
      </c>
      <c r="AV1598" s="13" t="s">
        <v>90</v>
      </c>
      <c r="AW1598" s="13" t="s">
        <v>35</v>
      </c>
      <c r="AX1598" s="13" t="s">
        <v>80</v>
      </c>
      <c r="AY1598" s="277" t="s">
        <v>166</v>
      </c>
    </row>
    <row r="1599" spans="1:51" s="14" customFormat="1" ht="12">
      <c r="A1599" s="14"/>
      <c r="B1599" s="278"/>
      <c r="C1599" s="279"/>
      <c r="D1599" s="259" t="s">
        <v>267</v>
      </c>
      <c r="E1599" s="280" t="s">
        <v>1</v>
      </c>
      <c r="F1599" s="281" t="s">
        <v>2351</v>
      </c>
      <c r="G1599" s="279"/>
      <c r="H1599" s="282">
        <v>2.5</v>
      </c>
      <c r="I1599" s="283"/>
      <c r="J1599" s="279"/>
      <c r="K1599" s="279"/>
      <c r="L1599" s="284"/>
      <c r="M1599" s="285"/>
      <c r="N1599" s="286"/>
      <c r="O1599" s="286"/>
      <c r="P1599" s="286"/>
      <c r="Q1599" s="286"/>
      <c r="R1599" s="286"/>
      <c r="S1599" s="286"/>
      <c r="T1599" s="287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T1599" s="288" t="s">
        <v>267</v>
      </c>
      <c r="AU1599" s="288" t="s">
        <v>90</v>
      </c>
      <c r="AV1599" s="14" t="s">
        <v>103</v>
      </c>
      <c r="AW1599" s="14" t="s">
        <v>35</v>
      </c>
      <c r="AX1599" s="14" t="s">
        <v>80</v>
      </c>
      <c r="AY1599" s="288" t="s">
        <v>166</v>
      </c>
    </row>
    <row r="1600" spans="1:51" s="13" customFormat="1" ht="12">
      <c r="A1600" s="13"/>
      <c r="B1600" s="267"/>
      <c r="C1600" s="268"/>
      <c r="D1600" s="259" t="s">
        <v>267</v>
      </c>
      <c r="E1600" s="269" t="s">
        <v>1</v>
      </c>
      <c r="F1600" s="270" t="s">
        <v>2352</v>
      </c>
      <c r="G1600" s="268"/>
      <c r="H1600" s="271">
        <v>181.5</v>
      </c>
      <c r="I1600" s="272"/>
      <c r="J1600" s="268"/>
      <c r="K1600" s="268"/>
      <c r="L1600" s="273"/>
      <c r="M1600" s="274"/>
      <c r="N1600" s="275"/>
      <c r="O1600" s="275"/>
      <c r="P1600" s="275"/>
      <c r="Q1600" s="275"/>
      <c r="R1600" s="275"/>
      <c r="S1600" s="275"/>
      <c r="T1600" s="276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T1600" s="277" t="s">
        <v>267</v>
      </c>
      <c r="AU1600" s="277" t="s">
        <v>90</v>
      </c>
      <c r="AV1600" s="13" t="s">
        <v>90</v>
      </c>
      <c r="AW1600" s="13" t="s">
        <v>35</v>
      </c>
      <c r="AX1600" s="13" t="s">
        <v>80</v>
      </c>
      <c r="AY1600" s="277" t="s">
        <v>166</v>
      </c>
    </row>
    <row r="1601" spans="1:51" s="14" customFormat="1" ht="12">
      <c r="A1601" s="14"/>
      <c r="B1601" s="278"/>
      <c r="C1601" s="279"/>
      <c r="D1601" s="259" t="s">
        <v>267</v>
      </c>
      <c r="E1601" s="280" t="s">
        <v>1</v>
      </c>
      <c r="F1601" s="281" t="s">
        <v>2353</v>
      </c>
      <c r="G1601" s="279"/>
      <c r="H1601" s="282">
        <v>181.5</v>
      </c>
      <c r="I1601" s="283"/>
      <c r="J1601" s="279"/>
      <c r="K1601" s="279"/>
      <c r="L1601" s="284"/>
      <c r="M1601" s="285"/>
      <c r="N1601" s="286"/>
      <c r="O1601" s="286"/>
      <c r="P1601" s="286"/>
      <c r="Q1601" s="286"/>
      <c r="R1601" s="286"/>
      <c r="S1601" s="286"/>
      <c r="T1601" s="287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T1601" s="288" t="s">
        <v>267</v>
      </c>
      <c r="AU1601" s="288" t="s">
        <v>90</v>
      </c>
      <c r="AV1601" s="14" t="s">
        <v>103</v>
      </c>
      <c r="AW1601" s="14" t="s">
        <v>35</v>
      </c>
      <c r="AX1601" s="14" t="s">
        <v>80</v>
      </c>
      <c r="AY1601" s="288" t="s">
        <v>166</v>
      </c>
    </row>
    <row r="1602" spans="1:51" s="13" customFormat="1" ht="12">
      <c r="A1602" s="13"/>
      <c r="B1602" s="267"/>
      <c r="C1602" s="268"/>
      <c r="D1602" s="259" t="s">
        <v>267</v>
      </c>
      <c r="E1602" s="269" t="s">
        <v>1</v>
      </c>
      <c r="F1602" s="270" t="s">
        <v>650</v>
      </c>
      <c r="G1602" s="268"/>
      <c r="H1602" s="271">
        <v>53</v>
      </c>
      <c r="I1602" s="272"/>
      <c r="J1602" s="268"/>
      <c r="K1602" s="268"/>
      <c r="L1602" s="273"/>
      <c r="M1602" s="274"/>
      <c r="N1602" s="275"/>
      <c r="O1602" s="275"/>
      <c r="P1602" s="275"/>
      <c r="Q1602" s="275"/>
      <c r="R1602" s="275"/>
      <c r="S1602" s="275"/>
      <c r="T1602" s="276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T1602" s="277" t="s">
        <v>267</v>
      </c>
      <c r="AU1602" s="277" t="s">
        <v>90</v>
      </c>
      <c r="AV1602" s="13" t="s">
        <v>90</v>
      </c>
      <c r="AW1602" s="13" t="s">
        <v>35</v>
      </c>
      <c r="AX1602" s="13" t="s">
        <v>80</v>
      </c>
      <c r="AY1602" s="277" t="s">
        <v>166</v>
      </c>
    </row>
    <row r="1603" spans="1:51" s="14" customFormat="1" ht="12">
      <c r="A1603" s="14"/>
      <c r="B1603" s="278"/>
      <c r="C1603" s="279"/>
      <c r="D1603" s="259" t="s">
        <v>267</v>
      </c>
      <c r="E1603" s="280" t="s">
        <v>1</v>
      </c>
      <c r="F1603" s="281" t="s">
        <v>2354</v>
      </c>
      <c r="G1603" s="279"/>
      <c r="H1603" s="282">
        <v>53</v>
      </c>
      <c r="I1603" s="283"/>
      <c r="J1603" s="279"/>
      <c r="K1603" s="279"/>
      <c r="L1603" s="284"/>
      <c r="M1603" s="285"/>
      <c r="N1603" s="286"/>
      <c r="O1603" s="286"/>
      <c r="P1603" s="286"/>
      <c r="Q1603" s="286"/>
      <c r="R1603" s="286"/>
      <c r="S1603" s="286"/>
      <c r="T1603" s="287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T1603" s="288" t="s">
        <v>267</v>
      </c>
      <c r="AU1603" s="288" t="s">
        <v>90</v>
      </c>
      <c r="AV1603" s="14" t="s">
        <v>103</v>
      </c>
      <c r="AW1603" s="14" t="s">
        <v>35</v>
      </c>
      <c r="AX1603" s="14" t="s">
        <v>80</v>
      </c>
      <c r="AY1603" s="288" t="s">
        <v>166</v>
      </c>
    </row>
    <row r="1604" spans="1:51" s="15" customFormat="1" ht="12">
      <c r="A1604" s="15"/>
      <c r="B1604" s="289"/>
      <c r="C1604" s="290"/>
      <c r="D1604" s="259" t="s">
        <v>267</v>
      </c>
      <c r="E1604" s="291" t="s">
        <v>1</v>
      </c>
      <c r="F1604" s="292" t="s">
        <v>285</v>
      </c>
      <c r="G1604" s="290"/>
      <c r="H1604" s="293">
        <v>854.46</v>
      </c>
      <c r="I1604" s="294"/>
      <c r="J1604" s="290"/>
      <c r="K1604" s="290"/>
      <c r="L1604" s="295"/>
      <c r="M1604" s="296"/>
      <c r="N1604" s="297"/>
      <c r="O1604" s="297"/>
      <c r="P1604" s="297"/>
      <c r="Q1604" s="297"/>
      <c r="R1604" s="297"/>
      <c r="S1604" s="297"/>
      <c r="T1604" s="298"/>
      <c r="U1604" s="15"/>
      <c r="V1604" s="15"/>
      <c r="W1604" s="15"/>
      <c r="X1604" s="15"/>
      <c r="Y1604" s="15"/>
      <c r="Z1604" s="15"/>
      <c r="AA1604" s="15"/>
      <c r="AB1604" s="15"/>
      <c r="AC1604" s="15"/>
      <c r="AD1604" s="15"/>
      <c r="AE1604" s="15"/>
      <c r="AT1604" s="299" t="s">
        <v>267</v>
      </c>
      <c r="AU1604" s="299" t="s">
        <v>90</v>
      </c>
      <c r="AV1604" s="15" t="s">
        <v>113</v>
      </c>
      <c r="AW1604" s="15" t="s">
        <v>35</v>
      </c>
      <c r="AX1604" s="15" t="s">
        <v>88</v>
      </c>
      <c r="AY1604" s="299" t="s">
        <v>166</v>
      </c>
    </row>
    <row r="1605" spans="1:65" s="2" customFormat="1" ht="21.75" customHeight="1">
      <c r="A1605" s="38"/>
      <c r="B1605" s="39"/>
      <c r="C1605" s="245" t="s">
        <v>2355</v>
      </c>
      <c r="D1605" s="245" t="s">
        <v>169</v>
      </c>
      <c r="E1605" s="246" t="s">
        <v>2356</v>
      </c>
      <c r="F1605" s="247" t="s">
        <v>2357</v>
      </c>
      <c r="G1605" s="248" t="s">
        <v>339</v>
      </c>
      <c r="H1605" s="249">
        <v>77.665</v>
      </c>
      <c r="I1605" s="250"/>
      <c r="J1605" s="251">
        <f>ROUND(I1605*H1605,2)</f>
        <v>0</v>
      </c>
      <c r="K1605" s="252"/>
      <c r="L1605" s="44"/>
      <c r="M1605" s="253" t="s">
        <v>1</v>
      </c>
      <c r="N1605" s="254" t="s">
        <v>45</v>
      </c>
      <c r="O1605" s="91"/>
      <c r="P1605" s="255">
        <f>O1605*H1605</f>
        <v>0</v>
      </c>
      <c r="Q1605" s="255">
        <v>0.00014</v>
      </c>
      <c r="R1605" s="255">
        <f>Q1605*H1605</f>
        <v>0.0108731</v>
      </c>
      <c r="S1605" s="255">
        <v>0</v>
      </c>
      <c r="T1605" s="256">
        <f>S1605*H1605</f>
        <v>0</v>
      </c>
      <c r="U1605" s="38"/>
      <c r="V1605" s="38"/>
      <c r="W1605" s="38"/>
      <c r="X1605" s="38"/>
      <c r="Y1605" s="38"/>
      <c r="Z1605" s="38"/>
      <c r="AA1605" s="38"/>
      <c r="AB1605" s="38"/>
      <c r="AC1605" s="38"/>
      <c r="AD1605" s="38"/>
      <c r="AE1605" s="38"/>
      <c r="AR1605" s="257" t="s">
        <v>348</v>
      </c>
      <c r="AT1605" s="257" t="s">
        <v>169</v>
      </c>
      <c r="AU1605" s="257" t="s">
        <v>90</v>
      </c>
      <c r="AY1605" s="17" t="s">
        <v>166</v>
      </c>
      <c r="BE1605" s="258">
        <f>IF(N1605="základní",J1605,0)</f>
        <v>0</v>
      </c>
      <c r="BF1605" s="258">
        <f>IF(N1605="snížená",J1605,0)</f>
        <v>0</v>
      </c>
      <c r="BG1605" s="258">
        <f>IF(N1605="zákl. přenesená",J1605,0)</f>
        <v>0</v>
      </c>
      <c r="BH1605" s="258">
        <f>IF(N1605="sníž. přenesená",J1605,0)</f>
        <v>0</v>
      </c>
      <c r="BI1605" s="258">
        <f>IF(N1605="nulová",J1605,0)</f>
        <v>0</v>
      </c>
      <c r="BJ1605" s="17" t="s">
        <v>88</v>
      </c>
      <c r="BK1605" s="258">
        <f>ROUND(I1605*H1605,2)</f>
        <v>0</v>
      </c>
      <c r="BL1605" s="17" t="s">
        <v>348</v>
      </c>
      <c r="BM1605" s="257" t="s">
        <v>2358</v>
      </c>
    </row>
    <row r="1606" spans="1:47" s="2" customFormat="1" ht="12">
      <c r="A1606" s="38"/>
      <c r="B1606" s="39"/>
      <c r="C1606" s="40"/>
      <c r="D1606" s="259" t="s">
        <v>175</v>
      </c>
      <c r="E1606" s="40"/>
      <c r="F1606" s="260" t="s">
        <v>2359</v>
      </c>
      <c r="G1606" s="40"/>
      <c r="H1606" s="40"/>
      <c r="I1606" s="155"/>
      <c r="J1606" s="40"/>
      <c r="K1606" s="40"/>
      <c r="L1606" s="44"/>
      <c r="M1606" s="261"/>
      <c r="N1606" s="262"/>
      <c r="O1606" s="91"/>
      <c r="P1606" s="91"/>
      <c r="Q1606" s="91"/>
      <c r="R1606" s="91"/>
      <c r="S1606" s="91"/>
      <c r="T1606" s="92"/>
      <c r="U1606" s="38"/>
      <c r="V1606" s="38"/>
      <c r="W1606" s="38"/>
      <c r="X1606" s="38"/>
      <c r="Y1606" s="38"/>
      <c r="Z1606" s="38"/>
      <c r="AA1606" s="38"/>
      <c r="AB1606" s="38"/>
      <c r="AC1606" s="38"/>
      <c r="AD1606" s="38"/>
      <c r="AE1606" s="38"/>
      <c r="AT1606" s="17" t="s">
        <v>175</v>
      </c>
      <c r="AU1606" s="17" t="s">
        <v>90</v>
      </c>
    </row>
    <row r="1607" spans="1:51" s="13" customFormat="1" ht="12">
      <c r="A1607" s="13"/>
      <c r="B1607" s="267"/>
      <c r="C1607" s="268"/>
      <c r="D1607" s="259" t="s">
        <v>267</v>
      </c>
      <c r="E1607" s="269" t="s">
        <v>1</v>
      </c>
      <c r="F1607" s="270" t="s">
        <v>2360</v>
      </c>
      <c r="G1607" s="268"/>
      <c r="H1607" s="271">
        <v>6.125</v>
      </c>
      <c r="I1607" s="272"/>
      <c r="J1607" s="268"/>
      <c r="K1607" s="268"/>
      <c r="L1607" s="273"/>
      <c r="M1607" s="274"/>
      <c r="N1607" s="275"/>
      <c r="O1607" s="275"/>
      <c r="P1607" s="275"/>
      <c r="Q1607" s="275"/>
      <c r="R1607" s="275"/>
      <c r="S1607" s="275"/>
      <c r="T1607" s="276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T1607" s="277" t="s">
        <v>267</v>
      </c>
      <c r="AU1607" s="277" t="s">
        <v>90</v>
      </c>
      <c r="AV1607" s="13" t="s">
        <v>90</v>
      </c>
      <c r="AW1607" s="13" t="s">
        <v>35</v>
      </c>
      <c r="AX1607" s="13" t="s">
        <v>80</v>
      </c>
      <c r="AY1607" s="277" t="s">
        <v>166</v>
      </c>
    </row>
    <row r="1608" spans="1:51" s="14" customFormat="1" ht="12">
      <c r="A1608" s="14"/>
      <c r="B1608" s="278"/>
      <c r="C1608" s="279"/>
      <c r="D1608" s="259" t="s">
        <v>267</v>
      </c>
      <c r="E1608" s="280" t="s">
        <v>1</v>
      </c>
      <c r="F1608" s="281" t="s">
        <v>2361</v>
      </c>
      <c r="G1608" s="279"/>
      <c r="H1608" s="282">
        <v>6.125</v>
      </c>
      <c r="I1608" s="283"/>
      <c r="J1608" s="279"/>
      <c r="K1608" s="279"/>
      <c r="L1608" s="284"/>
      <c r="M1608" s="285"/>
      <c r="N1608" s="286"/>
      <c r="O1608" s="286"/>
      <c r="P1608" s="286"/>
      <c r="Q1608" s="286"/>
      <c r="R1608" s="286"/>
      <c r="S1608" s="286"/>
      <c r="T1608" s="287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T1608" s="288" t="s">
        <v>267</v>
      </c>
      <c r="AU1608" s="288" t="s">
        <v>90</v>
      </c>
      <c r="AV1608" s="14" t="s">
        <v>103</v>
      </c>
      <c r="AW1608" s="14" t="s">
        <v>35</v>
      </c>
      <c r="AX1608" s="14" t="s">
        <v>80</v>
      </c>
      <c r="AY1608" s="288" t="s">
        <v>166</v>
      </c>
    </row>
    <row r="1609" spans="1:51" s="13" customFormat="1" ht="12">
      <c r="A1609" s="13"/>
      <c r="B1609" s="267"/>
      <c r="C1609" s="268"/>
      <c r="D1609" s="259" t="s">
        <v>267</v>
      </c>
      <c r="E1609" s="269" t="s">
        <v>1</v>
      </c>
      <c r="F1609" s="270" t="s">
        <v>2362</v>
      </c>
      <c r="G1609" s="268"/>
      <c r="H1609" s="271">
        <v>1.71</v>
      </c>
      <c r="I1609" s="272"/>
      <c r="J1609" s="268"/>
      <c r="K1609" s="268"/>
      <c r="L1609" s="273"/>
      <c r="M1609" s="274"/>
      <c r="N1609" s="275"/>
      <c r="O1609" s="275"/>
      <c r="P1609" s="275"/>
      <c r="Q1609" s="275"/>
      <c r="R1609" s="275"/>
      <c r="S1609" s="275"/>
      <c r="T1609" s="276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T1609" s="277" t="s">
        <v>267</v>
      </c>
      <c r="AU1609" s="277" t="s">
        <v>90</v>
      </c>
      <c r="AV1609" s="13" t="s">
        <v>90</v>
      </c>
      <c r="AW1609" s="13" t="s">
        <v>35</v>
      </c>
      <c r="AX1609" s="13" t="s">
        <v>80</v>
      </c>
      <c r="AY1609" s="277" t="s">
        <v>166</v>
      </c>
    </row>
    <row r="1610" spans="1:51" s="14" customFormat="1" ht="12">
      <c r="A1610" s="14"/>
      <c r="B1610" s="278"/>
      <c r="C1610" s="279"/>
      <c r="D1610" s="259" t="s">
        <v>267</v>
      </c>
      <c r="E1610" s="280" t="s">
        <v>1</v>
      </c>
      <c r="F1610" s="281" t="s">
        <v>2363</v>
      </c>
      <c r="G1610" s="279"/>
      <c r="H1610" s="282">
        <v>1.71</v>
      </c>
      <c r="I1610" s="283"/>
      <c r="J1610" s="279"/>
      <c r="K1610" s="279"/>
      <c r="L1610" s="284"/>
      <c r="M1610" s="285"/>
      <c r="N1610" s="286"/>
      <c r="O1610" s="286"/>
      <c r="P1610" s="286"/>
      <c r="Q1610" s="286"/>
      <c r="R1610" s="286"/>
      <c r="S1610" s="286"/>
      <c r="T1610" s="287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T1610" s="288" t="s">
        <v>267</v>
      </c>
      <c r="AU1610" s="288" t="s">
        <v>90</v>
      </c>
      <c r="AV1610" s="14" t="s">
        <v>103</v>
      </c>
      <c r="AW1610" s="14" t="s">
        <v>35</v>
      </c>
      <c r="AX1610" s="14" t="s">
        <v>80</v>
      </c>
      <c r="AY1610" s="288" t="s">
        <v>166</v>
      </c>
    </row>
    <row r="1611" spans="1:51" s="13" customFormat="1" ht="12">
      <c r="A1611" s="13"/>
      <c r="B1611" s="267"/>
      <c r="C1611" s="268"/>
      <c r="D1611" s="259" t="s">
        <v>267</v>
      </c>
      <c r="E1611" s="269" t="s">
        <v>1</v>
      </c>
      <c r="F1611" s="270" t="s">
        <v>2364</v>
      </c>
      <c r="G1611" s="268"/>
      <c r="H1611" s="271">
        <v>0.8</v>
      </c>
      <c r="I1611" s="272"/>
      <c r="J1611" s="268"/>
      <c r="K1611" s="268"/>
      <c r="L1611" s="273"/>
      <c r="M1611" s="274"/>
      <c r="N1611" s="275"/>
      <c r="O1611" s="275"/>
      <c r="P1611" s="275"/>
      <c r="Q1611" s="275"/>
      <c r="R1611" s="275"/>
      <c r="S1611" s="275"/>
      <c r="T1611" s="276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T1611" s="277" t="s">
        <v>267</v>
      </c>
      <c r="AU1611" s="277" t="s">
        <v>90</v>
      </c>
      <c r="AV1611" s="13" t="s">
        <v>90</v>
      </c>
      <c r="AW1611" s="13" t="s">
        <v>35</v>
      </c>
      <c r="AX1611" s="13" t="s">
        <v>80</v>
      </c>
      <c r="AY1611" s="277" t="s">
        <v>166</v>
      </c>
    </row>
    <row r="1612" spans="1:51" s="14" customFormat="1" ht="12">
      <c r="A1612" s="14"/>
      <c r="B1612" s="278"/>
      <c r="C1612" s="279"/>
      <c r="D1612" s="259" t="s">
        <v>267</v>
      </c>
      <c r="E1612" s="280" t="s">
        <v>1</v>
      </c>
      <c r="F1612" s="281" t="s">
        <v>2365</v>
      </c>
      <c r="G1612" s="279"/>
      <c r="H1612" s="282">
        <v>0.8</v>
      </c>
      <c r="I1612" s="283"/>
      <c r="J1612" s="279"/>
      <c r="K1612" s="279"/>
      <c r="L1612" s="284"/>
      <c r="M1612" s="285"/>
      <c r="N1612" s="286"/>
      <c r="O1612" s="286"/>
      <c r="P1612" s="286"/>
      <c r="Q1612" s="286"/>
      <c r="R1612" s="286"/>
      <c r="S1612" s="286"/>
      <c r="T1612" s="287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T1612" s="288" t="s">
        <v>267</v>
      </c>
      <c r="AU1612" s="288" t="s">
        <v>90</v>
      </c>
      <c r="AV1612" s="14" t="s">
        <v>103</v>
      </c>
      <c r="AW1612" s="14" t="s">
        <v>35</v>
      </c>
      <c r="AX1612" s="14" t="s">
        <v>80</v>
      </c>
      <c r="AY1612" s="288" t="s">
        <v>166</v>
      </c>
    </row>
    <row r="1613" spans="1:51" s="13" customFormat="1" ht="12">
      <c r="A1613" s="13"/>
      <c r="B1613" s="267"/>
      <c r="C1613" s="268"/>
      <c r="D1613" s="259" t="s">
        <v>267</v>
      </c>
      <c r="E1613" s="269" t="s">
        <v>1</v>
      </c>
      <c r="F1613" s="270" t="s">
        <v>458</v>
      </c>
      <c r="G1613" s="268"/>
      <c r="H1613" s="271">
        <v>25</v>
      </c>
      <c r="I1613" s="272"/>
      <c r="J1613" s="268"/>
      <c r="K1613" s="268"/>
      <c r="L1613" s="273"/>
      <c r="M1613" s="274"/>
      <c r="N1613" s="275"/>
      <c r="O1613" s="275"/>
      <c r="P1613" s="275"/>
      <c r="Q1613" s="275"/>
      <c r="R1613" s="275"/>
      <c r="S1613" s="275"/>
      <c r="T1613" s="276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T1613" s="277" t="s">
        <v>267</v>
      </c>
      <c r="AU1613" s="277" t="s">
        <v>90</v>
      </c>
      <c r="AV1613" s="13" t="s">
        <v>90</v>
      </c>
      <c r="AW1613" s="13" t="s">
        <v>35</v>
      </c>
      <c r="AX1613" s="13" t="s">
        <v>80</v>
      </c>
      <c r="AY1613" s="277" t="s">
        <v>166</v>
      </c>
    </row>
    <row r="1614" spans="1:51" s="14" customFormat="1" ht="12">
      <c r="A1614" s="14"/>
      <c r="B1614" s="278"/>
      <c r="C1614" s="279"/>
      <c r="D1614" s="259" t="s">
        <v>267</v>
      </c>
      <c r="E1614" s="280" t="s">
        <v>1</v>
      </c>
      <c r="F1614" s="281" t="s">
        <v>2366</v>
      </c>
      <c r="G1614" s="279"/>
      <c r="H1614" s="282">
        <v>25</v>
      </c>
      <c r="I1614" s="283"/>
      <c r="J1614" s="279"/>
      <c r="K1614" s="279"/>
      <c r="L1614" s="284"/>
      <c r="M1614" s="285"/>
      <c r="N1614" s="286"/>
      <c r="O1614" s="286"/>
      <c r="P1614" s="286"/>
      <c r="Q1614" s="286"/>
      <c r="R1614" s="286"/>
      <c r="S1614" s="286"/>
      <c r="T1614" s="287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T1614" s="288" t="s">
        <v>267</v>
      </c>
      <c r="AU1614" s="288" t="s">
        <v>90</v>
      </c>
      <c r="AV1614" s="14" t="s">
        <v>103</v>
      </c>
      <c r="AW1614" s="14" t="s">
        <v>35</v>
      </c>
      <c r="AX1614" s="14" t="s">
        <v>80</v>
      </c>
      <c r="AY1614" s="288" t="s">
        <v>166</v>
      </c>
    </row>
    <row r="1615" spans="1:51" s="13" customFormat="1" ht="12">
      <c r="A1615" s="13"/>
      <c r="B1615" s="267"/>
      <c r="C1615" s="268"/>
      <c r="D1615" s="259" t="s">
        <v>267</v>
      </c>
      <c r="E1615" s="269" t="s">
        <v>1</v>
      </c>
      <c r="F1615" s="270" t="s">
        <v>1798</v>
      </c>
      <c r="G1615" s="268"/>
      <c r="H1615" s="271">
        <v>3.75</v>
      </c>
      <c r="I1615" s="272"/>
      <c r="J1615" s="268"/>
      <c r="K1615" s="268"/>
      <c r="L1615" s="273"/>
      <c r="M1615" s="274"/>
      <c r="N1615" s="275"/>
      <c r="O1615" s="275"/>
      <c r="P1615" s="275"/>
      <c r="Q1615" s="275"/>
      <c r="R1615" s="275"/>
      <c r="S1615" s="275"/>
      <c r="T1615" s="276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T1615" s="277" t="s">
        <v>267</v>
      </c>
      <c r="AU1615" s="277" t="s">
        <v>90</v>
      </c>
      <c r="AV1615" s="13" t="s">
        <v>90</v>
      </c>
      <c r="AW1615" s="13" t="s">
        <v>35</v>
      </c>
      <c r="AX1615" s="13" t="s">
        <v>80</v>
      </c>
      <c r="AY1615" s="277" t="s">
        <v>166</v>
      </c>
    </row>
    <row r="1616" spans="1:51" s="14" customFormat="1" ht="12">
      <c r="A1616" s="14"/>
      <c r="B1616" s="278"/>
      <c r="C1616" s="279"/>
      <c r="D1616" s="259" t="s">
        <v>267</v>
      </c>
      <c r="E1616" s="280" t="s">
        <v>1</v>
      </c>
      <c r="F1616" s="281" t="s">
        <v>2367</v>
      </c>
      <c r="G1616" s="279"/>
      <c r="H1616" s="282">
        <v>3.75</v>
      </c>
      <c r="I1616" s="283"/>
      <c r="J1616" s="279"/>
      <c r="K1616" s="279"/>
      <c r="L1616" s="284"/>
      <c r="M1616" s="285"/>
      <c r="N1616" s="286"/>
      <c r="O1616" s="286"/>
      <c r="P1616" s="286"/>
      <c r="Q1616" s="286"/>
      <c r="R1616" s="286"/>
      <c r="S1616" s="286"/>
      <c r="T1616" s="287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T1616" s="288" t="s">
        <v>267</v>
      </c>
      <c r="AU1616" s="288" t="s">
        <v>90</v>
      </c>
      <c r="AV1616" s="14" t="s">
        <v>103</v>
      </c>
      <c r="AW1616" s="14" t="s">
        <v>35</v>
      </c>
      <c r="AX1616" s="14" t="s">
        <v>80</v>
      </c>
      <c r="AY1616" s="288" t="s">
        <v>166</v>
      </c>
    </row>
    <row r="1617" spans="1:51" s="13" customFormat="1" ht="12">
      <c r="A1617" s="13"/>
      <c r="B1617" s="267"/>
      <c r="C1617" s="268"/>
      <c r="D1617" s="259" t="s">
        <v>267</v>
      </c>
      <c r="E1617" s="269" t="s">
        <v>1</v>
      </c>
      <c r="F1617" s="270" t="s">
        <v>2368</v>
      </c>
      <c r="G1617" s="268"/>
      <c r="H1617" s="271">
        <v>15.68</v>
      </c>
      <c r="I1617" s="272"/>
      <c r="J1617" s="268"/>
      <c r="K1617" s="268"/>
      <c r="L1617" s="273"/>
      <c r="M1617" s="274"/>
      <c r="N1617" s="275"/>
      <c r="O1617" s="275"/>
      <c r="P1617" s="275"/>
      <c r="Q1617" s="275"/>
      <c r="R1617" s="275"/>
      <c r="S1617" s="275"/>
      <c r="T1617" s="276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T1617" s="277" t="s">
        <v>267</v>
      </c>
      <c r="AU1617" s="277" t="s">
        <v>90</v>
      </c>
      <c r="AV1617" s="13" t="s">
        <v>90</v>
      </c>
      <c r="AW1617" s="13" t="s">
        <v>35</v>
      </c>
      <c r="AX1617" s="13" t="s">
        <v>80</v>
      </c>
      <c r="AY1617" s="277" t="s">
        <v>166</v>
      </c>
    </row>
    <row r="1618" spans="1:51" s="14" customFormat="1" ht="12">
      <c r="A1618" s="14"/>
      <c r="B1618" s="278"/>
      <c r="C1618" s="279"/>
      <c r="D1618" s="259" t="s">
        <v>267</v>
      </c>
      <c r="E1618" s="280" t="s">
        <v>1</v>
      </c>
      <c r="F1618" s="281" t="s">
        <v>2369</v>
      </c>
      <c r="G1618" s="279"/>
      <c r="H1618" s="282">
        <v>15.68</v>
      </c>
      <c r="I1618" s="283"/>
      <c r="J1618" s="279"/>
      <c r="K1618" s="279"/>
      <c r="L1618" s="284"/>
      <c r="M1618" s="285"/>
      <c r="N1618" s="286"/>
      <c r="O1618" s="286"/>
      <c r="P1618" s="286"/>
      <c r="Q1618" s="286"/>
      <c r="R1618" s="286"/>
      <c r="S1618" s="286"/>
      <c r="T1618" s="287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T1618" s="288" t="s">
        <v>267</v>
      </c>
      <c r="AU1618" s="288" t="s">
        <v>90</v>
      </c>
      <c r="AV1618" s="14" t="s">
        <v>103</v>
      </c>
      <c r="AW1618" s="14" t="s">
        <v>35</v>
      </c>
      <c r="AX1618" s="14" t="s">
        <v>80</v>
      </c>
      <c r="AY1618" s="288" t="s">
        <v>166</v>
      </c>
    </row>
    <row r="1619" spans="1:51" s="13" customFormat="1" ht="12">
      <c r="A1619" s="13"/>
      <c r="B1619" s="267"/>
      <c r="C1619" s="268"/>
      <c r="D1619" s="259" t="s">
        <v>267</v>
      </c>
      <c r="E1619" s="269" t="s">
        <v>1</v>
      </c>
      <c r="F1619" s="270" t="s">
        <v>2370</v>
      </c>
      <c r="G1619" s="268"/>
      <c r="H1619" s="271">
        <v>3.6</v>
      </c>
      <c r="I1619" s="272"/>
      <c r="J1619" s="268"/>
      <c r="K1619" s="268"/>
      <c r="L1619" s="273"/>
      <c r="M1619" s="274"/>
      <c r="N1619" s="275"/>
      <c r="O1619" s="275"/>
      <c r="P1619" s="275"/>
      <c r="Q1619" s="275"/>
      <c r="R1619" s="275"/>
      <c r="S1619" s="275"/>
      <c r="T1619" s="276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T1619" s="277" t="s">
        <v>267</v>
      </c>
      <c r="AU1619" s="277" t="s">
        <v>90</v>
      </c>
      <c r="AV1619" s="13" t="s">
        <v>90</v>
      </c>
      <c r="AW1619" s="13" t="s">
        <v>35</v>
      </c>
      <c r="AX1619" s="13" t="s">
        <v>80</v>
      </c>
      <c r="AY1619" s="277" t="s">
        <v>166</v>
      </c>
    </row>
    <row r="1620" spans="1:51" s="14" customFormat="1" ht="12">
      <c r="A1620" s="14"/>
      <c r="B1620" s="278"/>
      <c r="C1620" s="279"/>
      <c r="D1620" s="259" t="s">
        <v>267</v>
      </c>
      <c r="E1620" s="280" t="s">
        <v>1</v>
      </c>
      <c r="F1620" s="281" t="s">
        <v>2371</v>
      </c>
      <c r="G1620" s="279"/>
      <c r="H1620" s="282">
        <v>3.6</v>
      </c>
      <c r="I1620" s="283"/>
      <c r="J1620" s="279"/>
      <c r="K1620" s="279"/>
      <c r="L1620" s="284"/>
      <c r="M1620" s="285"/>
      <c r="N1620" s="286"/>
      <c r="O1620" s="286"/>
      <c r="P1620" s="286"/>
      <c r="Q1620" s="286"/>
      <c r="R1620" s="286"/>
      <c r="S1620" s="286"/>
      <c r="T1620" s="287"/>
      <c r="U1620" s="14"/>
      <c r="V1620" s="14"/>
      <c r="W1620" s="14"/>
      <c r="X1620" s="14"/>
      <c r="Y1620" s="14"/>
      <c r="Z1620" s="14"/>
      <c r="AA1620" s="14"/>
      <c r="AB1620" s="14"/>
      <c r="AC1620" s="14"/>
      <c r="AD1620" s="14"/>
      <c r="AE1620" s="14"/>
      <c r="AT1620" s="288" t="s">
        <v>267</v>
      </c>
      <c r="AU1620" s="288" t="s">
        <v>90</v>
      </c>
      <c r="AV1620" s="14" t="s">
        <v>103</v>
      </c>
      <c r="AW1620" s="14" t="s">
        <v>35</v>
      </c>
      <c r="AX1620" s="14" t="s">
        <v>80</v>
      </c>
      <c r="AY1620" s="288" t="s">
        <v>166</v>
      </c>
    </row>
    <row r="1621" spans="1:51" s="13" customFormat="1" ht="12">
      <c r="A1621" s="13"/>
      <c r="B1621" s="267"/>
      <c r="C1621" s="268"/>
      <c r="D1621" s="259" t="s">
        <v>267</v>
      </c>
      <c r="E1621" s="269" t="s">
        <v>1</v>
      </c>
      <c r="F1621" s="270" t="s">
        <v>2372</v>
      </c>
      <c r="G1621" s="268"/>
      <c r="H1621" s="271">
        <v>21</v>
      </c>
      <c r="I1621" s="272"/>
      <c r="J1621" s="268"/>
      <c r="K1621" s="268"/>
      <c r="L1621" s="273"/>
      <c r="M1621" s="274"/>
      <c r="N1621" s="275"/>
      <c r="O1621" s="275"/>
      <c r="P1621" s="275"/>
      <c r="Q1621" s="275"/>
      <c r="R1621" s="275"/>
      <c r="S1621" s="275"/>
      <c r="T1621" s="276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T1621" s="277" t="s">
        <v>267</v>
      </c>
      <c r="AU1621" s="277" t="s">
        <v>90</v>
      </c>
      <c r="AV1621" s="13" t="s">
        <v>90</v>
      </c>
      <c r="AW1621" s="13" t="s">
        <v>35</v>
      </c>
      <c r="AX1621" s="13" t="s">
        <v>80</v>
      </c>
      <c r="AY1621" s="277" t="s">
        <v>166</v>
      </c>
    </row>
    <row r="1622" spans="1:51" s="14" customFormat="1" ht="12">
      <c r="A1622" s="14"/>
      <c r="B1622" s="278"/>
      <c r="C1622" s="279"/>
      <c r="D1622" s="259" t="s">
        <v>267</v>
      </c>
      <c r="E1622" s="280" t="s">
        <v>1</v>
      </c>
      <c r="F1622" s="281" t="s">
        <v>2369</v>
      </c>
      <c r="G1622" s="279"/>
      <c r="H1622" s="282">
        <v>21</v>
      </c>
      <c r="I1622" s="283"/>
      <c r="J1622" s="279"/>
      <c r="K1622" s="279"/>
      <c r="L1622" s="284"/>
      <c r="M1622" s="285"/>
      <c r="N1622" s="286"/>
      <c r="O1622" s="286"/>
      <c r="P1622" s="286"/>
      <c r="Q1622" s="286"/>
      <c r="R1622" s="286"/>
      <c r="S1622" s="286"/>
      <c r="T1622" s="287"/>
      <c r="U1622" s="14"/>
      <c r="V1622" s="14"/>
      <c r="W1622" s="14"/>
      <c r="X1622" s="14"/>
      <c r="Y1622" s="14"/>
      <c r="Z1622" s="14"/>
      <c r="AA1622" s="14"/>
      <c r="AB1622" s="14"/>
      <c r="AC1622" s="14"/>
      <c r="AD1622" s="14"/>
      <c r="AE1622" s="14"/>
      <c r="AT1622" s="288" t="s">
        <v>267</v>
      </c>
      <c r="AU1622" s="288" t="s">
        <v>90</v>
      </c>
      <c r="AV1622" s="14" t="s">
        <v>103</v>
      </c>
      <c r="AW1622" s="14" t="s">
        <v>35</v>
      </c>
      <c r="AX1622" s="14" t="s">
        <v>80</v>
      </c>
      <c r="AY1622" s="288" t="s">
        <v>166</v>
      </c>
    </row>
    <row r="1623" spans="1:51" s="15" customFormat="1" ht="12">
      <c r="A1623" s="15"/>
      <c r="B1623" s="289"/>
      <c r="C1623" s="290"/>
      <c r="D1623" s="259" t="s">
        <v>267</v>
      </c>
      <c r="E1623" s="291" t="s">
        <v>1</v>
      </c>
      <c r="F1623" s="292" t="s">
        <v>285</v>
      </c>
      <c r="G1623" s="290"/>
      <c r="H1623" s="293">
        <v>77.66499999999999</v>
      </c>
      <c r="I1623" s="294"/>
      <c r="J1623" s="290"/>
      <c r="K1623" s="290"/>
      <c r="L1623" s="295"/>
      <c r="M1623" s="296"/>
      <c r="N1623" s="297"/>
      <c r="O1623" s="297"/>
      <c r="P1623" s="297"/>
      <c r="Q1623" s="297"/>
      <c r="R1623" s="297"/>
      <c r="S1623" s="297"/>
      <c r="T1623" s="298"/>
      <c r="U1623" s="15"/>
      <c r="V1623" s="15"/>
      <c r="W1623" s="15"/>
      <c r="X1623" s="15"/>
      <c r="Y1623" s="15"/>
      <c r="Z1623" s="15"/>
      <c r="AA1623" s="15"/>
      <c r="AB1623" s="15"/>
      <c r="AC1623" s="15"/>
      <c r="AD1623" s="15"/>
      <c r="AE1623" s="15"/>
      <c r="AT1623" s="299" t="s">
        <v>267</v>
      </c>
      <c r="AU1623" s="299" t="s">
        <v>90</v>
      </c>
      <c r="AV1623" s="15" t="s">
        <v>113</v>
      </c>
      <c r="AW1623" s="15" t="s">
        <v>35</v>
      </c>
      <c r="AX1623" s="15" t="s">
        <v>88</v>
      </c>
      <c r="AY1623" s="299" t="s">
        <v>166</v>
      </c>
    </row>
    <row r="1624" spans="1:65" s="2" customFormat="1" ht="21.75" customHeight="1">
      <c r="A1624" s="38"/>
      <c r="B1624" s="39"/>
      <c r="C1624" s="245" t="s">
        <v>2373</v>
      </c>
      <c r="D1624" s="245" t="s">
        <v>169</v>
      </c>
      <c r="E1624" s="246" t="s">
        <v>2374</v>
      </c>
      <c r="F1624" s="247" t="s">
        <v>2375</v>
      </c>
      <c r="G1624" s="248" t="s">
        <v>339</v>
      </c>
      <c r="H1624" s="249">
        <v>77.665</v>
      </c>
      <c r="I1624" s="250"/>
      <c r="J1624" s="251">
        <f>ROUND(I1624*H1624,2)</f>
        <v>0</v>
      </c>
      <c r="K1624" s="252"/>
      <c r="L1624" s="44"/>
      <c r="M1624" s="253" t="s">
        <v>1</v>
      </c>
      <c r="N1624" s="254" t="s">
        <v>45</v>
      </c>
      <c r="O1624" s="91"/>
      <c r="P1624" s="255">
        <f>O1624*H1624</f>
        <v>0</v>
      </c>
      <c r="Q1624" s="255">
        <v>0.00012</v>
      </c>
      <c r="R1624" s="255">
        <f>Q1624*H1624</f>
        <v>0.009319800000000001</v>
      </c>
      <c r="S1624" s="255">
        <v>0</v>
      </c>
      <c r="T1624" s="256">
        <f>S1624*H1624</f>
        <v>0</v>
      </c>
      <c r="U1624" s="38"/>
      <c r="V1624" s="38"/>
      <c r="W1624" s="38"/>
      <c r="X1624" s="38"/>
      <c r="Y1624" s="38"/>
      <c r="Z1624" s="38"/>
      <c r="AA1624" s="38"/>
      <c r="AB1624" s="38"/>
      <c r="AC1624" s="38"/>
      <c r="AD1624" s="38"/>
      <c r="AE1624" s="38"/>
      <c r="AR1624" s="257" t="s">
        <v>348</v>
      </c>
      <c r="AT1624" s="257" t="s">
        <v>169</v>
      </c>
      <c r="AU1624" s="257" t="s">
        <v>90</v>
      </c>
      <c r="AY1624" s="17" t="s">
        <v>166</v>
      </c>
      <c r="BE1624" s="258">
        <f>IF(N1624="základní",J1624,0)</f>
        <v>0</v>
      </c>
      <c r="BF1624" s="258">
        <f>IF(N1624="snížená",J1624,0)</f>
        <v>0</v>
      </c>
      <c r="BG1624" s="258">
        <f>IF(N1624="zákl. přenesená",J1624,0)</f>
        <v>0</v>
      </c>
      <c r="BH1624" s="258">
        <f>IF(N1624="sníž. přenesená",J1624,0)</f>
        <v>0</v>
      </c>
      <c r="BI1624" s="258">
        <f>IF(N1624="nulová",J1624,0)</f>
        <v>0</v>
      </c>
      <c r="BJ1624" s="17" t="s">
        <v>88</v>
      </c>
      <c r="BK1624" s="258">
        <f>ROUND(I1624*H1624,2)</f>
        <v>0</v>
      </c>
      <c r="BL1624" s="17" t="s">
        <v>348</v>
      </c>
      <c r="BM1624" s="257" t="s">
        <v>2376</v>
      </c>
    </row>
    <row r="1625" spans="1:47" s="2" customFormat="1" ht="12">
      <c r="A1625" s="38"/>
      <c r="B1625" s="39"/>
      <c r="C1625" s="40"/>
      <c r="D1625" s="259" t="s">
        <v>175</v>
      </c>
      <c r="E1625" s="40"/>
      <c r="F1625" s="260" t="s">
        <v>2377</v>
      </c>
      <c r="G1625" s="40"/>
      <c r="H1625" s="40"/>
      <c r="I1625" s="155"/>
      <c r="J1625" s="40"/>
      <c r="K1625" s="40"/>
      <c r="L1625" s="44"/>
      <c r="M1625" s="261"/>
      <c r="N1625" s="262"/>
      <c r="O1625" s="91"/>
      <c r="P1625" s="91"/>
      <c r="Q1625" s="91"/>
      <c r="R1625" s="91"/>
      <c r="S1625" s="91"/>
      <c r="T1625" s="92"/>
      <c r="U1625" s="38"/>
      <c r="V1625" s="38"/>
      <c r="W1625" s="38"/>
      <c r="X1625" s="38"/>
      <c r="Y1625" s="38"/>
      <c r="Z1625" s="38"/>
      <c r="AA1625" s="38"/>
      <c r="AB1625" s="38"/>
      <c r="AC1625" s="38"/>
      <c r="AD1625" s="38"/>
      <c r="AE1625" s="38"/>
      <c r="AT1625" s="17" t="s">
        <v>175</v>
      </c>
      <c r="AU1625" s="17" t="s">
        <v>90</v>
      </c>
    </row>
    <row r="1626" spans="1:65" s="2" customFormat="1" ht="21.75" customHeight="1">
      <c r="A1626" s="38"/>
      <c r="B1626" s="39"/>
      <c r="C1626" s="245" t="s">
        <v>2378</v>
      </c>
      <c r="D1626" s="245" t="s">
        <v>169</v>
      </c>
      <c r="E1626" s="246" t="s">
        <v>2379</v>
      </c>
      <c r="F1626" s="247" t="s">
        <v>2380</v>
      </c>
      <c r="G1626" s="248" t="s">
        <v>339</v>
      </c>
      <c r="H1626" s="249">
        <v>139.65</v>
      </c>
      <c r="I1626" s="250"/>
      <c r="J1626" s="251">
        <f>ROUND(I1626*H1626,2)</f>
        <v>0</v>
      </c>
      <c r="K1626" s="252"/>
      <c r="L1626" s="44"/>
      <c r="M1626" s="253" t="s">
        <v>1</v>
      </c>
      <c r="N1626" s="254" t="s">
        <v>45</v>
      </c>
      <c r="O1626" s="91"/>
      <c r="P1626" s="255">
        <f>O1626*H1626</f>
        <v>0</v>
      </c>
      <c r="Q1626" s="255">
        <v>0.00012</v>
      </c>
      <c r="R1626" s="255">
        <f>Q1626*H1626</f>
        <v>0.016758000000000002</v>
      </c>
      <c r="S1626" s="255">
        <v>0</v>
      </c>
      <c r="T1626" s="256">
        <f>S1626*H1626</f>
        <v>0</v>
      </c>
      <c r="U1626" s="38"/>
      <c r="V1626" s="38"/>
      <c r="W1626" s="38"/>
      <c r="X1626" s="38"/>
      <c r="Y1626" s="38"/>
      <c r="Z1626" s="38"/>
      <c r="AA1626" s="38"/>
      <c r="AB1626" s="38"/>
      <c r="AC1626" s="38"/>
      <c r="AD1626" s="38"/>
      <c r="AE1626" s="38"/>
      <c r="AR1626" s="257" t="s">
        <v>348</v>
      </c>
      <c r="AT1626" s="257" t="s">
        <v>169</v>
      </c>
      <c r="AU1626" s="257" t="s">
        <v>90</v>
      </c>
      <c r="AY1626" s="17" t="s">
        <v>166</v>
      </c>
      <c r="BE1626" s="258">
        <f>IF(N1626="základní",J1626,0)</f>
        <v>0</v>
      </c>
      <c r="BF1626" s="258">
        <f>IF(N1626="snížená",J1626,0)</f>
        <v>0</v>
      </c>
      <c r="BG1626" s="258">
        <f>IF(N1626="zákl. přenesená",J1626,0)</f>
        <v>0</v>
      </c>
      <c r="BH1626" s="258">
        <f>IF(N1626="sníž. přenesená",J1626,0)</f>
        <v>0</v>
      </c>
      <c r="BI1626" s="258">
        <f>IF(N1626="nulová",J1626,0)</f>
        <v>0</v>
      </c>
      <c r="BJ1626" s="17" t="s">
        <v>88</v>
      </c>
      <c r="BK1626" s="258">
        <f>ROUND(I1626*H1626,2)</f>
        <v>0</v>
      </c>
      <c r="BL1626" s="17" t="s">
        <v>348</v>
      </c>
      <c r="BM1626" s="257" t="s">
        <v>2381</v>
      </c>
    </row>
    <row r="1627" spans="1:47" s="2" customFormat="1" ht="12">
      <c r="A1627" s="38"/>
      <c r="B1627" s="39"/>
      <c r="C1627" s="40"/>
      <c r="D1627" s="259" t="s">
        <v>175</v>
      </c>
      <c r="E1627" s="40"/>
      <c r="F1627" s="260" t="s">
        <v>2382</v>
      </c>
      <c r="G1627" s="40"/>
      <c r="H1627" s="40"/>
      <c r="I1627" s="155"/>
      <c r="J1627" s="40"/>
      <c r="K1627" s="40"/>
      <c r="L1627" s="44"/>
      <c r="M1627" s="261"/>
      <c r="N1627" s="262"/>
      <c r="O1627" s="91"/>
      <c r="P1627" s="91"/>
      <c r="Q1627" s="91"/>
      <c r="R1627" s="91"/>
      <c r="S1627" s="91"/>
      <c r="T1627" s="92"/>
      <c r="U1627" s="38"/>
      <c r="V1627" s="38"/>
      <c r="W1627" s="38"/>
      <c r="X1627" s="38"/>
      <c r="Y1627" s="38"/>
      <c r="Z1627" s="38"/>
      <c r="AA1627" s="38"/>
      <c r="AB1627" s="38"/>
      <c r="AC1627" s="38"/>
      <c r="AD1627" s="38"/>
      <c r="AE1627" s="38"/>
      <c r="AT1627" s="17" t="s">
        <v>175</v>
      </c>
      <c r="AU1627" s="17" t="s">
        <v>90</v>
      </c>
    </row>
    <row r="1628" spans="1:51" s="13" customFormat="1" ht="12">
      <c r="A1628" s="13"/>
      <c r="B1628" s="267"/>
      <c r="C1628" s="268"/>
      <c r="D1628" s="259" t="s">
        <v>267</v>
      </c>
      <c r="E1628" s="269" t="s">
        <v>1</v>
      </c>
      <c r="F1628" s="270" t="s">
        <v>2383</v>
      </c>
      <c r="G1628" s="268"/>
      <c r="H1628" s="271">
        <v>12.25</v>
      </c>
      <c r="I1628" s="272"/>
      <c r="J1628" s="268"/>
      <c r="K1628" s="268"/>
      <c r="L1628" s="273"/>
      <c r="M1628" s="274"/>
      <c r="N1628" s="275"/>
      <c r="O1628" s="275"/>
      <c r="P1628" s="275"/>
      <c r="Q1628" s="275"/>
      <c r="R1628" s="275"/>
      <c r="S1628" s="275"/>
      <c r="T1628" s="276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T1628" s="277" t="s">
        <v>267</v>
      </c>
      <c r="AU1628" s="277" t="s">
        <v>90</v>
      </c>
      <c r="AV1628" s="13" t="s">
        <v>90</v>
      </c>
      <c r="AW1628" s="13" t="s">
        <v>35</v>
      </c>
      <c r="AX1628" s="13" t="s">
        <v>80</v>
      </c>
      <c r="AY1628" s="277" t="s">
        <v>166</v>
      </c>
    </row>
    <row r="1629" spans="1:51" s="14" customFormat="1" ht="12">
      <c r="A1629" s="14"/>
      <c r="B1629" s="278"/>
      <c r="C1629" s="279"/>
      <c r="D1629" s="259" t="s">
        <v>267</v>
      </c>
      <c r="E1629" s="280" t="s">
        <v>1</v>
      </c>
      <c r="F1629" s="281" t="s">
        <v>2384</v>
      </c>
      <c r="G1629" s="279"/>
      <c r="H1629" s="282">
        <v>12.25</v>
      </c>
      <c r="I1629" s="283"/>
      <c r="J1629" s="279"/>
      <c r="K1629" s="279"/>
      <c r="L1629" s="284"/>
      <c r="M1629" s="285"/>
      <c r="N1629" s="286"/>
      <c r="O1629" s="286"/>
      <c r="P1629" s="286"/>
      <c r="Q1629" s="286"/>
      <c r="R1629" s="286"/>
      <c r="S1629" s="286"/>
      <c r="T1629" s="287"/>
      <c r="U1629" s="14"/>
      <c r="V1629" s="14"/>
      <c r="W1629" s="14"/>
      <c r="X1629" s="14"/>
      <c r="Y1629" s="14"/>
      <c r="Z1629" s="14"/>
      <c r="AA1629" s="14"/>
      <c r="AB1629" s="14"/>
      <c r="AC1629" s="14"/>
      <c r="AD1629" s="14"/>
      <c r="AE1629" s="14"/>
      <c r="AT1629" s="288" t="s">
        <v>267</v>
      </c>
      <c r="AU1629" s="288" t="s">
        <v>90</v>
      </c>
      <c r="AV1629" s="14" t="s">
        <v>103</v>
      </c>
      <c r="AW1629" s="14" t="s">
        <v>35</v>
      </c>
      <c r="AX1629" s="14" t="s">
        <v>80</v>
      </c>
      <c r="AY1629" s="288" t="s">
        <v>166</v>
      </c>
    </row>
    <row r="1630" spans="1:51" s="13" customFormat="1" ht="12">
      <c r="A1630" s="13"/>
      <c r="B1630" s="267"/>
      <c r="C1630" s="268"/>
      <c r="D1630" s="259" t="s">
        <v>267</v>
      </c>
      <c r="E1630" s="269" t="s">
        <v>1</v>
      </c>
      <c r="F1630" s="270" t="s">
        <v>2385</v>
      </c>
      <c r="G1630" s="268"/>
      <c r="H1630" s="271">
        <v>3.42</v>
      </c>
      <c r="I1630" s="272"/>
      <c r="J1630" s="268"/>
      <c r="K1630" s="268"/>
      <c r="L1630" s="273"/>
      <c r="M1630" s="274"/>
      <c r="N1630" s="275"/>
      <c r="O1630" s="275"/>
      <c r="P1630" s="275"/>
      <c r="Q1630" s="275"/>
      <c r="R1630" s="275"/>
      <c r="S1630" s="275"/>
      <c r="T1630" s="276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T1630" s="277" t="s">
        <v>267</v>
      </c>
      <c r="AU1630" s="277" t="s">
        <v>90</v>
      </c>
      <c r="AV1630" s="13" t="s">
        <v>90</v>
      </c>
      <c r="AW1630" s="13" t="s">
        <v>35</v>
      </c>
      <c r="AX1630" s="13" t="s">
        <v>80</v>
      </c>
      <c r="AY1630" s="277" t="s">
        <v>166</v>
      </c>
    </row>
    <row r="1631" spans="1:51" s="14" customFormat="1" ht="12">
      <c r="A1631" s="14"/>
      <c r="B1631" s="278"/>
      <c r="C1631" s="279"/>
      <c r="D1631" s="259" t="s">
        <v>267</v>
      </c>
      <c r="E1631" s="280" t="s">
        <v>1</v>
      </c>
      <c r="F1631" s="281" t="s">
        <v>2386</v>
      </c>
      <c r="G1631" s="279"/>
      <c r="H1631" s="282">
        <v>3.42</v>
      </c>
      <c r="I1631" s="283"/>
      <c r="J1631" s="279"/>
      <c r="K1631" s="279"/>
      <c r="L1631" s="284"/>
      <c r="M1631" s="285"/>
      <c r="N1631" s="286"/>
      <c r="O1631" s="286"/>
      <c r="P1631" s="286"/>
      <c r="Q1631" s="286"/>
      <c r="R1631" s="286"/>
      <c r="S1631" s="286"/>
      <c r="T1631" s="287"/>
      <c r="U1631" s="14"/>
      <c r="V1631" s="14"/>
      <c r="W1631" s="14"/>
      <c r="X1631" s="14"/>
      <c r="Y1631" s="14"/>
      <c r="Z1631" s="14"/>
      <c r="AA1631" s="14"/>
      <c r="AB1631" s="14"/>
      <c r="AC1631" s="14"/>
      <c r="AD1631" s="14"/>
      <c r="AE1631" s="14"/>
      <c r="AT1631" s="288" t="s">
        <v>267</v>
      </c>
      <c r="AU1631" s="288" t="s">
        <v>90</v>
      </c>
      <c r="AV1631" s="14" t="s">
        <v>103</v>
      </c>
      <c r="AW1631" s="14" t="s">
        <v>35</v>
      </c>
      <c r="AX1631" s="14" t="s">
        <v>80</v>
      </c>
      <c r="AY1631" s="288" t="s">
        <v>166</v>
      </c>
    </row>
    <row r="1632" spans="1:51" s="13" customFormat="1" ht="12">
      <c r="A1632" s="13"/>
      <c r="B1632" s="267"/>
      <c r="C1632" s="268"/>
      <c r="D1632" s="259" t="s">
        <v>267</v>
      </c>
      <c r="E1632" s="269" t="s">
        <v>1</v>
      </c>
      <c r="F1632" s="270" t="s">
        <v>2387</v>
      </c>
      <c r="G1632" s="268"/>
      <c r="H1632" s="271">
        <v>1.6</v>
      </c>
      <c r="I1632" s="272"/>
      <c r="J1632" s="268"/>
      <c r="K1632" s="268"/>
      <c r="L1632" s="273"/>
      <c r="M1632" s="274"/>
      <c r="N1632" s="275"/>
      <c r="O1632" s="275"/>
      <c r="P1632" s="275"/>
      <c r="Q1632" s="275"/>
      <c r="R1632" s="275"/>
      <c r="S1632" s="275"/>
      <c r="T1632" s="276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T1632" s="277" t="s">
        <v>267</v>
      </c>
      <c r="AU1632" s="277" t="s">
        <v>90</v>
      </c>
      <c r="AV1632" s="13" t="s">
        <v>90</v>
      </c>
      <c r="AW1632" s="13" t="s">
        <v>35</v>
      </c>
      <c r="AX1632" s="13" t="s">
        <v>80</v>
      </c>
      <c r="AY1632" s="277" t="s">
        <v>166</v>
      </c>
    </row>
    <row r="1633" spans="1:51" s="14" customFormat="1" ht="12">
      <c r="A1633" s="14"/>
      <c r="B1633" s="278"/>
      <c r="C1633" s="279"/>
      <c r="D1633" s="259" t="s">
        <v>267</v>
      </c>
      <c r="E1633" s="280" t="s">
        <v>1</v>
      </c>
      <c r="F1633" s="281" t="s">
        <v>2388</v>
      </c>
      <c r="G1633" s="279"/>
      <c r="H1633" s="282">
        <v>1.6</v>
      </c>
      <c r="I1633" s="283"/>
      <c r="J1633" s="279"/>
      <c r="K1633" s="279"/>
      <c r="L1633" s="284"/>
      <c r="M1633" s="285"/>
      <c r="N1633" s="286"/>
      <c r="O1633" s="286"/>
      <c r="P1633" s="286"/>
      <c r="Q1633" s="286"/>
      <c r="R1633" s="286"/>
      <c r="S1633" s="286"/>
      <c r="T1633" s="287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T1633" s="288" t="s">
        <v>267</v>
      </c>
      <c r="AU1633" s="288" t="s">
        <v>90</v>
      </c>
      <c r="AV1633" s="14" t="s">
        <v>103</v>
      </c>
      <c r="AW1633" s="14" t="s">
        <v>35</v>
      </c>
      <c r="AX1633" s="14" t="s">
        <v>80</v>
      </c>
      <c r="AY1633" s="288" t="s">
        <v>166</v>
      </c>
    </row>
    <row r="1634" spans="1:51" s="13" customFormat="1" ht="12">
      <c r="A1634" s="13"/>
      <c r="B1634" s="267"/>
      <c r="C1634" s="268"/>
      <c r="D1634" s="259" t="s">
        <v>267</v>
      </c>
      <c r="E1634" s="269" t="s">
        <v>1</v>
      </c>
      <c r="F1634" s="270" t="s">
        <v>2389</v>
      </c>
      <c r="G1634" s="268"/>
      <c r="H1634" s="271">
        <v>50</v>
      </c>
      <c r="I1634" s="272"/>
      <c r="J1634" s="268"/>
      <c r="K1634" s="268"/>
      <c r="L1634" s="273"/>
      <c r="M1634" s="274"/>
      <c r="N1634" s="275"/>
      <c r="O1634" s="275"/>
      <c r="P1634" s="275"/>
      <c r="Q1634" s="275"/>
      <c r="R1634" s="275"/>
      <c r="S1634" s="275"/>
      <c r="T1634" s="276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T1634" s="277" t="s">
        <v>267</v>
      </c>
      <c r="AU1634" s="277" t="s">
        <v>90</v>
      </c>
      <c r="AV1634" s="13" t="s">
        <v>90</v>
      </c>
      <c r="AW1634" s="13" t="s">
        <v>35</v>
      </c>
      <c r="AX1634" s="13" t="s">
        <v>80</v>
      </c>
      <c r="AY1634" s="277" t="s">
        <v>166</v>
      </c>
    </row>
    <row r="1635" spans="1:51" s="14" customFormat="1" ht="12">
      <c r="A1635" s="14"/>
      <c r="B1635" s="278"/>
      <c r="C1635" s="279"/>
      <c r="D1635" s="259" t="s">
        <v>267</v>
      </c>
      <c r="E1635" s="280" t="s">
        <v>1</v>
      </c>
      <c r="F1635" s="281" t="s">
        <v>2390</v>
      </c>
      <c r="G1635" s="279"/>
      <c r="H1635" s="282">
        <v>50</v>
      </c>
      <c r="I1635" s="283"/>
      <c r="J1635" s="279"/>
      <c r="K1635" s="279"/>
      <c r="L1635" s="284"/>
      <c r="M1635" s="285"/>
      <c r="N1635" s="286"/>
      <c r="O1635" s="286"/>
      <c r="P1635" s="286"/>
      <c r="Q1635" s="286"/>
      <c r="R1635" s="286"/>
      <c r="S1635" s="286"/>
      <c r="T1635" s="287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T1635" s="288" t="s">
        <v>267</v>
      </c>
      <c r="AU1635" s="288" t="s">
        <v>90</v>
      </c>
      <c r="AV1635" s="14" t="s">
        <v>103</v>
      </c>
      <c r="AW1635" s="14" t="s">
        <v>35</v>
      </c>
      <c r="AX1635" s="14" t="s">
        <v>80</v>
      </c>
      <c r="AY1635" s="288" t="s">
        <v>166</v>
      </c>
    </row>
    <row r="1636" spans="1:51" s="15" customFormat="1" ht="12">
      <c r="A1636" s="15"/>
      <c r="B1636" s="289"/>
      <c r="C1636" s="290"/>
      <c r="D1636" s="259" t="s">
        <v>267</v>
      </c>
      <c r="E1636" s="291" t="s">
        <v>1</v>
      </c>
      <c r="F1636" s="292" t="s">
        <v>285</v>
      </c>
      <c r="G1636" s="290"/>
      <c r="H1636" s="293">
        <v>67.27</v>
      </c>
      <c r="I1636" s="294"/>
      <c r="J1636" s="290"/>
      <c r="K1636" s="290"/>
      <c r="L1636" s="295"/>
      <c r="M1636" s="296"/>
      <c r="N1636" s="297"/>
      <c r="O1636" s="297"/>
      <c r="P1636" s="297"/>
      <c r="Q1636" s="297"/>
      <c r="R1636" s="297"/>
      <c r="S1636" s="297"/>
      <c r="T1636" s="298"/>
      <c r="U1636" s="15"/>
      <c r="V1636" s="15"/>
      <c r="W1636" s="15"/>
      <c r="X1636" s="15"/>
      <c r="Y1636" s="15"/>
      <c r="Z1636" s="15"/>
      <c r="AA1636" s="15"/>
      <c r="AB1636" s="15"/>
      <c r="AC1636" s="15"/>
      <c r="AD1636" s="15"/>
      <c r="AE1636" s="15"/>
      <c r="AT1636" s="299" t="s">
        <v>267</v>
      </c>
      <c r="AU1636" s="299" t="s">
        <v>90</v>
      </c>
      <c r="AV1636" s="15" t="s">
        <v>113</v>
      </c>
      <c r="AW1636" s="15" t="s">
        <v>35</v>
      </c>
      <c r="AX1636" s="15" t="s">
        <v>80</v>
      </c>
      <c r="AY1636" s="299" t="s">
        <v>166</v>
      </c>
    </row>
    <row r="1637" spans="1:51" s="13" customFormat="1" ht="12">
      <c r="A1637" s="13"/>
      <c r="B1637" s="267"/>
      <c r="C1637" s="268"/>
      <c r="D1637" s="259" t="s">
        <v>267</v>
      </c>
      <c r="E1637" s="269" t="s">
        <v>1</v>
      </c>
      <c r="F1637" s="270" t="s">
        <v>2391</v>
      </c>
      <c r="G1637" s="268"/>
      <c r="H1637" s="271">
        <v>12.25</v>
      </c>
      <c r="I1637" s="272"/>
      <c r="J1637" s="268"/>
      <c r="K1637" s="268"/>
      <c r="L1637" s="273"/>
      <c r="M1637" s="274"/>
      <c r="N1637" s="275"/>
      <c r="O1637" s="275"/>
      <c r="P1637" s="275"/>
      <c r="Q1637" s="275"/>
      <c r="R1637" s="275"/>
      <c r="S1637" s="275"/>
      <c r="T1637" s="276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T1637" s="277" t="s">
        <v>267</v>
      </c>
      <c r="AU1637" s="277" t="s">
        <v>90</v>
      </c>
      <c r="AV1637" s="13" t="s">
        <v>90</v>
      </c>
      <c r="AW1637" s="13" t="s">
        <v>35</v>
      </c>
      <c r="AX1637" s="13" t="s">
        <v>80</v>
      </c>
      <c r="AY1637" s="277" t="s">
        <v>166</v>
      </c>
    </row>
    <row r="1638" spans="1:51" s="14" customFormat="1" ht="12">
      <c r="A1638" s="14"/>
      <c r="B1638" s="278"/>
      <c r="C1638" s="279"/>
      <c r="D1638" s="259" t="s">
        <v>267</v>
      </c>
      <c r="E1638" s="280" t="s">
        <v>1</v>
      </c>
      <c r="F1638" s="281" t="s">
        <v>2361</v>
      </c>
      <c r="G1638" s="279"/>
      <c r="H1638" s="282">
        <v>12.25</v>
      </c>
      <c r="I1638" s="283"/>
      <c r="J1638" s="279"/>
      <c r="K1638" s="279"/>
      <c r="L1638" s="284"/>
      <c r="M1638" s="285"/>
      <c r="N1638" s="286"/>
      <c r="O1638" s="286"/>
      <c r="P1638" s="286"/>
      <c r="Q1638" s="286"/>
      <c r="R1638" s="286"/>
      <c r="S1638" s="286"/>
      <c r="T1638" s="287"/>
      <c r="U1638" s="14"/>
      <c r="V1638" s="14"/>
      <c r="W1638" s="14"/>
      <c r="X1638" s="14"/>
      <c r="Y1638" s="14"/>
      <c r="Z1638" s="14"/>
      <c r="AA1638" s="14"/>
      <c r="AB1638" s="14"/>
      <c r="AC1638" s="14"/>
      <c r="AD1638" s="14"/>
      <c r="AE1638" s="14"/>
      <c r="AT1638" s="288" t="s">
        <v>267</v>
      </c>
      <c r="AU1638" s="288" t="s">
        <v>90</v>
      </c>
      <c r="AV1638" s="14" t="s">
        <v>103</v>
      </c>
      <c r="AW1638" s="14" t="s">
        <v>35</v>
      </c>
      <c r="AX1638" s="14" t="s">
        <v>80</v>
      </c>
      <c r="AY1638" s="288" t="s">
        <v>166</v>
      </c>
    </row>
    <row r="1639" spans="1:51" s="13" customFormat="1" ht="12">
      <c r="A1639" s="13"/>
      <c r="B1639" s="267"/>
      <c r="C1639" s="268"/>
      <c r="D1639" s="259" t="s">
        <v>267</v>
      </c>
      <c r="E1639" s="269" t="s">
        <v>1</v>
      </c>
      <c r="F1639" s="270" t="s">
        <v>2392</v>
      </c>
      <c r="G1639" s="268"/>
      <c r="H1639" s="271">
        <v>3.42</v>
      </c>
      <c r="I1639" s="272"/>
      <c r="J1639" s="268"/>
      <c r="K1639" s="268"/>
      <c r="L1639" s="273"/>
      <c r="M1639" s="274"/>
      <c r="N1639" s="275"/>
      <c r="O1639" s="275"/>
      <c r="P1639" s="275"/>
      <c r="Q1639" s="275"/>
      <c r="R1639" s="275"/>
      <c r="S1639" s="275"/>
      <c r="T1639" s="276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77" t="s">
        <v>267</v>
      </c>
      <c r="AU1639" s="277" t="s">
        <v>90</v>
      </c>
      <c r="AV1639" s="13" t="s">
        <v>90</v>
      </c>
      <c r="AW1639" s="13" t="s">
        <v>35</v>
      </c>
      <c r="AX1639" s="13" t="s">
        <v>80</v>
      </c>
      <c r="AY1639" s="277" t="s">
        <v>166</v>
      </c>
    </row>
    <row r="1640" spans="1:51" s="14" customFormat="1" ht="12">
      <c r="A1640" s="14"/>
      <c r="B1640" s="278"/>
      <c r="C1640" s="279"/>
      <c r="D1640" s="259" t="s">
        <v>267</v>
      </c>
      <c r="E1640" s="280" t="s">
        <v>1</v>
      </c>
      <c r="F1640" s="281" t="s">
        <v>2363</v>
      </c>
      <c r="G1640" s="279"/>
      <c r="H1640" s="282">
        <v>3.42</v>
      </c>
      <c r="I1640" s="283"/>
      <c r="J1640" s="279"/>
      <c r="K1640" s="279"/>
      <c r="L1640" s="284"/>
      <c r="M1640" s="285"/>
      <c r="N1640" s="286"/>
      <c r="O1640" s="286"/>
      <c r="P1640" s="286"/>
      <c r="Q1640" s="286"/>
      <c r="R1640" s="286"/>
      <c r="S1640" s="286"/>
      <c r="T1640" s="287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T1640" s="288" t="s">
        <v>267</v>
      </c>
      <c r="AU1640" s="288" t="s">
        <v>90</v>
      </c>
      <c r="AV1640" s="14" t="s">
        <v>103</v>
      </c>
      <c r="AW1640" s="14" t="s">
        <v>35</v>
      </c>
      <c r="AX1640" s="14" t="s">
        <v>80</v>
      </c>
      <c r="AY1640" s="288" t="s">
        <v>166</v>
      </c>
    </row>
    <row r="1641" spans="1:51" s="13" customFormat="1" ht="12">
      <c r="A1641" s="13"/>
      <c r="B1641" s="267"/>
      <c r="C1641" s="268"/>
      <c r="D1641" s="259" t="s">
        <v>267</v>
      </c>
      <c r="E1641" s="269" t="s">
        <v>1</v>
      </c>
      <c r="F1641" s="270" t="s">
        <v>2387</v>
      </c>
      <c r="G1641" s="268"/>
      <c r="H1641" s="271">
        <v>1.6</v>
      </c>
      <c r="I1641" s="272"/>
      <c r="J1641" s="268"/>
      <c r="K1641" s="268"/>
      <c r="L1641" s="273"/>
      <c r="M1641" s="274"/>
      <c r="N1641" s="275"/>
      <c r="O1641" s="275"/>
      <c r="P1641" s="275"/>
      <c r="Q1641" s="275"/>
      <c r="R1641" s="275"/>
      <c r="S1641" s="275"/>
      <c r="T1641" s="276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T1641" s="277" t="s">
        <v>267</v>
      </c>
      <c r="AU1641" s="277" t="s">
        <v>90</v>
      </c>
      <c r="AV1641" s="13" t="s">
        <v>90</v>
      </c>
      <c r="AW1641" s="13" t="s">
        <v>35</v>
      </c>
      <c r="AX1641" s="13" t="s">
        <v>80</v>
      </c>
      <c r="AY1641" s="277" t="s">
        <v>166</v>
      </c>
    </row>
    <row r="1642" spans="1:51" s="14" customFormat="1" ht="12">
      <c r="A1642" s="14"/>
      <c r="B1642" s="278"/>
      <c r="C1642" s="279"/>
      <c r="D1642" s="259" t="s">
        <v>267</v>
      </c>
      <c r="E1642" s="280" t="s">
        <v>1</v>
      </c>
      <c r="F1642" s="281" t="s">
        <v>2365</v>
      </c>
      <c r="G1642" s="279"/>
      <c r="H1642" s="282">
        <v>1.6</v>
      </c>
      <c r="I1642" s="283"/>
      <c r="J1642" s="279"/>
      <c r="K1642" s="279"/>
      <c r="L1642" s="284"/>
      <c r="M1642" s="285"/>
      <c r="N1642" s="286"/>
      <c r="O1642" s="286"/>
      <c r="P1642" s="286"/>
      <c r="Q1642" s="286"/>
      <c r="R1642" s="286"/>
      <c r="S1642" s="286"/>
      <c r="T1642" s="287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T1642" s="288" t="s">
        <v>267</v>
      </c>
      <c r="AU1642" s="288" t="s">
        <v>90</v>
      </c>
      <c r="AV1642" s="14" t="s">
        <v>103</v>
      </c>
      <c r="AW1642" s="14" t="s">
        <v>35</v>
      </c>
      <c r="AX1642" s="14" t="s">
        <v>80</v>
      </c>
      <c r="AY1642" s="288" t="s">
        <v>166</v>
      </c>
    </row>
    <row r="1643" spans="1:51" s="13" customFormat="1" ht="12">
      <c r="A1643" s="13"/>
      <c r="B1643" s="267"/>
      <c r="C1643" s="268"/>
      <c r="D1643" s="259" t="s">
        <v>267</v>
      </c>
      <c r="E1643" s="269" t="s">
        <v>1</v>
      </c>
      <c r="F1643" s="270" t="s">
        <v>2389</v>
      </c>
      <c r="G1643" s="268"/>
      <c r="H1643" s="271">
        <v>50</v>
      </c>
      <c r="I1643" s="272"/>
      <c r="J1643" s="268"/>
      <c r="K1643" s="268"/>
      <c r="L1643" s="273"/>
      <c r="M1643" s="274"/>
      <c r="N1643" s="275"/>
      <c r="O1643" s="275"/>
      <c r="P1643" s="275"/>
      <c r="Q1643" s="275"/>
      <c r="R1643" s="275"/>
      <c r="S1643" s="275"/>
      <c r="T1643" s="276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T1643" s="277" t="s">
        <v>267</v>
      </c>
      <c r="AU1643" s="277" t="s">
        <v>90</v>
      </c>
      <c r="AV1643" s="13" t="s">
        <v>90</v>
      </c>
      <c r="AW1643" s="13" t="s">
        <v>35</v>
      </c>
      <c r="AX1643" s="13" t="s">
        <v>80</v>
      </c>
      <c r="AY1643" s="277" t="s">
        <v>166</v>
      </c>
    </row>
    <row r="1644" spans="1:51" s="14" customFormat="1" ht="12">
      <c r="A1644" s="14"/>
      <c r="B1644" s="278"/>
      <c r="C1644" s="279"/>
      <c r="D1644" s="259" t="s">
        <v>267</v>
      </c>
      <c r="E1644" s="280" t="s">
        <v>1</v>
      </c>
      <c r="F1644" s="281" t="s">
        <v>2366</v>
      </c>
      <c r="G1644" s="279"/>
      <c r="H1644" s="282">
        <v>50</v>
      </c>
      <c r="I1644" s="283"/>
      <c r="J1644" s="279"/>
      <c r="K1644" s="279"/>
      <c r="L1644" s="284"/>
      <c r="M1644" s="285"/>
      <c r="N1644" s="286"/>
      <c r="O1644" s="286"/>
      <c r="P1644" s="286"/>
      <c r="Q1644" s="286"/>
      <c r="R1644" s="286"/>
      <c r="S1644" s="286"/>
      <c r="T1644" s="287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T1644" s="288" t="s">
        <v>267</v>
      </c>
      <c r="AU1644" s="288" t="s">
        <v>90</v>
      </c>
      <c r="AV1644" s="14" t="s">
        <v>103</v>
      </c>
      <c r="AW1644" s="14" t="s">
        <v>35</v>
      </c>
      <c r="AX1644" s="14" t="s">
        <v>80</v>
      </c>
      <c r="AY1644" s="288" t="s">
        <v>166</v>
      </c>
    </row>
    <row r="1645" spans="1:51" s="13" customFormat="1" ht="12">
      <c r="A1645" s="13"/>
      <c r="B1645" s="267"/>
      <c r="C1645" s="268"/>
      <c r="D1645" s="259" t="s">
        <v>267</v>
      </c>
      <c r="E1645" s="269" t="s">
        <v>1</v>
      </c>
      <c r="F1645" s="270" t="s">
        <v>2393</v>
      </c>
      <c r="G1645" s="268"/>
      <c r="H1645" s="271">
        <v>7.5</v>
      </c>
      <c r="I1645" s="272"/>
      <c r="J1645" s="268"/>
      <c r="K1645" s="268"/>
      <c r="L1645" s="273"/>
      <c r="M1645" s="274"/>
      <c r="N1645" s="275"/>
      <c r="O1645" s="275"/>
      <c r="P1645" s="275"/>
      <c r="Q1645" s="275"/>
      <c r="R1645" s="275"/>
      <c r="S1645" s="275"/>
      <c r="T1645" s="276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T1645" s="277" t="s">
        <v>267</v>
      </c>
      <c r="AU1645" s="277" t="s">
        <v>90</v>
      </c>
      <c r="AV1645" s="13" t="s">
        <v>90</v>
      </c>
      <c r="AW1645" s="13" t="s">
        <v>35</v>
      </c>
      <c r="AX1645" s="13" t="s">
        <v>80</v>
      </c>
      <c r="AY1645" s="277" t="s">
        <v>166</v>
      </c>
    </row>
    <row r="1646" spans="1:51" s="14" customFormat="1" ht="12">
      <c r="A1646" s="14"/>
      <c r="B1646" s="278"/>
      <c r="C1646" s="279"/>
      <c r="D1646" s="259" t="s">
        <v>267</v>
      </c>
      <c r="E1646" s="280" t="s">
        <v>1</v>
      </c>
      <c r="F1646" s="281" t="s">
        <v>2367</v>
      </c>
      <c r="G1646" s="279"/>
      <c r="H1646" s="282">
        <v>7.5</v>
      </c>
      <c r="I1646" s="283"/>
      <c r="J1646" s="279"/>
      <c r="K1646" s="279"/>
      <c r="L1646" s="284"/>
      <c r="M1646" s="285"/>
      <c r="N1646" s="286"/>
      <c r="O1646" s="286"/>
      <c r="P1646" s="286"/>
      <c r="Q1646" s="286"/>
      <c r="R1646" s="286"/>
      <c r="S1646" s="286"/>
      <c r="T1646" s="287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T1646" s="288" t="s">
        <v>267</v>
      </c>
      <c r="AU1646" s="288" t="s">
        <v>90</v>
      </c>
      <c r="AV1646" s="14" t="s">
        <v>103</v>
      </c>
      <c r="AW1646" s="14" t="s">
        <v>35</v>
      </c>
      <c r="AX1646" s="14" t="s">
        <v>80</v>
      </c>
      <c r="AY1646" s="288" t="s">
        <v>166</v>
      </c>
    </row>
    <row r="1647" spans="1:51" s="13" customFormat="1" ht="12">
      <c r="A1647" s="13"/>
      <c r="B1647" s="267"/>
      <c r="C1647" s="268"/>
      <c r="D1647" s="259" t="s">
        <v>267</v>
      </c>
      <c r="E1647" s="269" t="s">
        <v>1</v>
      </c>
      <c r="F1647" s="270" t="s">
        <v>2394</v>
      </c>
      <c r="G1647" s="268"/>
      <c r="H1647" s="271">
        <v>15.68</v>
      </c>
      <c r="I1647" s="272"/>
      <c r="J1647" s="268"/>
      <c r="K1647" s="268"/>
      <c r="L1647" s="273"/>
      <c r="M1647" s="274"/>
      <c r="N1647" s="275"/>
      <c r="O1647" s="275"/>
      <c r="P1647" s="275"/>
      <c r="Q1647" s="275"/>
      <c r="R1647" s="275"/>
      <c r="S1647" s="275"/>
      <c r="T1647" s="276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T1647" s="277" t="s">
        <v>267</v>
      </c>
      <c r="AU1647" s="277" t="s">
        <v>90</v>
      </c>
      <c r="AV1647" s="13" t="s">
        <v>90</v>
      </c>
      <c r="AW1647" s="13" t="s">
        <v>35</v>
      </c>
      <c r="AX1647" s="13" t="s">
        <v>80</v>
      </c>
      <c r="AY1647" s="277" t="s">
        <v>166</v>
      </c>
    </row>
    <row r="1648" spans="1:51" s="14" customFormat="1" ht="12">
      <c r="A1648" s="14"/>
      <c r="B1648" s="278"/>
      <c r="C1648" s="279"/>
      <c r="D1648" s="259" t="s">
        <v>267</v>
      </c>
      <c r="E1648" s="280" t="s">
        <v>1</v>
      </c>
      <c r="F1648" s="281" t="s">
        <v>2395</v>
      </c>
      <c r="G1648" s="279"/>
      <c r="H1648" s="282">
        <v>15.68</v>
      </c>
      <c r="I1648" s="283"/>
      <c r="J1648" s="279"/>
      <c r="K1648" s="279"/>
      <c r="L1648" s="284"/>
      <c r="M1648" s="285"/>
      <c r="N1648" s="286"/>
      <c r="O1648" s="286"/>
      <c r="P1648" s="286"/>
      <c r="Q1648" s="286"/>
      <c r="R1648" s="286"/>
      <c r="S1648" s="286"/>
      <c r="T1648" s="287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T1648" s="288" t="s">
        <v>267</v>
      </c>
      <c r="AU1648" s="288" t="s">
        <v>90</v>
      </c>
      <c r="AV1648" s="14" t="s">
        <v>103</v>
      </c>
      <c r="AW1648" s="14" t="s">
        <v>35</v>
      </c>
      <c r="AX1648" s="14" t="s">
        <v>80</v>
      </c>
      <c r="AY1648" s="288" t="s">
        <v>166</v>
      </c>
    </row>
    <row r="1649" spans="1:51" s="13" customFormat="1" ht="12">
      <c r="A1649" s="13"/>
      <c r="B1649" s="267"/>
      <c r="C1649" s="268"/>
      <c r="D1649" s="259" t="s">
        <v>267</v>
      </c>
      <c r="E1649" s="269" t="s">
        <v>1</v>
      </c>
      <c r="F1649" s="270" t="s">
        <v>2396</v>
      </c>
      <c r="G1649" s="268"/>
      <c r="H1649" s="271">
        <v>7.2</v>
      </c>
      <c r="I1649" s="272"/>
      <c r="J1649" s="268"/>
      <c r="K1649" s="268"/>
      <c r="L1649" s="273"/>
      <c r="M1649" s="274"/>
      <c r="N1649" s="275"/>
      <c r="O1649" s="275"/>
      <c r="P1649" s="275"/>
      <c r="Q1649" s="275"/>
      <c r="R1649" s="275"/>
      <c r="S1649" s="275"/>
      <c r="T1649" s="276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T1649" s="277" t="s">
        <v>267</v>
      </c>
      <c r="AU1649" s="277" t="s">
        <v>90</v>
      </c>
      <c r="AV1649" s="13" t="s">
        <v>90</v>
      </c>
      <c r="AW1649" s="13" t="s">
        <v>35</v>
      </c>
      <c r="AX1649" s="13" t="s">
        <v>80</v>
      </c>
      <c r="AY1649" s="277" t="s">
        <v>166</v>
      </c>
    </row>
    <row r="1650" spans="1:51" s="14" customFormat="1" ht="12">
      <c r="A1650" s="14"/>
      <c r="B1650" s="278"/>
      <c r="C1650" s="279"/>
      <c r="D1650" s="259" t="s">
        <v>267</v>
      </c>
      <c r="E1650" s="280" t="s">
        <v>1</v>
      </c>
      <c r="F1650" s="281" t="s">
        <v>2397</v>
      </c>
      <c r="G1650" s="279"/>
      <c r="H1650" s="282">
        <v>7.2</v>
      </c>
      <c r="I1650" s="283"/>
      <c r="J1650" s="279"/>
      <c r="K1650" s="279"/>
      <c r="L1650" s="284"/>
      <c r="M1650" s="285"/>
      <c r="N1650" s="286"/>
      <c r="O1650" s="286"/>
      <c r="P1650" s="286"/>
      <c r="Q1650" s="286"/>
      <c r="R1650" s="286"/>
      <c r="S1650" s="286"/>
      <c r="T1650" s="287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T1650" s="288" t="s">
        <v>267</v>
      </c>
      <c r="AU1650" s="288" t="s">
        <v>90</v>
      </c>
      <c r="AV1650" s="14" t="s">
        <v>103</v>
      </c>
      <c r="AW1650" s="14" t="s">
        <v>35</v>
      </c>
      <c r="AX1650" s="14" t="s">
        <v>80</v>
      </c>
      <c r="AY1650" s="288" t="s">
        <v>166</v>
      </c>
    </row>
    <row r="1651" spans="1:51" s="13" customFormat="1" ht="12">
      <c r="A1651" s="13"/>
      <c r="B1651" s="267"/>
      <c r="C1651" s="268"/>
      <c r="D1651" s="259" t="s">
        <v>267</v>
      </c>
      <c r="E1651" s="269" t="s">
        <v>1</v>
      </c>
      <c r="F1651" s="270" t="s">
        <v>2398</v>
      </c>
      <c r="G1651" s="268"/>
      <c r="H1651" s="271">
        <v>42</v>
      </c>
      <c r="I1651" s="272"/>
      <c r="J1651" s="268"/>
      <c r="K1651" s="268"/>
      <c r="L1651" s="273"/>
      <c r="M1651" s="274"/>
      <c r="N1651" s="275"/>
      <c r="O1651" s="275"/>
      <c r="P1651" s="275"/>
      <c r="Q1651" s="275"/>
      <c r="R1651" s="275"/>
      <c r="S1651" s="275"/>
      <c r="T1651" s="276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T1651" s="277" t="s">
        <v>267</v>
      </c>
      <c r="AU1651" s="277" t="s">
        <v>90</v>
      </c>
      <c r="AV1651" s="13" t="s">
        <v>90</v>
      </c>
      <c r="AW1651" s="13" t="s">
        <v>35</v>
      </c>
      <c r="AX1651" s="13" t="s">
        <v>80</v>
      </c>
      <c r="AY1651" s="277" t="s">
        <v>166</v>
      </c>
    </row>
    <row r="1652" spans="1:51" s="14" customFormat="1" ht="12">
      <c r="A1652" s="14"/>
      <c r="B1652" s="278"/>
      <c r="C1652" s="279"/>
      <c r="D1652" s="259" t="s">
        <v>267</v>
      </c>
      <c r="E1652" s="280" t="s">
        <v>1</v>
      </c>
      <c r="F1652" s="281" t="s">
        <v>2399</v>
      </c>
      <c r="G1652" s="279"/>
      <c r="H1652" s="282">
        <v>42</v>
      </c>
      <c r="I1652" s="283"/>
      <c r="J1652" s="279"/>
      <c r="K1652" s="279"/>
      <c r="L1652" s="284"/>
      <c r="M1652" s="285"/>
      <c r="N1652" s="286"/>
      <c r="O1652" s="286"/>
      <c r="P1652" s="286"/>
      <c r="Q1652" s="286"/>
      <c r="R1652" s="286"/>
      <c r="S1652" s="286"/>
      <c r="T1652" s="287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T1652" s="288" t="s">
        <v>267</v>
      </c>
      <c r="AU1652" s="288" t="s">
        <v>90</v>
      </c>
      <c r="AV1652" s="14" t="s">
        <v>103</v>
      </c>
      <c r="AW1652" s="14" t="s">
        <v>35</v>
      </c>
      <c r="AX1652" s="14" t="s">
        <v>80</v>
      </c>
      <c r="AY1652" s="288" t="s">
        <v>166</v>
      </c>
    </row>
    <row r="1653" spans="1:51" s="15" customFormat="1" ht="12">
      <c r="A1653" s="15"/>
      <c r="B1653" s="289"/>
      <c r="C1653" s="290"/>
      <c r="D1653" s="259" t="s">
        <v>267</v>
      </c>
      <c r="E1653" s="291" t="s">
        <v>1</v>
      </c>
      <c r="F1653" s="292" t="s">
        <v>2400</v>
      </c>
      <c r="G1653" s="290"/>
      <c r="H1653" s="293">
        <v>139.64999999999998</v>
      </c>
      <c r="I1653" s="294"/>
      <c r="J1653" s="290"/>
      <c r="K1653" s="290"/>
      <c r="L1653" s="295"/>
      <c r="M1653" s="296"/>
      <c r="N1653" s="297"/>
      <c r="O1653" s="297"/>
      <c r="P1653" s="297"/>
      <c r="Q1653" s="297"/>
      <c r="R1653" s="297"/>
      <c r="S1653" s="297"/>
      <c r="T1653" s="298"/>
      <c r="U1653" s="15"/>
      <c r="V1653" s="15"/>
      <c r="W1653" s="15"/>
      <c r="X1653" s="15"/>
      <c r="Y1653" s="15"/>
      <c r="Z1653" s="15"/>
      <c r="AA1653" s="15"/>
      <c r="AB1653" s="15"/>
      <c r="AC1653" s="15"/>
      <c r="AD1653" s="15"/>
      <c r="AE1653" s="15"/>
      <c r="AT1653" s="299" t="s">
        <v>267</v>
      </c>
      <c r="AU1653" s="299" t="s">
        <v>90</v>
      </c>
      <c r="AV1653" s="15" t="s">
        <v>113</v>
      </c>
      <c r="AW1653" s="15" t="s">
        <v>35</v>
      </c>
      <c r="AX1653" s="15" t="s">
        <v>88</v>
      </c>
      <c r="AY1653" s="299" t="s">
        <v>166</v>
      </c>
    </row>
    <row r="1654" spans="1:65" s="2" customFormat="1" ht="16.5" customHeight="1">
      <c r="A1654" s="38"/>
      <c r="B1654" s="39"/>
      <c r="C1654" s="245" t="s">
        <v>2401</v>
      </c>
      <c r="D1654" s="245" t="s">
        <v>169</v>
      </c>
      <c r="E1654" s="246" t="s">
        <v>2402</v>
      </c>
      <c r="F1654" s="247" t="s">
        <v>2403</v>
      </c>
      <c r="G1654" s="248" t="s">
        <v>339</v>
      </c>
      <c r="H1654" s="249">
        <v>248.06</v>
      </c>
      <c r="I1654" s="250"/>
      <c r="J1654" s="251">
        <f>ROUND(I1654*H1654,2)</f>
        <v>0</v>
      </c>
      <c r="K1654" s="252"/>
      <c r="L1654" s="44"/>
      <c r="M1654" s="253" t="s">
        <v>1</v>
      </c>
      <c r="N1654" s="254" t="s">
        <v>45</v>
      </c>
      <c r="O1654" s="91"/>
      <c r="P1654" s="255">
        <f>O1654*H1654</f>
        <v>0</v>
      </c>
      <c r="Q1654" s="255">
        <v>0</v>
      </c>
      <c r="R1654" s="255">
        <f>Q1654*H1654</f>
        <v>0</v>
      </c>
      <c r="S1654" s="255">
        <v>0</v>
      </c>
      <c r="T1654" s="256">
        <f>S1654*H1654</f>
        <v>0</v>
      </c>
      <c r="U1654" s="38"/>
      <c r="V1654" s="38"/>
      <c r="W1654" s="38"/>
      <c r="X1654" s="38"/>
      <c r="Y1654" s="38"/>
      <c r="Z1654" s="38"/>
      <c r="AA1654" s="38"/>
      <c r="AB1654" s="38"/>
      <c r="AC1654" s="38"/>
      <c r="AD1654" s="38"/>
      <c r="AE1654" s="38"/>
      <c r="AR1654" s="257" t="s">
        <v>348</v>
      </c>
      <c r="AT1654" s="257" t="s">
        <v>169</v>
      </c>
      <c r="AU1654" s="257" t="s">
        <v>90</v>
      </c>
      <c r="AY1654" s="17" t="s">
        <v>166</v>
      </c>
      <c r="BE1654" s="258">
        <f>IF(N1654="základní",J1654,0)</f>
        <v>0</v>
      </c>
      <c r="BF1654" s="258">
        <f>IF(N1654="snížená",J1654,0)</f>
        <v>0</v>
      </c>
      <c r="BG1654" s="258">
        <f>IF(N1654="zákl. přenesená",J1654,0)</f>
        <v>0</v>
      </c>
      <c r="BH1654" s="258">
        <f>IF(N1654="sníž. přenesená",J1654,0)</f>
        <v>0</v>
      </c>
      <c r="BI1654" s="258">
        <f>IF(N1654="nulová",J1654,0)</f>
        <v>0</v>
      </c>
      <c r="BJ1654" s="17" t="s">
        <v>88</v>
      </c>
      <c r="BK1654" s="258">
        <f>ROUND(I1654*H1654,2)</f>
        <v>0</v>
      </c>
      <c r="BL1654" s="17" t="s">
        <v>348</v>
      </c>
      <c r="BM1654" s="257" t="s">
        <v>2404</v>
      </c>
    </row>
    <row r="1655" spans="1:47" s="2" customFormat="1" ht="12">
      <c r="A1655" s="38"/>
      <c r="B1655" s="39"/>
      <c r="C1655" s="40"/>
      <c r="D1655" s="259" t="s">
        <v>175</v>
      </c>
      <c r="E1655" s="40"/>
      <c r="F1655" s="260" t="s">
        <v>2405</v>
      </c>
      <c r="G1655" s="40"/>
      <c r="H1655" s="40"/>
      <c r="I1655" s="155"/>
      <c r="J1655" s="40"/>
      <c r="K1655" s="40"/>
      <c r="L1655" s="44"/>
      <c r="M1655" s="261"/>
      <c r="N1655" s="262"/>
      <c r="O1655" s="91"/>
      <c r="P1655" s="91"/>
      <c r="Q1655" s="91"/>
      <c r="R1655" s="91"/>
      <c r="S1655" s="91"/>
      <c r="T1655" s="92"/>
      <c r="U1655" s="38"/>
      <c r="V1655" s="38"/>
      <c r="W1655" s="38"/>
      <c r="X1655" s="38"/>
      <c r="Y1655" s="38"/>
      <c r="Z1655" s="38"/>
      <c r="AA1655" s="38"/>
      <c r="AB1655" s="38"/>
      <c r="AC1655" s="38"/>
      <c r="AD1655" s="38"/>
      <c r="AE1655" s="38"/>
      <c r="AT1655" s="17" t="s">
        <v>175</v>
      </c>
      <c r="AU1655" s="17" t="s">
        <v>90</v>
      </c>
    </row>
    <row r="1656" spans="1:51" s="13" customFormat="1" ht="12">
      <c r="A1656" s="13"/>
      <c r="B1656" s="267"/>
      <c r="C1656" s="268"/>
      <c r="D1656" s="259" t="s">
        <v>267</v>
      </c>
      <c r="E1656" s="269" t="s">
        <v>1</v>
      </c>
      <c r="F1656" s="270" t="s">
        <v>1163</v>
      </c>
      <c r="G1656" s="268"/>
      <c r="H1656" s="271">
        <v>248.06</v>
      </c>
      <c r="I1656" s="272"/>
      <c r="J1656" s="268"/>
      <c r="K1656" s="268"/>
      <c r="L1656" s="273"/>
      <c r="M1656" s="274"/>
      <c r="N1656" s="275"/>
      <c r="O1656" s="275"/>
      <c r="P1656" s="275"/>
      <c r="Q1656" s="275"/>
      <c r="R1656" s="275"/>
      <c r="S1656" s="275"/>
      <c r="T1656" s="276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T1656" s="277" t="s">
        <v>267</v>
      </c>
      <c r="AU1656" s="277" t="s">
        <v>90</v>
      </c>
      <c r="AV1656" s="13" t="s">
        <v>90</v>
      </c>
      <c r="AW1656" s="13" t="s">
        <v>35</v>
      </c>
      <c r="AX1656" s="13" t="s">
        <v>80</v>
      </c>
      <c r="AY1656" s="277" t="s">
        <v>166</v>
      </c>
    </row>
    <row r="1657" spans="1:51" s="14" customFormat="1" ht="12">
      <c r="A1657" s="14"/>
      <c r="B1657" s="278"/>
      <c r="C1657" s="279"/>
      <c r="D1657" s="259" t="s">
        <v>267</v>
      </c>
      <c r="E1657" s="280" t="s">
        <v>1</v>
      </c>
      <c r="F1657" s="281" t="s">
        <v>2406</v>
      </c>
      <c r="G1657" s="279"/>
      <c r="H1657" s="282">
        <v>248.06</v>
      </c>
      <c r="I1657" s="283"/>
      <c r="J1657" s="279"/>
      <c r="K1657" s="279"/>
      <c r="L1657" s="284"/>
      <c r="M1657" s="285"/>
      <c r="N1657" s="286"/>
      <c r="O1657" s="286"/>
      <c r="P1657" s="286"/>
      <c r="Q1657" s="286"/>
      <c r="R1657" s="286"/>
      <c r="S1657" s="286"/>
      <c r="T1657" s="287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T1657" s="288" t="s">
        <v>267</v>
      </c>
      <c r="AU1657" s="288" t="s">
        <v>90</v>
      </c>
      <c r="AV1657" s="14" t="s">
        <v>103</v>
      </c>
      <c r="AW1657" s="14" t="s">
        <v>35</v>
      </c>
      <c r="AX1657" s="14" t="s">
        <v>88</v>
      </c>
      <c r="AY1657" s="288" t="s">
        <v>166</v>
      </c>
    </row>
    <row r="1658" spans="1:65" s="2" customFormat="1" ht="21.75" customHeight="1">
      <c r="A1658" s="38"/>
      <c r="B1658" s="39"/>
      <c r="C1658" s="245" t="s">
        <v>2407</v>
      </c>
      <c r="D1658" s="245" t="s">
        <v>169</v>
      </c>
      <c r="E1658" s="246" t="s">
        <v>2408</v>
      </c>
      <c r="F1658" s="247" t="s">
        <v>2409</v>
      </c>
      <c r="G1658" s="248" t="s">
        <v>339</v>
      </c>
      <c r="H1658" s="249">
        <v>352.77</v>
      </c>
      <c r="I1658" s="250"/>
      <c r="J1658" s="251">
        <f>ROUND(I1658*H1658,2)</f>
        <v>0</v>
      </c>
      <c r="K1658" s="252"/>
      <c r="L1658" s="44"/>
      <c r="M1658" s="253" t="s">
        <v>1</v>
      </c>
      <c r="N1658" s="254" t="s">
        <v>45</v>
      </c>
      <c r="O1658" s="91"/>
      <c r="P1658" s="255">
        <f>O1658*H1658</f>
        <v>0</v>
      </c>
      <c r="Q1658" s="255">
        <v>0.00014</v>
      </c>
      <c r="R1658" s="255">
        <f>Q1658*H1658</f>
        <v>0.049387799999999996</v>
      </c>
      <c r="S1658" s="255">
        <v>0</v>
      </c>
      <c r="T1658" s="256">
        <f>S1658*H1658</f>
        <v>0</v>
      </c>
      <c r="U1658" s="38"/>
      <c r="V1658" s="38"/>
      <c r="W1658" s="38"/>
      <c r="X1658" s="38"/>
      <c r="Y1658" s="38"/>
      <c r="Z1658" s="38"/>
      <c r="AA1658" s="38"/>
      <c r="AB1658" s="38"/>
      <c r="AC1658" s="38"/>
      <c r="AD1658" s="38"/>
      <c r="AE1658" s="38"/>
      <c r="AR1658" s="257" t="s">
        <v>348</v>
      </c>
      <c r="AT1658" s="257" t="s">
        <v>169</v>
      </c>
      <c r="AU1658" s="257" t="s">
        <v>90</v>
      </c>
      <c r="AY1658" s="17" t="s">
        <v>166</v>
      </c>
      <c r="BE1658" s="258">
        <f>IF(N1658="základní",J1658,0)</f>
        <v>0</v>
      </c>
      <c r="BF1658" s="258">
        <f>IF(N1658="snížená",J1658,0)</f>
        <v>0</v>
      </c>
      <c r="BG1658" s="258">
        <f>IF(N1658="zákl. přenesená",J1658,0)</f>
        <v>0</v>
      </c>
      <c r="BH1658" s="258">
        <f>IF(N1658="sníž. přenesená",J1658,0)</f>
        <v>0</v>
      </c>
      <c r="BI1658" s="258">
        <f>IF(N1658="nulová",J1658,0)</f>
        <v>0</v>
      </c>
      <c r="BJ1658" s="17" t="s">
        <v>88</v>
      </c>
      <c r="BK1658" s="258">
        <f>ROUND(I1658*H1658,2)</f>
        <v>0</v>
      </c>
      <c r="BL1658" s="17" t="s">
        <v>348</v>
      </c>
      <c r="BM1658" s="257" t="s">
        <v>2410</v>
      </c>
    </row>
    <row r="1659" spans="1:47" s="2" customFormat="1" ht="12">
      <c r="A1659" s="38"/>
      <c r="B1659" s="39"/>
      <c r="C1659" s="40"/>
      <c r="D1659" s="259" t="s">
        <v>175</v>
      </c>
      <c r="E1659" s="40"/>
      <c r="F1659" s="260" t="s">
        <v>2411</v>
      </c>
      <c r="G1659" s="40"/>
      <c r="H1659" s="40"/>
      <c r="I1659" s="155"/>
      <c r="J1659" s="40"/>
      <c r="K1659" s="40"/>
      <c r="L1659" s="44"/>
      <c r="M1659" s="261"/>
      <c r="N1659" s="262"/>
      <c r="O1659" s="91"/>
      <c r="P1659" s="91"/>
      <c r="Q1659" s="91"/>
      <c r="R1659" s="91"/>
      <c r="S1659" s="91"/>
      <c r="T1659" s="92"/>
      <c r="U1659" s="38"/>
      <c r="V1659" s="38"/>
      <c r="W1659" s="38"/>
      <c r="X1659" s="38"/>
      <c r="Y1659" s="38"/>
      <c r="Z1659" s="38"/>
      <c r="AA1659" s="38"/>
      <c r="AB1659" s="38"/>
      <c r="AC1659" s="38"/>
      <c r="AD1659" s="38"/>
      <c r="AE1659" s="38"/>
      <c r="AT1659" s="17" t="s">
        <v>175</v>
      </c>
      <c r="AU1659" s="17" t="s">
        <v>90</v>
      </c>
    </row>
    <row r="1660" spans="1:51" s="13" customFormat="1" ht="12">
      <c r="A1660" s="13"/>
      <c r="B1660" s="267"/>
      <c r="C1660" s="268"/>
      <c r="D1660" s="259" t="s">
        <v>267</v>
      </c>
      <c r="E1660" s="269" t="s">
        <v>1</v>
      </c>
      <c r="F1660" s="270" t="s">
        <v>820</v>
      </c>
      <c r="G1660" s="268"/>
      <c r="H1660" s="271">
        <v>40.31</v>
      </c>
      <c r="I1660" s="272"/>
      <c r="J1660" s="268"/>
      <c r="K1660" s="268"/>
      <c r="L1660" s="273"/>
      <c r="M1660" s="274"/>
      <c r="N1660" s="275"/>
      <c r="O1660" s="275"/>
      <c r="P1660" s="275"/>
      <c r="Q1660" s="275"/>
      <c r="R1660" s="275"/>
      <c r="S1660" s="275"/>
      <c r="T1660" s="276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T1660" s="277" t="s">
        <v>267</v>
      </c>
      <c r="AU1660" s="277" t="s">
        <v>90</v>
      </c>
      <c r="AV1660" s="13" t="s">
        <v>90</v>
      </c>
      <c r="AW1660" s="13" t="s">
        <v>35</v>
      </c>
      <c r="AX1660" s="13" t="s">
        <v>80</v>
      </c>
      <c r="AY1660" s="277" t="s">
        <v>166</v>
      </c>
    </row>
    <row r="1661" spans="1:51" s="14" customFormat="1" ht="12">
      <c r="A1661" s="14"/>
      <c r="B1661" s="278"/>
      <c r="C1661" s="279"/>
      <c r="D1661" s="259" t="s">
        <v>267</v>
      </c>
      <c r="E1661" s="280" t="s">
        <v>1</v>
      </c>
      <c r="F1661" s="281" t="s">
        <v>2412</v>
      </c>
      <c r="G1661" s="279"/>
      <c r="H1661" s="282">
        <v>40.31</v>
      </c>
      <c r="I1661" s="283"/>
      <c r="J1661" s="279"/>
      <c r="K1661" s="279"/>
      <c r="L1661" s="284"/>
      <c r="M1661" s="285"/>
      <c r="N1661" s="286"/>
      <c r="O1661" s="286"/>
      <c r="P1661" s="286"/>
      <c r="Q1661" s="286"/>
      <c r="R1661" s="286"/>
      <c r="S1661" s="286"/>
      <c r="T1661" s="287"/>
      <c r="U1661" s="14"/>
      <c r="V1661" s="14"/>
      <c r="W1661" s="14"/>
      <c r="X1661" s="14"/>
      <c r="Y1661" s="14"/>
      <c r="Z1661" s="14"/>
      <c r="AA1661" s="14"/>
      <c r="AB1661" s="14"/>
      <c r="AC1661" s="14"/>
      <c r="AD1661" s="14"/>
      <c r="AE1661" s="14"/>
      <c r="AT1661" s="288" t="s">
        <v>267</v>
      </c>
      <c r="AU1661" s="288" t="s">
        <v>90</v>
      </c>
      <c r="AV1661" s="14" t="s">
        <v>103</v>
      </c>
      <c r="AW1661" s="14" t="s">
        <v>35</v>
      </c>
      <c r="AX1661" s="14" t="s">
        <v>80</v>
      </c>
      <c r="AY1661" s="288" t="s">
        <v>166</v>
      </c>
    </row>
    <row r="1662" spans="1:51" s="13" customFormat="1" ht="12">
      <c r="A1662" s="13"/>
      <c r="B1662" s="267"/>
      <c r="C1662" s="268"/>
      <c r="D1662" s="259" t="s">
        <v>267</v>
      </c>
      <c r="E1662" s="269" t="s">
        <v>1</v>
      </c>
      <c r="F1662" s="270" t="s">
        <v>2413</v>
      </c>
      <c r="G1662" s="268"/>
      <c r="H1662" s="271">
        <v>80.06</v>
      </c>
      <c r="I1662" s="272"/>
      <c r="J1662" s="268"/>
      <c r="K1662" s="268"/>
      <c r="L1662" s="273"/>
      <c r="M1662" s="274"/>
      <c r="N1662" s="275"/>
      <c r="O1662" s="275"/>
      <c r="P1662" s="275"/>
      <c r="Q1662" s="275"/>
      <c r="R1662" s="275"/>
      <c r="S1662" s="275"/>
      <c r="T1662" s="276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T1662" s="277" t="s">
        <v>267</v>
      </c>
      <c r="AU1662" s="277" t="s">
        <v>90</v>
      </c>
      <c r="AV1662" s="13" t="s">
        <v>90</v>
      </c>
      <c r="AW1662" s="13" t="s">
        <v>35</v>
      </c>
      <c r="AX1662" s="13" t="s">
        <v>80</v>
      </c>
      <c r="AY1662" s="277" t="s">
        <v>166</v>
      </c>
    </row>
    <row r="1663" spans="1:51" s="14" customFormat="1" ht="12">
      <c r="A1663" s="14"/>
      <c r="B1663" s="278"/>
      <c r="C1663" s="279"/>
      <c r="D1663" s="259" t="s">
        <v>267</v>
      </c>
      <c r="E1663" s="280" t="s">
        <v>1</v>
      </c>
      <c r="F1663" s="281" t="s">
        <v>2414</v>
      </c>
      <c r="G1663" s="279"/>
      <c r="H1663" s="282">
        <v>80.06</v>
      </c>
      <c r="I1663" s="283"/>
      <c r="J1663" s="279"/>
      <c r="K1663" s="279"/>
      <c r="L1663" s="284"/>
      <c r="M1663" s="285"/>
      <c r="N1663" s="286"/>
      <c r="O1663" s="286"/>
      <c r="P1663" s="286"/>
      <c r="Q1663" s="286"/>
      <c r="R1663" s="286"/>
      <c r="S1663" s="286"/>
      <c r="T1663" s="287"/>
      <c r="U1663" s="14"/>
      <c r="V1663" s="14"/>
      <c r="W1663" s="14"/>
      <c r="X1663" s="14"/>
      <c r="Y1663" s="14"/>
      <c r="Z1663" s="14"/>
      <c r="AA1663" s="14"/>
      <c r="AB1663" s="14"/>
      <c r="AC1663" s="14"/>
      <c r="AD1663" s="14"/>
      <c r="AE1663" s="14"/>
      <c r="AT1663" s="288" t="s">
        <v>267</v>
      </c>
      <c r="AU1663" s="288" t="s">
        <v>90</v>
      </c>
      <c r="AV1663" s="14" t="s">
        <v>103</v>
      </c>
      <c r="AW1663" s="14" t="s">
        <v>35</v>
      </c>
      <c r="AX1663" s="14" t="s">
        <v>80</v>
      </c>
      <c r="AY1663" s="288" t="s">
        <v>166</v>
      </c>
    </row>
    <row r="1664" spans="1:51" s="13" customFormat="1" ht="12">
      <c r="A1664" s="13"/>
      <c r="B1664" s="267"/>
      <c r="C1664" s="268"/>
      <c r="D1664" s="259" t="s">
        <v>267</v>
      </c>
      <c r="E1664" s="269" t="s">
        <v>1</v>
      </c>
      <c r="F1664" s="270" t="s">
        <v>858</v>
      </c>
      <c r="G1664" s="268"/>
      <c r="H1664" s="271">
        <v>168</v>
      </c>
      <c r="I1664" s="272"/>
      <c r="J1664" s="268"/>
      <c r="K1664" s="268"/>
      <c r="L1664" s="273"/>
      <c r="M1664" s="274"/>
      <c r="N1664" s="275"/>
      <c r="O1664" s="275"/>
      <c r="P1664" s="275"/>
      <c r="Q1664" s="275"/>
      <c r="R1664" s="275"/>
      <c r="S1664" s="275"/>
      <c r="T1664" s="276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T1664" s="277" t="s">
        <v>267</v>
      </c>
      <c r="AU1664" s="277" t="s">
        <v>90</v>
      </c>
      <c r="AV1664" s="13" t="s">
        <v>90</v>
      </c>
      <c r="AW1664" s="13" t="s">
        <v>35</v>
      </c>
      <c r="AX1664" s="13" t="s">
        <v>80</v>
      </c>
      <c r="AY1664" s="277" t="s">
        <v>166</v>
      </c>
    </row>
    <row r="1665" spans="1:51" s="14" customFormat="1" ht="12">
      <c r="A1665" s="14"/>
      <c r="B1665" s="278"/>
      <c r="C1665" s="279"/>
      <c r="D1665" s="259" t="s">
        <v>267</v>
      </c>
      <c r="E1665" s="280" t="s">
        <v>1</v>
      </c>
      <c r="F1665" s="281" t="s">
        <v>2415</v>
      </c>
      <c r="G1665" s="279"/>
      <c r="H1665" s="282">
        <v>168</v>
      </c>
      <c r="I1665" s="283"/>
      <c r="J1665" s="279"/>
      <c r="K1665" s="279"/>
      <c r="L1665" s="284"/>
      <c r="M1665" s="285"/>
      <c r="N1665" s="286"/>
      <c r="O1665" s="286"/>
      <c r="P1665" s="286"/>
      <c r="Q1665" s="286"/>
      <c r="R1665" s="286"/>
      <c r="S1665" s="286"/>
      <c r="T1665" s="287"/>
      <c r="U1665" s="14"/>
      <c r="V1665" s="14"/>
      <c r="W1665" s="14"/>
      <c r="X1665" s="14"/>
      <c r="Y1665" s="14"/>
      <c r="Z1665" s="14"/>
      <c r="AA1665" s="14"/>
      <c r="AB1665" s="14"/>
      <c r="AC1665" s="14"/>
      <c r="AD1665" s="14"/>
      <c r="AE1665" s="14"/>
      <c r="AT1665" s="288" t="s">
        <v>267</v>
      </c>
      <c r="AU1665" s="288" t="s">
        <v>90</v>
      </c>
      <c r="AV1665" s="14" t="s">
        <v>103</v>
      </c>
      <c r="AW1665" s="14" t="s">
        <v>35</v>
      </c>
      <c r="AX1665" s="14" t="s">
        <v>80</v>
      </c>
      <c r="AY1665" s="288" t="s">
        <v>166</v>
      </c>
    </row>
    <row r="1666" spans="1:51" s="13" customFormat="1" ht="12">
      <c r="A1666" s="13"/>
      <c r="B1666" s="267"/>
      <c r="C1666" s="268"/>
      <c r="D1666" s="259" t="s">
        <v>267</v>
      </c>
      <c r="E1666" s="269" t="s">
        <v>1</v>
      </c>
      <c r="F1666" s="270" t="s">
        <v>833</v>
      </c>
      <c r="G1666" s="268"/>
      <c r="H1666" s="271">
        <v>64.4</v>
      </c>
      <c r="I1666" s="272"/>
      <c r="J1666" s="268"/>
      <c r="K1666" s="268"/>
      <c r="L1666" s="273"/>
      <c r="M1666" s="274"/>
      <c r="N1666" s="275"/>
      <c r="O1666" s="275"/>
      <c r="P1666" s="275"/>
      <c r="Q1666" s="275"/>
      <c r="R1666" s="275"/>
      <c r="S1666" s="275"/>
      <c r="T1666" s="276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T1666" s="277" t="s">
        <v>267</v>
      </c>
      <c r="AU1666" s="277" t="s">
        <v>90</v>
      </c>
      <c r="AV1666" s="13" t="s">
        <v>90</v>
      </c>
      <c r="AW1666" s="13" t="s">
        <v>35</v>
      </c>
      <c r="AX1666" s="13" t="s">
        <v>80</v>
      </c>
      <c r="AY1666" s="277" t="s">
        <v>166</v>
      </c>
    </row>
    <row r="1667" spans="1:51" s="14" customFormat="1" ht="12">
      <c r="A1667" s="14"/>
      <c r="B1667" s="278"/>
      <c r="C1667" s="279"/>
      <c r="D1667" s="259" t="s">
        <v>267</v>
      </c>
      <c r="E1667" s="280" t="s">
        <v>1</v>
      </c>
      <c r="F1667" s="281" t="s">
        <v>2416</v>
      </c>
      <c r="G1667" s="279"/>
      <c r="H1667" s="282">
        <v>64.4</v>
      </c>
      <c r="I1667" s="283"/>
      <c r="J1667" s="279"/>
      <c r="K1667" s="279"/>
      <c r="L1667" s="284"/>
      <c r="M1667" s="285"/>
      <c r="N1667" s="286"/>
      <c r="O1667" s="286"/>
      <c r="P1667" s="286"/>
      <c r="Q1667" s="286"/>
      <c r="R1667" s="286"/>
      <c r="S1667" s="286"/>
      <c r="T1667" s="287"/>
      <c r="U1667" s="14"/>
      <c r="V1667" s="14"/>
      <c r="W1667" s="14"/>
      <c r="X1667" s="14"/>
      <c r="Y1667" s="14"/>
      <c r="Z1667" s="14"/>
      <c r="AA1667" s="14"/>
      <c r="AB1667" s="14"/>
      <c r="AC1667" s="14"/>
      <c r="AD1667" s="14"/>
      <c r="AE1667" s="14"/>
      <c r="AT1667" s="288" t="s">
        <v>267</v>
      </c>
      <c r="AU1667" s="288" t="s">
        <v>90</v>
      </c>
      <c r="AV1667" s="14" t="s">
        <v>103</v>
      </c>
      <c r="AW1667" s="14" t="s">
        <v>35</v>
      </c>
      <c r="AX1667" s="14" t="s">
        <v>80</v>
      </c>
      <c r="AY1667" s="288" t="s">
        <v>166</v>
      </c>
    </row>
    <row r="1668" spans="1:51" s="15" customFormat="1" ht="12">
      <c r="A1668" s="15"/>
      <c r="B1668" s="289"/>
      <c r="C1668" s="290"/>
      <c r="D1668" s="259" t="s">
        <v>267</v>
      </c>
      <c r="E1668" s="291" t="s">
        <v>1</v>
      </c>
      <c r="F1668" s="292" t="s">
        <v>285</v>
      </c>
      <c r="G1668" s="290"/>
      <c r="H1668" s="293">
        <v>352.77</v>
      </c>
      <c r="I1668" s="294"/>
      <c r="J1668" s="290"/>
      <c r="K1668" s="290"/>
      <c r="L1668" s="295"/>
      <c r="M1668" s="296"/>
      <c r="N1668" s="297"/>
      <c r="O1668" s="297"/>
      <c r="P1668" s="297"/>
      <c r="Q1668" s="297"/>
      <c r="R1668" s="297"/>
      <c r="S1668" s="297"/>
      <c r="T1668" s="298"/>
      <c r="U1668" s="15"/>
      <c r="V1668" s="15"/>
      <c r="W1668" s="15"/>
      <c r="X1668" s="15"/>
      <c r="Y1668" s="15"/>
      <c r="Z1668" s="15"/>
      <c r="AA1668" s="15"/>
      <c r="AB1668" s="15"/>
      <c r="AC1668" s="15"/>
      <c r="AD1668" s="15"/>
      <c r="AE1668" s="15"/>
      <c r="AT1668" s="299" t="s">
        <v>267</v>
      </c>
      <c r="AU1668" s="299" t="s">
        <v>90</v>
      </c>
      <c r="AV1668" s="15" t="s">
        <v>113</v>
      </c>
      <c r="AW1668" s="15" t="s">
        <v>35</v>
      </c>
      <c r="AX1668" s="15" t="s">
        <v>88</v>
      </c>
      <c r="AY1668" s="299" t="s">
        <v>166</v>
      </c>
    </row>
    <row r="1669" spans="1:65" s="2" customFormat="1" ht="16.5" customHeight="1">
      <c r="A1669" s="38"/>
      <c r="B1669" s="39"/>
      <c r="C1669" s="245" t="s">
        <v>2417</v>
      </c>
      <c r="D1669" s="245" t="s">
        <v>169</v>
      </c>
      <c r="E1669" s="246" t="s">
        <v>2418</v>
      </c>
      <c r="F1669" s="247" t="s">
        <v>2419</v>
      </c>
      <c r="G1669" s="248" t="s">
        <v>339</v>
      </c>
      <c r="H1669" s="249">
        <v>184.77</v>
      </c>
      <c r="I1669" s="250"/>
      <c r="J1669" s="251">
        <f>ROUND(I1669*H1669,2)</f>
        <v>0</v>
      </c>
      <c r="K1669" s="252"/>
      <c r="L1669" s="44"/>
      <c r="M1669" s="253" t="s">
        <v>1</v>
      </c>
      <c r="N1669" s="254" t="s">
        <v>45</v>
      </c>
      <c r="O1669" s="91"/>
      <c r="P1669" s="255">
        <f>O1669*H1669</f>
        <v>0</v>
      </c>
      <c r="Q1669" s="255">
        <v>0.00098</v>
      </c>
      <c r="R1669" s="255">
        <f>Q1669*H1669</f>
        <v>0.1810746</v>
      </c>
      <c r="S1669" s="255">
        <v>0</v>
      </c>
      <c r="T1669" s="256">
        <f>S1669*H1669</f>
        <v>0</v>
      </c>
      <c r="U1669" s="38"/>
      <c r="V1669" s="38"/>
      <c r="W1669" s="38"/>
      <c r="X1669" s="38"/>
      <c r="Y1669" s="38"/>
      <c r="Z1669" s="38"/>
      <c r="AA1669" s="38"/>
      <c r="AB1669" s="38"/>
      <c r="AC1669" s="38"/>
      <c r="AD1669" s="38"/>
      <c r="AE1669" s="38"/>
      <c r="AR1669" s="257" t="s">
        <v>348</v>
      </c>
      <c r="AT1669" s="257" t="s">
        <v>169</v>
      </c>
      <c r="AU1669" s="257" t="s">
        <v>90</v>
      </c>
      <c r="AY1669" s="17" t="s">
        <v>166</v>
      </c>
      <c r="BE1669" s="258">
        <f>IF(N1669="základní",J1669,0)</f>
        <v>0</v>
      </c>
      <c r="BF1669" s="258">
        <f>IF(N1669="snížená",J1669,0)</f>
        <v>0</v>
      </c>
      <c r="BG1669" s="258">
        <f>IF(N1669="zákl. přenesená",J1669,0)</f>
        <v>0</v>
      </c>
      <c r="BH1669" s="258">
        <f>IF(N1669="sníž. přenesená",J1669,0)</f>
        <v>0</v>
      </c>
      <c r="BI1669" s="258">
        <f>IF(N1669="nulová",J1669,0)</f>
        <v>0</v>
      </c>
      <c r="BJ1669" s="17" t="s">
        <v>88</v>
      </c>
      <c r="BK1669" s="258">
        <f>ROUND(I1669*H1669,2)</f>
        <v>0</v>
      </c>
      <c r="BL1669" s="17" t="s">
        <v>348</v>
      </c>
      <c r="BM1669" s="257" t="s">
        <v>2420</v>
      </c>
    </row>
    <row r="1670" spans="1:47" s="2" customFormat="1" ht="12">
      <c r="A1670" s="38"/>
      <c r="B1670" s="39"/>
      <c r="C1670" s="40"/>
      <c r="D1670" s="259" t="s">
        <v>175</v>
      </c>
      <c r="E1670" s="40"/>
      <c r="F1670" s="260" t="s">
        <v>2421</v>
      </c>
      <c r="G1670" s="40"/>
      <c r="H1670" s="40"/>
      <c r="I1670" s="155"/>
      <c r="J1670" s="40"/>
      <c r="K1670" s="40"/>
      <c r="L1670" s="44"/>
      <c r="M1670" s="261"/>
      <c r="N1670" s="262"/>
      <c r="O1670" s="91"/>
      <c r="P1670" s="91"/>
      <c r="Q1670" s="91"/>
      <c r="R1670" s="91"/>
      <c r="S1670" s="91"/>
      <c r="T1670" s="92"/>
      <c r="U1670" s="38"/>
      <c r="V1670" s="38"/>
      <c r="W1670" s="38"/>
      <c r="X1670" s="38"/>
      <c r="Y1670" s="38"/>
      <c r="Z1670" s="38"/>
      <c r="AA1670" s="38"/>
      <c r="AB1670" s="38"/>
      <c r="AC1670" s="38"/>
      <c r="AD1670" s="38"/>
      <c r="AE1670" s="38"/>
      <c r="AT1670" s="17" t="s">
        <v>175</v>
      </c>
      <c r="AU1670" s="17" t="s">
        <v>90</v>
      </c>
    </row>
    <row r="1671" spans="1:51" s="13" customFormat="1" ht="12">
      <c r="A1671" s="13"/>
      <c r="B1671" s="267"/>
      <c r="C1671" s="268"/>
      <c r="D1671" s="259" t="s">
        <v>267</v>
      </c>
      <c r="E1671" s="269" t="s">
        <v>1</v>
      </c>
      <c r="F1671" s="270" t="s">
        <v>820</v>
      </c>
      <c r="G1671" s="268"/>
      <c r="H1671" s="271">
        <v>40.31</v>
      </c>
      <c r="I1671" s="272"/>
      <c r="J1671" s="268"/>
      <c r="K1671" s="268"/>
      <c r="L1671" s="273"/>
      <c r="M1671" s="274"/>
      <c r="N1671" s="275"/>
      <c r="O1671" s="275"/>
      <c r="P1671" s="275"/>
      <c r="Q1671" s="275"/>
      <c r="R1671" s="275"/>
      <c r="S1671" s="275"/>
      <c r="T1671" s="276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T1671" s="277" t="s">
        <v>267</v>
      </c>
      <c r="AU1671" s="277" t="s">
        <v>90</v>
      </c>
      <c r="AV1671" s="13" t="s">
        <v>90</v>
      </c>
      <c r="AW1671" s="13" t="s">
        <v>35</v>
      </c>
      <c r="AX1671" s="13" t="s">
        <v>80</v>
      </c>
      <c r="AY1671" s="277" t="s">
        <v>166</v>
      </c>
    </row>
    <row r="1672" spans="1:51" s="14" customFormat="1" ht="12">
      <c r="A1672" s="14"/>
      <c r="B1672" s="278"/>
      <c r="C1672" s="279"/>
      <c r="D1672" s="259" t="s">
        <v>267</v>
      </c>
      <c r="E1672" s="280" t="s">
        <v>1</v>
      </c>
      <c r="F1672" s="281" t="s">
        <v>2422</v>
      </c>
      <c r="G1672" s="279"/>
      <c r="H1672" s="282">
        <v>40.31</v>
      </c>
      <c r="I1672" s="283"/>
      <c r="J1672" s="279"/>
      <c r="K1672" s="279"/>
      <c r="L1672" s="284"/>
      <c r="M1672" s="285"/>
      <c r="N1672" s="286"/>
      <c r="O1672" s="286"/>
      <c r="P1672" s="286"/>
      <c r="Q1672" s="286"/>
      <c r="R1672" s="286"/>
      <c r="S1672" s="286"/>
      <c r="T1672" s="287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T1672" s="288" t="s">
        <v>267</v>
      </c>
      <c r="AU1672" s="288" t="s">
        <v>90</v>
      </c>
      <c r="AV1672" s="14" t="s">
        <v>103</v>
      </c>
      <c r="AW1672" s="14" t="s">
        <v>35</v>
      </c>
      <c r="AX1672" s="14" t="s">
        <v>80</v>
      </c>
      <c r="AY1672" s="288" t="s">
        <v>166</v>
      </c>
    </row>
    <row r="1673" spans="1:51" s="13" customFormat="1" ht="12">
      <c r="A1673" s="13"/>
      <c r="B1673" s="267"/>
      <c r="C1673" s="268"/>
      <c r="D1673" s="259" t="s">
        <v>267</v>
      </c>
      <c r="E1673" s="269" t="s">
        <v>1</v>
      </c>
      <c r="F1673" s="270" t="s">
        <v>2413</v>
      </c>
      <c r="G1673" s="268"/>
      <c r="H1673" s="271">
        <v>80.06</v>
      </c>
      <c r="I1673" s="272"/>
      <c r="J1673" s="268"/>
      <c r="K1673" s="268"/>
      <c r="L1673" s="273"/>
      <c r="M1673" s="274"/>
      <c r="N1673" s="275"/>
      <c r="O1673" s="275"/>
      <c r="P1673" s="275"/>
      <c r="Q1673" s="275"/>
      <c r="R1673" s="275"/>
      <c r="S1673" s="275"/>
      <c r="T1673" s="276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T1673" s="277" t="s">
        <v>267</v>
      </c>
      <c r="AU1673" s="277" t="s">
        <v>90</v>
      </c>
      <c r="AV1673" s="13" t="s">
        <v>90</v>
      </c>
      <c r="AW1673" s="13" t="s">
        <v>35</v>
      </c>
      <c r="AX1673" s="13" t="s">
        <v>80</v>
      </c>
      <c r="AY1673" s="277" t="s">
        <v>166</v>
      </c>
    </row>
    <row r="1674" spans="1:51" s="14" customFormat="1" ht="12">
      <c r="A1674" s="14"/>
      <c r="B1674" s="278"/>
      <c r="C1674" s="279"/>
      <c r="D1674" s="259" t="s">
        <v>267</v>
      </c>
      <c r="E1674" s="280" t="s">
        <v>1</v>
      </c>
      <c r="F1674" s="281" t="s">
        <v>2423</v>
      </c>
      <c r="G1674" s="279"/>
      <c r="H1674" s="282">
        <v>80.06</v>
      </c>
      <c r="I1674" s="283"/>
      <c r="J1674" s="279"/>
      <c r="K1674" s="279"/>
      <c r="L1674" s="284"/>
      <c r="M1674" s="285"/>
      <c r="N1674" s="286"/>
      <c r="O1674" s="286"/>
      <c r="P1674" s="286"/>
      <c r="Q1674" s="286"/>
      <c r="R1674" s="286"/>
      <c r="S1674" s="286"/>
      <c r="T1674" s="287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T1674" s="288" t="s">
        <v>267</v>
      </c>
      <c r="AU1674" s="288" t="s">
        <v>90</v>
      </c>
      <c r="AV1674" s="14" t="s">
        <v>103</v>
      </c>
      <c r="AW1674" s="14" t="s">
        <v>35</v>
      </c>
      <c r="AX1674" s="14" t="s">
        <v>80</v>
      </c>
      <c r="AY1674" s="288" t="s">
        <v>166</v>
      </c>
    </row>
    <row r="1675" spans="1:51" s="13" customFormat="1" ht="12">
      <c r="A1675" s="13"/>
      <c r="B1675" s="267"/>
      <c r="C1675" s="268"/>
      <c r="D1675" s="259" t="s">
        <v>267</v>
      </c>
      <c r="E1675" s="269" t="s">
        <v>1</v>
      </c>
      <c r="F1675" s="270" t="s">
        <v>789</v>
      </c>
      <c r="G1675" s="268"/>
      <c r="H1675" s="271">
        <v>64.4</v>
      </c>
      <c r="I1675" s="272"/>
      <c r="J1675" s="268"/>
      <c r="K1675" s="268"/>
      <c r="L1675" s="273"/>
      <c r="M1675" s="274"/>
      <c r="N1675" s="275"/>
      <c r="O1675" s="275"/>
      <c r="P1675" s="275"/>
      <c r="Q1675" s="275"/>
      <c r="R1675" s="275"/>
      <c r="S1675" s="275"/>
      <c r="T1675" s="276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T1675" s="277" t="s">
        <v>267</v>
      </c>
      <c r="AU1675" s="277" t="s">
        <v>90</v>
      </c>
      <c r="AV1675" s="13" t="s">
        <v>90</v>
      </c>
      <c r="AW1675" s="13" t="s">
        <v>35</v>
      </c>
      <c r="AX1675" s="13" t="s">
        <v>80</v>
      </c>
      <c r="AY1675" s="277" t="s">
        <v>166</v>
      </c>
    </row>
    <row r="1676" spans="1:51" s="14" customFormat="1" ht="12">
      <c r="A1676" s="14"/>
      <c r="B1676" s="278"/>
      <c r="C1676" s="279"/>
      <c r="D1676" s="259" t="s">
        <v>267</v>
      </c>
      <c r="E1676" s="280" t="s">
        <v>1</v>
      </c>
      <c r="F1676" s="281" t="s">
        <v>817</v>
      </c>
      <c r="G1676" s="279"/>
      <c r="H1676" s="282">
        <v>64.4</v>
      </c>
      <c r="I1676" s="283"/>
      <c r="J1676" s="279"/>
      <c r="K1676" s="279"/>
      <c r="L1676" s="284"/>
      <c r="M1676" s="285"/>
      <c r="N1676" s="286"/>
      <c r="O1676" s="286"/>
      <c r="P1676" s="286"/>
      <c r="Q1676" s="286"/>
      <c r="R1676" s="286"/>
      <c r="S1676" s="286"/>
      <c r="T1676" s="287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T1676" s="288" t="s">
        <v>267</v>
      </c>
      <c r="AU1676" s="288" t="s">
        <v>90</v>
      </c>
      <c r="AV1676" s="14" t="s">
        <v>103</v>
      </c>
      <c r="AW1676" s="14" t="s">
        <v>35</v>
      </c>
      <c r="AX1676" s="14" t="s">
        <v>80</v>
      </c>
      <c r="AY1676" s="288" t="s">
        <v>166</v>
      </c>
    </row>
    <row r="1677" spans="1:51" s="15" customFormat="1" ht="12">
      <c r="A1677" s="15"/>
      <c r="B1677" s="289"/>
      <c r="C1677" s="290"/>
      <c r="D1677" s="259" t="s">
        <v>267</v>
      </c>
      <c r="E1677" s="291" t="s">
        <v>1</v>
      </c>
      <c r="F1677" s="292" t="s">
        <v>285</v>
      </c>
      <c r="G1677" s="290"/>
      <c r="H1677" s="293">
        <v>184.77</v>
      </c>
      <c r="I1677" s="294"/>
      <c r="J1677" s="290"/>
      <c r="K1677" s="290"/>
      <c r="L1677" s="295"/>
      <c r="M1677" s="296"/>
      <c r="N1677" s="297"/>
      <c r="O1677" s="297"/>
      <c r="P1677" s="297"/>
      <c r="Q1677" s="297"/>
      <c r="R1677" s="297"/>
      <c r="S1677" s="297"/>
      <c r="T1677" s="298"/>
      <c r="U1677" s="15"/>
      <c r="V1677" s="15"/>
      <c r="W1677" s="15"/>
      <c r="X1677" s="15"/>
      <c r="Y1677" s="15"/>
      <c r="Z1677" s="15"/>
      <c r="AA1677" s="15"/>
      <c r="AB1677" s="15"/>
      <c r="AC1677" s="15"/>
      <c r="AD1677" s="15"/>
      <c r="AE1677" s="15"/>
      <c r="AT1677" s="299" t="s">
        <v>267</v>
      </c>
      <c r="AU1677" s="299" t="s">
        <v>90</v>
      </c>
      <c r="AV1677" s="15" t="s">
        <v>113</v>
      </c>
      <c r="AW1677" s="15" t="s">
        <v>35</v>
      </c>
      <c r="AX1677" s="15" t="s">
        <v>88</v>
      </c>
      <c r="AY1677" s="299" t="s">
        <v>166</v>
      </c>
    </row>
    <row r="1678" spans="1:65" s="2" customFormat="1" ht="21.75" customHeight="1">
      <c r="A1678" s="38"/>
      <c r="B1678" s="39"/>
      <c r="C1678" s="245" t="s">
        <v>2424</v>
      </c>
      <c r="D1678" s="245" t="s">
        <v>169</v>
      </c>
      <c r="E1678" s="246" t="s">
        <v>2425</v>
      </c>
      <c r="F1678" s="247" t="s">
        <v>2426</v>
      </c>
      <c r="G1678" s="248" t="s">
        <v>339</v>
      </c>
      <c r="H1678" s="249">
        <v>19.6</v>
      </c>
      <c r="I1678" s="250"/>
      <c r="J1678" s="251">
        <f>ROUND(I1678*H1678,2)</f>
        <v>0</v>
      </c>
      <c r="K1678" s="252"/>
      <c r="L1678" s="44"/>
      <c r="M1678" s="253" t="s">
        <v>1</v>
      </c>
      <c r="N1678" s="254" t="s">
        <v>45</v>
      </c>
      <c r="O1678" s="91"/>
      <c r="P1678" s="255">
        <f>O1678*H1678</f>
        <v>0</v>
      </c>
      <c r="Q1678" s="255">
        <v>0.00098</v>
      </c>
      <c r="R1678" s="255">
        <f>Q1678*H1678</f>
        <v>0.019208</v>
      </c>
      <c r="S1678" s="255">
        <v>0</v>
      </c>
      <c r="T1678" s="256">
        <f>S1678*H1678</f>
        <v>0</v>
      </c>
      <c r="U1678" s="38"/>
      <c r="V1678" s="38"/>
      <c r="W1678" s="38"/>
      <c r="X1678" s="38"/>
      <c r="Y1678" s="38"/>
      <c r="Z1678" s="38"/>
      <c r="AA1678" s="38"/>
      <c r="AB1678" s="38"/>
      <c r="AC1678" s="38"/>
      <c r="AD1678" s="38"/>
      <c r="AE1678" s="38"/>
      <c r="AR1678" s="257" t="s">
        <v>348</v>
      </c>
      <c r="AT1678" s="257" t="s">
        <v>169</v>
      </c>
      <c r="AU1678" s="257" t="s">
        <v>90</v>
      </c>
      <c r="AY1678" s="17" t="s">
        <v>166</v>
      </c>
      <c r="BE1678" s="258">
        <f>IF(N1678="základní",J1678,0)</f>
        <v>0</v>
      </c>
      <c r="BF1678" s="258">
        <f>IF(N1678="snížená",J1678,0)</f>
        <v>0</v>
      </c>
      <c r="BG1678" s="258">
        <f>IF(N1678="zákl. přenesená",J1678,0)</f>
        <v>0</v>
      </c>
      <c r="BH1678" s="258">
        <f>IF(N1678="sníž. přenesená",J1678,0)</f>
        <v>0</v>
      </c>
      <c r="BI1678" s="258">
        <f>IF(N1678="nulová",J1678,0)</f>
        <v>0</v>
      </c>
      <c r="BJ1678" s="17" t="s">
        <v>88</v>
      </c>
      <c r="BK1678" s="258">
        <f>ROUND(I1678*H1678,2)</f>
        <v>0</v>
      </c>
      <c r="BL1678" s="17" t="s">
        <v>348</v>
      </c>
      <c r="BM1678" s="257" t="s">
        <v>2427</v>
      </c>
    </row>
    <row r="1679" spans="1:47" s="2" customFormat="1" ht="12">
      <c r="A1679" s="38"/>
      <c r="B1679" s="39"/>
      <c r="C1679" s="40"/>
      <c r="D1679" s="259" t="s">
        <v>175</v>
      </c>
      <c r="E1679" s="40"/>
      <c r="F1679" s="260" t="s">
        <v>2428</v>
      </c>
      <c r="G1679" s="40"/>
      <c r="H1679" s="40"/>
      <c r="I1679" s="155"/>
      <c r="J1679" s="40"/>
      <c r="K1679" s="40"/>
      <c r="L1679" s="44"/>
      <c r="M1679" s="261"/>
      <c r="N1679" s="262"/>
      <c r="O1679" s="91"/>
      <c r="P1679" s="91"/>
      <c r="Q1679" s="91"/>
      <c r="R1679" s="91"/>
      <c r="S1679" s="91"/>
      <c r="T1679" s="92"/>
      <c r="U1679" s="38"/>
      <c r="V1679" s="38"/>
      <c r="W1679" s="38"/>
      <c r="X1679" s="38"/>
      <c r="Y1679" s="38"/>
      <c r="Z1679" s="38"/>
      <c r="AA1679" s="38"/>
      <c r="AB1679" s="38"/>
      <c r="AC1679" s="38"/>
      <c r="AD1679" s="38"/>
      <c r="AE1679" s="38"/>
      <c r="AT1679" s="17" t="s">
        <v>175</v>
      </c>
      <c r="AU1679" s="17" t="s">
        <v>90</v>
      </c>
    </row>
    <row r="1680" spans="1:51" s="13" customFormat="1" ht="12">
      <c r="A1680" s="13"/>
      <c r="B1680" s="267"/>
      <c r="C1680" s="268"/>
      <c r="D1680" s="259" t="s">
        <v>267</v>
      </c>
      <c r="E1680" s="269" t="s">
        <v>1</v>
      </c>
      <c r="F1680" s="270" t="s">
        <v>846</v>
      </c>
      <c r="G1680" s="268"/>
      <c r="H1680" s="271">
        <v>19.6</v>
      </c>
      <c r="I1680" s="272"/>
      <c r="J1680" s="268"/>
      <c r="K1680" s="268"/>
      <c r="L1680" s="273"/>
      <c r="M1680" s="274"/>
      <c r="N1680" s="275"/>
      <c r="O1680" s="275"/>
      <c r="P1680" s="275"/>
      <c r="Q1680" s="275"/>
      <c r="R1680" s="275"/>
      <c r="S1680" s="275"/>
      <c r="T1680" s="276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T1680" s="277" t="s">
        <v>267</v>
      </c>
      <c r="AU1680" s="277" t="s">
        <v>90</v>
      </c>
      <c r="AV1680" s="13" t="s">
        <v>90</v>
      </c>
      <c r="AW1680" s="13" t="s">
        <v>35</v>
      </c>
      <c r="AX1680" s="13" t="s">
        <v>80</v>
      </c>
      <c r="AY1680" s="277" t="s">
        <v>166</v>
      </c>
    </row>
    <row r="1681" spans="1:51" s="14" customFormat="1" ht="12">
      <c r="A1681" s="14"/>
      <c r="B1681" s="278"/>
      <c r="C1681" s="279"/>
      <c r="D1681" s="259" t="s">
        <v>267</v>
      </c>
      <c r="E1681" s="280" t="s">
        <v>1</v>
      </c>
      <c r="F1681" s="281" t="s">
        <v>819</v>
      </c>
      <c r="G1681" s="279"/>
      <c r="H1681" s="282">
        <v>19.6</v>
      </c>
      <c r="I1681" s="283"/>
      <c r="J1681" s="279"/>
      <c r="K1681" s="279"/>
      <c r="L1681" s="284"/>
      <c r="M1681" s="285"/>
      <c r="N1681" s="286"/>
      <c r="O1681" s="286"/>
      <c r="P1681" s="286"/>
      <c r="Q1681" s="286"/>
      <c r="R1681" s="286"/>
      <c r="S1681" s="286"/>
      <c r="T1681" s="287"/>
      <c r="U1681" s="14"/>
      <c r="V1681" s="14"/>
      <c r="W1681" s="14"/>
      <c r="X1681" s="14"/>
      <c r="Y1681" s="14"/>
      <c r="Z1681" s="14"/>
      <c r="AA1681" s="14"/>
      <c r="AB1681" s="14"/>
      <c r="AC1681" s="14"/>
      <c r="AD1681" s="14"/>
      <c r="AE1681" s="14"/>
      <c r="AT1681" s="288" t="s">
        <v>267</v>
      </c>
      <c r="AU1681" s="288" t="s">
        <v>90</v>
      </c>
      <c r="AV1681" s="14" t="s">
        <v>103</v>
      </c>
      <c r="AW1681" s="14" t="s">
        <v>35</v>
      </c>
      <c r="AX1681" s="14" t="s">
        <v>88</v>
      </c>
      <c r="AY1681" s="288" t="s">
        <v>166</v>
      </c>
    </row>
    <row r="1682" spans="1:63" s="12" customFormat="1" ht="22.8" customHeight="1">
      <c r="A1682" s="12"/>
      <c r="B1682" s="229"/>
      <c r="C1682" s="230"/>
      <c r="D1682" s="231" t="s">
        <v>79</v>
      </c>
      <c r="E1682" s="243" t="s">
        <v>2429</v>
      </c>
      <c r="F1682" s="243" t="s">
        <v>2430</v>
      </c>
      <c r="G1682" s="230"/>
      <c r="H1682" s="230"/>
      <c r="I1682" s="233"/>
      <c r="J1682" s="244">
        <f>BK1682</f>
        <v>0</v>
      </c>
      <c r="K1682" s="230"/>
      <c r="L1682" s="235"/>
      <c r="M1682" s="236"/>
      <c r="N1682" s="237"/>
      <c r="O1682" s="237"/>
      <c r="P1682" s="238">
        <f>SUM(P1683:P1711)</f>
        <v>0</v>
      </c>
      <c r="Q1682" s="237"/>
      <c r="R1682" s="238">
        <f>SUM(R1683:R1711)</f>
        <v>0.7834184000000001</v>
      </c>
      <c r="S1682" s="237"/>
      <c r="T1682" s="239">
        <f>SUM(T1683:T1711)</f>
        <v>0</v>
      </c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R1682" s="240" t="s">
        <v>90</v>
      </c>
      <c r="AT1682" s="241" t="s">
        <v>79</v>
      </c>
      <c r="AU1682" s="241" t="s">
        <v>88</v>
      </c>
      <c r="AY1682" s="240" t="s">
        <v>166</v>
      </c>
      <c r="BK1682" s="242">
        <f>SUM(BK1683:BK1711)</f>
        <v>0</v>
      </c>
    </row>
    <row r="1683" spans="1:65" s="2" customFormat="1" ht="16.5" customHeight="1">
      <c r="A1683" s="38"/>
      <c r="B1683" s="39"/>
      <c r="C1683" s="245" t="s">
        <v>2431</v>
      </c>
      <c r="D1683" s="245" t="s">
        <v>169</v>
      </c>
      <c r="E1683" s="246" t="s">
        <v>2432</v>
      </c>
      <c r="F1683" s="247" t="s">
        <v>2433</v>
      </c>
      <c r="G1683" s="248" t="s">
        <v>339</v>
      </c>
      <c r="H1683" s="249">
        <v>759.38</v>
      </c>
      <c r="I1683" s="250"/>
      <c r="J1683" s="251">
        <f>ROUND(I1683*H1683,2)</f>
        <v>0</v>
      </c>
      <c r="K1683" s="252"/>
      <c r="L1683" s="44"/>
      <c r="M1683" s="253" t="s">
        <v>1</v>
      </c>
      <c r="N1683" s="254" t="s">
        <v>45</v>
      </c>
      <c r="O1683" s="91"/>
      <c r="P1683" s="255">
        <f>O1683*H1683</f>
        <v>0</v>
      </c>
      <c r="Q1683" s="255">
        <v>0</v>
      </c>
      <c r="R1683" s="255">
        <f>Q1683*H1683</f>
        <v>0</v>
      </c>
      <c r="S1683" s="255">
        <v>0</v>
      </c>
      <c r="T1683" s="256">
        <f>S1683*H1683</f>
        <v>0</v>
      </c>
      <c r="U1683" s="38"/>
      <c r="V1683" s="38"/>
      <c r="W1683" s="38"/>
      <c r="X1683" s="38"/>
      <c r="Y1683" s="38"/>
      <c r="Z1683" s="38"/>
      <c r="AA1683" s="38"/>
      <c r="AB1683" s="38"/>
      <c r="AC1683" s="38"/>
      <c r="AD1683" s="38"/>
      <c r="AE1683" s="38"/>
      <c r="AR1683" s="257" t="s">
        <v>348</v>
      </c>
      <c r="AT1683" s="257" t="s">
        <v>169</v>
      </c>
      <c r="AU1683" s="257" t="s">
        <v>90</v>
      </c>
      <c r="AY1683" s="17" t="s">
        <v>166</v>
      </c>
      <c r="BE1683" s="258">
        <f>IF(N1683="základní",J1683,0)</f>
        <v>0</v>
      </c>
      <c r="BF1683" s="258">
        <f>IF(N1683="snížená",J1683,0)</f>
        <v>0</v>
      </c>
      <c r="BG1683" s="258">
        <f>IF(N1683="zákl. přenesená",J1683,0)</f>
        <v>0</v>
      </c>
      <c r="BH1683" s="258">
        <f>IF(N1683="sníž. přenesená",J1683,0)</f>
        <v>0</v>
      </c>
      <c r="BI1683" s="258">
        <f>IF(N1683="nulová",J1683,0)</f>
        <v>0</v>
      </c>
      <c r="BJ1683" s="17" t="s">
        <v>88</v>
      </c>
      <c r="BK1683" s="258">
        <f>ROUND(I1683*H1683,2)</f>
        <v>0</v>
      </c>
      <c r="BL1683" s="17" t="s">
        <v>348</v>
      </c>
      <c r="BM1683" s="257" t="s">
        <v>2434</v>
      </c>
    </row>
    <row r="1684" spans="1:47" s="2" customFormat="1" ht="12">
      <c r="A1684" s="38"/>
      <c r="B1684" s="39"/>
      <c r="C1684" s="40"/>
      <c r="D1684" s="259" t="s">
        <v>175</v>
      </c>
      <c r="E1684" s="40"/>
      <c r="F1684" s="260" t="s">
        <v>2435</v>
      </c>
      <c r="G1684" s="40"/>
      <c r="H1684" s="40"/>
      <c r="I1684" s="155"/>
      <c r="J1684" s="40"/>
      <c r="K1684" s="40"/>
      <c r="L1684" s="44"/>
      <c r="M1684" s="261"/>
      <c r="N1684" s="262"/>
      <c r="O1684" s="91"/>
      <c r="P1684" s="91"/>
      <c r="Q1684" s="91"/>
      <c r="R1684" s="91"/>
      <c r="S1684" s="91"/>
      <c r="T1684" s="92"/>
      <c r="U1684" s="38"/>
      <c r="V1684" s="38"/>
      <c r="W1684" s="38"/>
      <c r="X1684" s="38"/>
      <c r="Y1684" s="38"/>
      <c r="Z1684" s="38"/>
      <c r="AA1684" s="38"/>
      <c r="AB1684" s="38"/>
      <c r="AC1684" s="38"/>
      <c r="AD1684" s="38"/>
      <c r="AE1684" s="38"/>
      <c r="AT1684" s="17" t="s">
        <v>175</v>
      </c>
      <c r="AU1684" s="17" t="s">
        <v>90</v>
      </c>
    </row>
    <row r="1685" spans="1:51" s="13" customFormat="1" ht="12">
      <c r="A1685" s="13"/>
      <c r="B1685" s="267"/>
      <c r="C1685" s="268"/>
      <c r="D1685" s="259" t="s">
        <v>267</v>
      </c>
      <c r="E1685" s="269" t="s">
        <v>1</v>
      </c>
      <c r="F1685" s="270" t="s">
        <v>2436</v>
      </c>
      <c r="G1685" s="268"/>
      <c r="H1685" s="271">
        <v>493.58</v>
      </c>
      <c r="I1685" s="272"/>
      <c r="J1685" s="268"/>
      <c r="K1685" s="268"/>
      <c r="L1685" s="273"/>
      <c r="M1685" s="274"/>
      <c r="N1685" s="275"/>
      <c r="O1685" s="275"/>
      <c r="P1685" s="275"/>
      <c r="Q1685" s="275"/>
      <c r="R1685" s="275"/>
      <c r="S1685" s="275"/>
      <c r="T1685" s="276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T1685" s="277" t="s">
        <v>267</v>
      </c>
      <c r="AU1685" s="277" t="s">
        <v>90</v>
      </c>
      <c r="AV1685" s="13" t="s">
        <v>90</v>
      </c>
      <c r="AW1685" s="13" t="s">
        <v>35</v>
      </c>
      <c r="AX1685" s="13" t="s">
        <v>80</v>
      </c>
      <c r="AY1685" s="277" t="s">
        <v>166</v>
      </c>
    </row>
    <row r="1686" spans="1:51" s="14" customFormat="1" ht="12">
      <c r="A1686" s="14"/>
      <c r="B1686" s="278"/>
      <c r="C1686" s="279"/>
      <c r="D1686" s="259" t="s">
        <v>267</v>
      </c>
      <c r="E1686" s="280" t="s">
        <v>1</v>
      </c>
      <c r="F1686" s="281" t="s">
        <v>2437</v>
      </c>
      <c r="G1686" s="279"/>
      <c r="H1686" s="282">
        <v>493.58</v>
      </c>
      <c r="I1686" s="283"/>
      <c r="J1686" s="279"/>
      <c r="K1686" s="279"/>
      <c r="L1686" s="284"/>
      <c r="M1686" s="285"/>
      <c r="N1686" s="286"/>
      <c r="O1686" s="286"/>
      <c r="P1686" s="286"/>
      <c r="Q1686" s="286"/>
      <c r="R1686" s="286"/>
      <c r="S1686" s="286"/>
      <c r="T1686" s="287"/>
      <c r="U1686" s="14"/>
      <c r="V1686" s="14"/>
      <c r="W1686" s="14"/>
      <c r="X1686" s="14"/>
      <c r="Y1686" s="14"/>
      <c r="Z1686" s="14"/>
      <c r="AA1686" s="14"/>
      <c r="AB1686" s="14"/>
      <c r="AC1686" s="14"/>
      <c r="AD1686" s="14"/>
      <c r="AE1686" s="14"/>
      <c r="AT1686" s="288" t="s">
        <v>267</v>
      </c>
      <c r="AU1686" s="288" t="s">
        <v>90</v>
      </c>
      <c r="AV1686" s="14" t="s">
        <v>103</v>
      </c>
      <c r="AW1686" s="14" t="s">
        <v>35</v>
      </c>
      <c r="AX1686" s="14" t="s">
        <v>80</v>
      </c>
      <c r="AY1686" s="288" t="s">
        <v>166</v>
      </c>
    </row>
    <row r="1687" spans="1:51" s="13" customFormat="1" ht="12">
      <c r="A1687" s="13"/>
      <c r="B1687" s="267"/>
      <c r="C1687" s="268"/>
      <c r="D1687" s="259" t="s">
        <v>267</v>
      </c>
      <c r="E1687" s="269" t="s">
        <v>1</v>
      </c>
      <c r="F1687" s="270" t="s">
        <v>2438</v>
      </c>
      <c r="G1687" s="268"/>
      <c r="H1687" s="271">
        <v>265.8</v>
      </c>
      <c r="I1687" s="272"/>
      <c r="J1687" s="268"/>
      <c r="K1687" s="268"/>
      <c r="L1687" s="273"/>
      <c r="M1687" s="274"/>
      <c r="N1687" s="275"/>
      <c r="O1687" s="275"/>
      <c r="P1687" s="275"/>
      <c r="Q1687" s="275"/>
      <c r="R1687" s="275"/>
      <c r="S1687" s="275"/>
      <c r="T1687" s="276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T1687" s="277" t="s">
        <v>267</v>
      </c>
      <c r="AU1687" s="277" t="s">
        <v>90</v>
      </c>
      <c r="AV1687" s="13" t="s">
        <v>90</v>
      </c>
      <c r="AW1687" s="13" t="s">
        <v>35</v>
      </c>
      <c r="AX1687" s="13" t="s">
        <v>80</v>
      </c>
      <c r="AY1687" s="277" t="s">
        <v>166</v>
      </c>
    </row>
    <row r="1688" spans="1:51" s="14" customFormat="1" ht="12">
      <c r="A1688" s="14"/>
      <c r="B1688" s="278"/>
      <c r="C1688" s="279"/>
      <c r="D1688" s="259" t="s">
        <v>267</v>
      </c>
      <c r="E1688" s="280" t="s">
        <v>1</v>
      </c>
      <c r="F1688" s="281" t="s">
        <v>2439</v>
      </c>
      <c r="G1688" s="279"/>
      <c r="H1688" s="282">
        <v>265.8</v>
      </c>
      <c r="I1688" s="283"/>
      <c r="J1688" s="279"/>
      <c r="K1688" s="279"/>
      <c r="L1688" s="284"/>
      <c r="M1688" s="285"/>
      <c r="N1688" s="286"/>
      <c r="O1688" s="286"/>
      <c r="P1688" s="286"/>
      <c r="Q1688" s="286"/>
      <c r="R1688" s="286"/>
      <c r="S1688" s="286"/>
      <c r="T1688" s="287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T1688" s="288" t="s">
        <v>267</v>
      </c>
      <c r="AU1688" s="288" t="s">
        <v>90</v>
      </c>
      <c r="AV1688" s="14" t="s">
        <v>103</v>
      </c>
      <c r="AW1688" s="14" t="s">
        <v>35</v>
      </c>
      <c r="AX1688" s="14" t="s">
        <v>80</v>
      </c>
      <c r="AY1688" s="288" t="s">
        <v>166</v>
      </c>
    </row>
    <row r="1689" spans="1:51" s="15" customFormat="1" ht="12">
      <c r="A1689" s="15"/>
      <c r="B1689" s="289"/>
      <c r="C1689" s="290"/>
      <c r="D1689" s="259" t="s">
        <v>267</v>
      </c>
      <c r="E1689" s="291" t="s">
        <v>1</v>
      </c>
      <c r="F1689" s="292" t="s">
        <v>285</v>
      </c>
      <c r="G1689" s="290"/>
      <c r="H1689" s="293">
        <v>759.38</v>
      </c>
      <c r="I1689" s="294"/>
      <c r="J1689" s="290"/>
      <c r="K1689" s="290"/>
      <c r="L1689" s="295"/>
      <c r="M1689" s="296"/>
      <c r="N1689" s="297"/>
      <c r="O1689" s="297"/>
      <c r="P1689" s="297"/>
      <c r="Q1689" s="297"/>
      <c r="R1689" s="297"/>
      <c r="S1689" s="297"/>
      <c r="T1689" s="298"/>
      <c r="U1689" s="15"/>
      <c r="V1689" s="15"/>
      <c r="W1689" s="15"/>
      <c r="X1689" s="15"/>
      <c r="Y1689" s="15"/>
      <c r="Z1689" s="15"/>
      <c r="AA1689" s="15"/>
      <c r="AB1689" s="15"/>
      <c r="AC1689" s="15"/>
      <c r="AD1689" s="15"/>
      <c r="AE1689" s="15"/>
      <c r="AT1689" s="299" t="s">
        <v>267</v>
      </c>
      <c r="AU1689" s="299" t="s">
        <v>90</v>
      </c>
      <c r="AV1689" s="15" t="s">
        <v>113</v>
      </c>
      <c r="AW1689" s="15" t="s">
        <v>35</v>
      </c>
      <c r="AX1689" s="15" t="s">
        <v>88</v>
      </c>
      <c r="AY1689" s="299" t="s">
        <v>166</v>
      </c>
    </row>
    <row r="1690" spans="1:65" s="2" customFormat="1" ht="21.75" customHeight="1">
      <c r="A1690" s="38"/>
      <c r="B1690" s="39"/>
      <c r="C1690" s="245" t="s">
        <v>2440</v>
      </c>
      <c r="D1690" s="245" t="s">
        <v>169</v>
      </c>
      <c r="E1690" s="246" t="s">
        <v>2441</v>
      </c>
      <c r="F1690" s="247" t="s">
        <v>2442</v>
      </c>
      <c r="G1690" s="248" t="s">
        <v>264</v>
      </c>
      <c r="H1690" s="249">
        <v>20</v>
      </c>
      <c r="I1690" s="250"/>
      <c r="J1690" s="251">
        <f>ROUND(I1690*H1690,2)</f>
        <v>0</v>
      </c>
      <c r="K1690" s="252"/>
      <c r="L1690" s="44"/>
      <c r="M1690" s="253" t="s">
        <v>1</v>
      </c>
      <c r="N1690" s="254" t="s">
        <v>45</v>
      </c>
      <c r="O1690" s="91"/>
      <c r="P1690" s="255">
        <f>O1690*H1690</f>
        <v>0</v>
      </c>
      <c r="Q1690" s="255">
        <v>1E-05</v>
      </c>
      <c r="R1690" s="255">
        <f>Q1690*H1690</f>
        <v>0.0002</v>
      </c>
      <c r="S1690" s="255">
        <v>0</v>
      </c>
      <c r="T1690" s="256">
        <f>S1690*H1690</f>
        <v>0</v>
      </c>
      <c r="U1690" s="38"/>
      <c r="V1690" s="38"/>
      <c r="W1690" s="38"/>
      <c r="X1690" s="38"/>
      <c r="Y1690" s="38"/>
      <c r="Z1690" s="38"/>
      <c r="AA1690" s="38"/>
      <c r="AB1690" s="38"/>
      <c r="AC1690" s="38"/>
      <c r="AD1690" s="38"/>
      <c r="AE1690" s="38"/>
      <c r="AR1690" s="257" t="s">
        <v>348</v>
      </c>
      <c r="AT1690" s="257" t="s">
        <v>169</v>
      </c>
      <c r="AU1690" s="257" t="s">
        <v>90</v>
      </c>
      <c r="AY1690" s="17" t="s">
        <v>166</v>
      </c>
      <c r="BE1690" s="258">
        <f>IF(N1690="základní",J1690,0)</f>
        <v>0</v>
      </c>
      <c r="BF1690" s="258">
        <f>IF(N1690="snížená",J1690,0)</f>
        <v>0</v>
      </c>
      <c r="BG1690" s="258">
        <f>IF(N1690="zákl. přenesená",J1690,0)</f>
        <v>0</v>
      </c>
      <c r="BH1690" s="258">
        <f>IF(N1690="sníž. přenesená",J1690,0)</f>
        <v>0</v>
      </c>
      <c r="BI1690" s="258">
        <f>IF(N1690="nulová",J1690,0)</f>
        <v>0</v>
      </c>
      <c r="BJ1690" s="17" t="s">
        <v>88</v>
      </c>
      <c r="BK1690" s="258">
        <f>ROUND(I1690*H1690,2)</f>
        <v>0</v>
      </c>
      <c r="BL1690" s="17" t="s">
        <v>348</v>
      </c>
      <c r="BM1690" s="257" t="s">
        <v>2443</v>
      </c>
    </row>
    <row r="1691" spans="1:47" s="2" customFormat="1" ht="12">
      <c r="A1691" s="38"/>
      <c r="B1691" s="39"/>
      <c r="C1691" s="40"/>
      <c r="D1691" s="259" t="s">
        <v>175</v>
      </c>
      <c r="E1691" s="40"/>
      <c r="F1691" s="260" t="s">
        <v>2444</v>
      </c>
      <c r="G1691" s="40"/>
      <c r="H1691" s="40"/>
      <c r="I1691" s="155"/>
      <c r="J1691" s="40"/>
      <c r="K1691" s="40"/>
      <c r="L1691" s="44"/>
      <c r="M1691" s="261"/>
      <c r="N1691" s="262"/>
      <c r="O1691" s="91"/>
      <c r="P1691" s="91"/>
      <c r="Q1691" s="91"/>
      <c r="R1691" s="91"/>
      <c r="S1691" s="91"/>
      <c r="T1691" s="92"/>
      <c r="U1691" s="38"/>
      <c r="V1691" s="38"/>
      <c r="W1691" s="38"/>
      <c r="X1691" s="38"/>
      <c r="Y1691" s="38"/>
      <c r="Z1691" s="38"/>
      <c r="AA1691" s="38"/>
      <c r="AB1691" s="38"/>
      <c r="AC1691" s="38"/>
      <c r="AD1691" s="38"/>
      <c r="AE1691" s="38"/>
      <c r="AT1691" s="17" t="s">
        <v>175</v>
      </c>
      <c r="AU1691" s="17" t="s">
        <v>90</v>
      </c>
    </row>
    <row r="1692" spans="1:65" s="2" customFormat="1" ht="21.75" customHeight="1">
      <c r="A1692" s="38"/>
      <c r="B1692" s="39"/>
      <c r="C1692" s="245" t="s">
        <v>2445</v>
      </c>
      <c r="D1692" s="245" t="s">
        <v>169</v>
      </c>
      <c r="E1692" s="246" t="s">
        <v>2446</v>
      </c>
      <c r="F1692" s="247" t="s">
        <v>2447</v>
      </c>
      <c r="G1692" s="248" t="s">
        <v>339</v>
      </c>
      <c r="H1692" s="249">
        <v>1538.9</v>
      </c>
      <c r="I1692" s="250"/>
      <c r="J1692" s="251">
        <f>ROUND(I1692*H1692,2)</f>
        <v>0</v>
      </c>
      <c r="K1692" s="252"/>
      <c r="L1692" s="44"/>
      <c r="M1692" s="253" t="s">
        <v>1</v>
      </c>
      <c r="N1692" s="254" t="s">
        <v>45</v>
      </c>
      <c r="O1692" s="91"/>
      <c r="P1692" s="255">
        <f>O1692*H1692</f>
        <v>0</v>
      </c>
      <c r="Q1692" s="255">
        <v>0.0002</v>
      </c>
      <c r="R1692" s="255">
        <f>Q1692*H1692</f>
        <v>0.30778000000000005</v>
      </c>
      <c r="S1692" s="255">
        <v>0</v>
      </c>
      <c r="T1692" s="256">
        <f>S1692*H1692</f>
        <v>0</v>
      </c>
      <c r="U1692" s="38"/>
      <c r="V1692" s="38"/>
      <c r="W1692" s="38"/>
      <c r="X1692" s="38"/>
      <c r="Y1692" s="38"/>
      <c r="Z1692" s="38"/>
      <c r="AA1692" s="38"/>
      <c r="AB1692" s="38"/>
      <c r="AC1692" s="38"/>
      <c r="AD1692" s="38"/>
      <c r="AE1692" s="38"/>
      <c r="AR1692" s="257" t="s">
        <v>348</v>
      </c>
      <c r="AT1692" s="257" t="s">
        <v>169</v>
      </c>
      <c r="AU1692" s="257" t="s">
        <v>90</v>
      </c>
      <c r="AY1692" s="17" t="s">
        <v>166</v>
      </c>
      <c r="BE1692" s="258">
        <f>IF(N1692="základní",J1692,0)</f>
        <v>0</v>
      </c>
      <c r="BF1692" s="258">
        <f>IF(N1692="snížená",J1692,0)</f>
        <v>0</v>
      </c>
      <c r="BG1692" s="258">
        <f>IF(N1692="zákl. přenesená",J1692,0)</f>
        <v>0</v>
      </c>
      <c r="BH1692" s="258">
        <f>IF(N1692="sníž. přenesená",J1692,0)</f>
        <v>0</v>
      </c>
      <c r="BI1692" s="258">
        <f>IF(N1692="nulová",J1692,0)</f>
        <v>0</v>
      </c>
      <c r="BJ1692" s="17" t="s">
        <v>88</v>
      </c>
      <c r="BK1692" s="258">
        <f>ROUND(I1692*H1692,2)</f>
        <v>0</v>
      </c>
      <c r="BL1692" s="17" t="s">
        <v>348</v>
      </c>
      <c r="BM1692" s="257" t="s">
        <v>2448</v>
      </c>
    </row>
    <row r="1693" spans="1:47" s="2" customFormat="1" ht="12">
      <c r="A1693" s="38"/>
      <c r="B1693" s="39"/>
      <c r="C1693" s="40"/>
      <c r="D1693" s="259" t="s">
        <v>175</v>
      </c>
      <c r="E1693" s="40"/>
      <c r="F1693" s="260" t="s">
        <v>2449</v>
      </c>
      <c r="G1693" s="40"/>
      <c r="H1693" s="40"/>
      <c r="I1693" s="155"/>
      <c r="J1693" s="40"/>
      <c r="K1693" s="40"/>
      <c r="L1693" s="44"/>
      <c r="M1693" s="261"/>
      <c r="N1693" s="262"/>
      <c r="O1693" s="91"/>
      <c r="P1693" s="91"/>
      <c r="Q1693" s="91"/>
      <c r="R1693" s="91"/>
      <c r="S1693" s="91"/>
      <c r="T1693" s="92"/>
      <c r="U1693" s="38"/>
      <c r="V1693" s="38"/>
      <c r="W1693" s="38"/>
      <c r="X1693" s="38"/>
      <c r="Y1693" s="38"/>
      <c r="Z1693" s="38"/>
      <c r="AA1693" s="38"/>
      <c r="AB1693" s="38"/>
      <c r="AC1693" s="38"/>
      <c r="AD1693" s="38"/>
      <c r="AE1693" s="38"/>
      <c r="AT1693" s="17" t="s">
        <v>175</v>
      </c>
      <c r="AU1693" s="17" t="s">
        <v>90</v>
      </c>
    </row>
    <row r="1694" spans="1:51" s="13" customFormat="1" ht="12">
      <c r="A1694" s="13"/>
      <c r="B1694" s="267"/>
      <c r="C1694" s="268"/>
      <c r="D1694" s="259" t="s">
        <v>267</v>
      </c>
      <c r="E1694" s="269" t="s">
        <v>1</v>
      </c>
      <c r="F1694" s="270" t="s">
        <v>2450</v>
      </c>
      <c r="G1694" s="268"/>
      <c r="H1694" s="271">
        <v>870.4</v>
      </c>
      <c r="I1694" s="272"/>
      <c r="J1694" s="268"/>
      <c r="K1694" s="268"/>
      <c r="L1694" s="273"/>
      <c r="M1694" s="274"/>
      <c r="N1694" s="275"/>
      <c r="O1694" s="275"/>
      <c r="P1694" s="275"/>
      <c r="Q1694" s="275"/>
      <c r="R1694" s="275"/>
      <c r="S1694" s="275"/>
      <c r="T1694" s="276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T1694" s="277" t="s">
        <v>267</v>
      </c>
      <c r="AU1694" s="277" t="s">
        <v>90</v>
      </c>
      <c r="AV1694" s="13" t="s">
        <v>90</v>
      </c>
      <c r="AW1694" s="13" t="s">
        <v>35</v>
      </c>
      <c r="AX1694" s="13" t="s">
        <v>80</v>
      </c>
      <c r="AY1694" s="277" t="s">
        <v>166</v>
      </c>
    </row>
    <row r="1695" spans="1:51" s="14" customFormat="1" ht="12">
      <c r="A1695" s="14"/>
      <c r="B1695" s="278"/>
      <c r="C1695" s="279"/>
      <c r="D1695" s="259" t="s">
        <v>267</v>
      </c>
      <c r="E1695" s="280" t="s">
        <v>1</v>
      </c>
      <c r="F1695" s="281" t="s">
        <v>269</v>
      </c>
      <c r="G1695" s="279"/>
      <c r="H1695" s="282">
        <v>870.4</v>
      </c>
      <c r="I1695" s="283"/>
      <c r="J1695" s="279"/>
      <c r="K1695" s="279"/>
      <c r="L1695" s="284"/>
      <c r="M1695" s="285"/>
      <c r="N1695" s="286"/>
      <c r="O1695" s="286"/>
      <c r="P1695" s="286"/>
      <c r="Q1695" s="286"/>
      <c r="R1695" s="286"/>
      <c r="S1695" s="286"/>
      <c r="T1695" s="287"/>
      <c r="U1695" s="14"/>
      <c r="V1695" s="14"/>
      <c r="W1695" s="14"/>
      <c r="X1695" s="14"/>
      <c r="Y1695" s="14"/>
      <c r="Z1695" s="14"/>
      <c r="AA1695" s="14"/>
      <c r="AB1695" s="14"/>
      <c r="AC1695" s="14"/>
      <c r="AD1695" s="14"/>
      <c r="AE1695" s="14"/>
      <c r="AT1695" s="288" t="s">
        <v>267</v>
      </c>
      <c r="AU1695" s="288" t="s">
        <v>90</v>
      </c>
      <c r="AV1695" s="14" t="s">
        <v>103</v>
      </c>
      <c r="AW1695" s="14" t="s">
        <v>35</v>
      </c>
      <c r="AX1695" s="14" t="s">
        <v>80</v>
      </c>
      <c r="AY1695" s="288" t="s">
        <v>166</v>
      </c>
    </row>
    <row r="1696" spans="1:51" s="13" customFormat="1" ht="12">
      <c r="A1696" s="13"/>
      <c r="B1696" s="267"/>
      <c r="C1696" s="268"/>
      <c r="D1696" s="259" t="s">
        <v>267</v>
      </c>
      <c r="E1696" s="269" t="s">
        <v>1</v>
      </c>
      <c r="F1696" s="270" t="s">
        <v>2451</v>
      </c>
      <c r="G1696" s="268"/>
      <c r="H1696" s="271">
        <v>668.5</v>
      </c>
      <c r="I1696" s="272"/>
      <c r="J1696" s="268"/>
      <c r="K1696" s="268"/>
      <c r="L1696" s="273"/>
      <c r="M1696" s="274"/>
      <c r="N1696" s="275"/>
      <c r="O1696" s="275"/>
      <c r="P1696" s="275"/>
      <c r="Q1696" s="275"/>
      <c r="R1696" s="275"/>
      <c r="S1696" s="275"/>
      <c r="T1696" s="276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T1696" s="277" t="s">
        <v>267</v>
      </c>
      <c r="AU1696" s="277" t="s">
        <v>90</v>
      </c>
      <c r="AV1696" s="13" t="s">
        <v>90</v>
      </c>
      <c r="AW1696" s="13" t="s">
        <v>35</v>
      </c>
      <c r="AX1696" s="13" t="s">
        <v>80</v>
      </c>
      <c r="AY1696" s="277" t="s">
        <v>166</v>
      </c>
    </row>
    <row r="1697" spans="1:51" s="14" customFormat="1" ht="12">
      <c r="A1697" s="14"/>
      <c r="B1697" s="278"/>
      <c r="C1697" s="279"/>
      <c r="D1697" s="259" t="s">
        <v>267</v>
      </c>
      <c r="E1697" s="280" t="s">
        <v>1</v>
      </c>
      <c r="F1697" s="281" t="s">
        <v>2452</v>
      </c>
      <c r="G1697" s="279"/>
      <c r="H1697" s="282">
        <v>668.5</v>
      </c>
      <c r="I1697" s="283"/>
      <c r="J1697" s="279"/>
      <c r="K1697" s="279"/>
      <c r="L1697" s="284"/>
      <c r="M1697" s="285"/>
      <c r="N1697" s="286"/>
      <c r="O1697" s="286"/>
      <c r="P1697" s="286"/>
      <c r="Q1697" s="286"/>
      <c r="R1697" s="286"/>
      <c r="S1697" s="286"/>
      <c r="T1697" s="287"/>
      <c r="U1697" s="14"/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T1697" s="288" t="s">
        <v>267</v>
      </c>
      <c r="AU1697" s="288" t="s">
        <v>90</v>
      </c>
      <c r="AV1697" s="14" t="s">
        <v>103</v>
      </c>
      <c r="AW1697" s="14" t="s">
        <v>35</v>
      </c>
      <c r="AX1697" s="14" t="s">
        <v>80</v>
      </c>
      <c r="AY1697" s="288" t="s">
        <v>166</v>
      </c>
    </row>
    <row r="1698" spans="1:51" s="15" customFormat="1" ht="12">
      <c r="A1698" s="15"/>
      <c r="B1698" s="289"/>
      <c r="C1698" s="290"/>
      <c r="D1698" s="259" t="s">
        <v>267</v>
      </c>
      <c r="E1698" s="291" t="s">
        <v>1</v>
      </c>
      <c r="F1698" s="292" t="s">
        <v>285</v>
      </c>
      <c r="G1698" s="290"/>
      <c r="H1698" s="293">
        <v>1538.9</v>
      </c>
      <c r="I1698" s="294"/>
      <c r="J1698" s="290"/>
      <c r="K1698" s="290"/>
      <c r="L1698" s="295"/>
      <c r="M1698" s="296"/>
      <c r="N1698" s="297"/>
      <c r="O1698" s="297"/>
      <c r="P1698" s="297"/>
      <c r="Q1698" s="297"/>
      <c r="R1698" s="297"/>
      <c r="S1698" s="297"/>
      <c r="T1698" s="298"/>
      <c r="U1698" s="15"/>
      <c r="V1698" s="15"/>
      <c r="W1698" s="15"/>
      <c r="X1698" s="15"/>
      <c r="Y1698" s="15"/>
      <c r="Z1698" s="15"/>
      <c r="AA1698" s="15"/>
      <c r="AB1698" s="15"/>
      <c r="AC1698" s="15"/>
      <c r="AD1698" s="15"/>
      <c r="AE1698" s="15"/>
      <c r="AT1698" s="299" t="s">
        <v>267</v>
      </c>
      <c r="AU1698" s="299" t="s">
        <v>90</v>
      </c>
      <c r="AV1698" s="15" t="s">
        <v>113</v>
      </c>
      <c r="AW1698" s="15" t="s">
        <v>35</v>
      </c>
      <c r="AX1698" s="15" t="s">
        <v>88</v>
      </c>
      <c r="AY1698" s="299" t="s">
        <v>166</v>
      </c>
    </row>
    <row r="1699" spans="1:65" s="2" customFormat="1" ht="55.5" customHeight="1">
      <c r="A1699" s="38"/>
      <c r="B1699" s="39"/>
      <c r="C1699" s="245" t="s">
        <v>2453</v>
      </c>
      <c r="D1699" s="245" t="s">
        <v>169</v>
      </c>
      <c r="E1699" s="246" t="s">
        <v>2454</v>
      </c>
      <c r="F1699" s="247" t="s">
        <v>2455</v>
      </c>
      <c r="G1699" s="248" t="s">
        <v>339</v>
      </c>
      <c r="H1699" s="249">
        <v>111.44</v>
      </c>
      <c r="I1699" s="250"/>
      <c r="J1699" s="251">
        <f>ROUND(I1699*H1699,2)</f>
        <v>0</v>
      </c>
      <c r="K1699" s="252"/>
      <c r="L1699" s="44"/>
      <c r="M1699" s="253" t="s">
        <v>1</v>
      </c>
      <c r="N1699" s="254" t="s">
        <v>45</v>
      </c>
      <c r="O1699" s="91"/>
      <c r="P1699" s="255">
        <f>O1699*H1699</f>
        <v>0</v>
      </c>
      <c r="Q1699" s="255">
        <v>0.00026</v>
      </c>
      <c r="R1699" s="255">
        <f>Q1699*H1699</f>
        <v>0.028974399999999997</v>
      </c>
      <c r="S1699" s="255">
        <v>0</v>
      </c>
      <c r="T1699" s="256">
        <f>S1699*H1699</f>
        <v>0</v>
      </c>
      <c r="U1699" s="38"/>
      <c r="V1699" s="38"/>
      <c r="W1699" s="38"/>
      <c r="X1699" s="38"/>
      <c r="Y1699" s="38"/>
      <c r="Z1699" s="38"/>
      <c r="AA1699" s="38"/>
      <c r="AB1699" s="38"/>
      <c r="AC1699" s="38"/>
      <c r="AD1699" s="38"/>
      <c r="AE1699" s="38"/>
      <c r="AR1699" s="257" t="s">
        <v>348</v>
      </c>
      <c r="AT1699" s="257" t="s">
        <v>169</v>
      </c>
      <c r="AU1699" s="257" t="s">
        <v>90</v>
      </c>
      <c r="AY1699" s="17" t="s">
        <v>166</v>
      </c>
      <c r="BE1699" s="258">
        <f>IF(N1699="základní",J1699,0)</f>
        <v>0</v>
      </c>
      <c r="BF1699" s="258">
        <f>IF(N1699="snížená",J1699,0)</f>
        <v>0</v>
      </c>
      <c r="BG1699" s="258">
        <f>IF(N1699="zákl. přenesená",J1699,0)</f>
        <v>0</v>
      </c>
      <c r="BH1699" s="258">
        <f>IF(N1699="sníž. přenesená",J1699,0)</f>
        <v>0</v>
      </c>
      <c r="BI1699" s="258">
        <f>IF(N1699="nulová",J1699,0)</f>
        <v>0</v>
      </c>
      <c r="BJ1699" s="17" t="s">
        <v>88</v>
      </c>
      <c r="BK1699" s="258">
        <f>ROUND(I1699*H1699,2)</f>
        <v>0</v>
      </c>
      <c r="BL1699" s="17" t="s">
        <v>348</v>
      </c>
      <c r="BM1699" s="257" t="s">
        <v>2456</v>
      </c>
    </row>
    <row r="1700" spans="1:47" s="2" customFormat="1" ht="12">
      <c r="A1700" s="38"/>
      <c r="B1700" s="39"/>
      <c r="C1700" s="40"/>
      <c r="D1700" s="259" t="s">
        <v>175</v>
      </c>
      <c r="E1700" s="40"/>
      <c r="F1700" s="260" t="s">
        <v>2457</v>
      </c>
      <c r="G1700" s="40"/>
      <c r="H1700" s="40"/>
      <c r="I1700" s="155"/>
      <c r="J1700" s="40"/>
      <c r="K1700" s="40"/>
      <c r="L1700" s="44"/>
      <c r="M1700" s="261"/>
      <c r="N1700" s="262"/>
      <c r="O1700" s="91"/>
      <c r="P1700" s="91"/>
      <c r="Q1700" s="91"/>
      <c r="R1700" s="91"/>
      <c r="S1700" s="91"/>
      <c r="T1700" s="92"/>
      <c r="U1700" s="38"/>
      <c r="V1700" s="38"/>
      <c r="W1700" s="38"/>
      <c r="X1700" s="38"/>
      <c r="Y1700" s="38"/>
      <c r="Z1700" s="38"/>
      <c r="AA1700" s="38"/>
      <c r="AB1700" s="38"/>
      <c r="AC1700" s="38"/>
      <c r="AD1700" s="38"/>
      <c r="AE1700" s="38"/>
      <c r="AT1700" s="17" t="s">
        <v>175</v>
      </c>
      <c r="AU1700" s="17" t="s">
        <v>90</v>
      </c>
    </row>
    <row r="1701" spans="1:51" s="13" customFormat="1" ht="12">
      <c r="A1701" s="13"/>
      <c r="B1701" s="267"/>
      <c r="C1701" s="268"/>
      <c r="D1701" s="259" t="s">
        <v>267</v>
      </c>
      <c r="E1701" s="269" t="s">
        <v>1</v>
      </c>
      <c r="F1701" s="270" t="s">
        <v>2458</v>
      </c>
      <c r="G1701" s="268"/>
      <c r="H1701" s="271">
        <v>111.44</v>
      </c>
      <c r="I1701" s="272"/>
      <c r="J1701" s="268"/>
      <c r="K1701" s="268"/>
      <c r="L1701" s="273"/>
      <c r="M1701" s="274"/>
      <c r="N1701" s="275"/>
      <c r="O1701" s="275"/>
      <c r="P1701" s="275"/>
      <c r="Q1701" s="275"/>
      <c r="R1701" s="275"/>
      <c r="S1701" s="275"/>
      <c r="T1701" s="276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T1701" s="277" t="s">
        <v>267</v>
      </c>
      <c r="AU1701" s="277" t="s">
        <v>90</v>
      </c>
      <c r="AV1701" s="13" t="s">
        <v>90</v>
      </c>
      <c r="AW1701" s="13" t="s">
        <v>35</v>
      </c>
      <c r="AX1701" s="13" t="s">
        <v>80</v>
      </c>
      <c r="AY1701" s="277" t="s">
        <v>166</v>
      </c>
    </row>
    <row r="1702" spans="1:51" s="14" customFormat="1" ht="12">
      <c r="A1702" s="14"/>
      <c r="B1702" s="278"/>
      <c r="C1702" s="279"/>
      <c r="D1702" s="259" t="s">
        <v>267</v>
      </c>
      <c r="E1702" s="280" t="s">
        <v>1</v>
      </c>
      <c r="F1702" s="281" t="s">
        <v>2459</v>
      </c>
      <c r="G1702" s="279"/>
      <c r="H1702" s="282">
        <v>111.44</v>
      </c>
      <c r="I1702" s="283"/>
      <c r="J1702" s="279"/>
      <c r="K1702" s="279"/>
      <c r="L1702" s="284"/>
      <c r="M1702" s="285"/>
      <c r="N1702" s="286"/>
      <c r="O1702" s="286"/>
      <c r="P1702" s="286"/>
      <c r="Q1702" s="286"/>
      <c r="R1702" s="286"/>
      <c r="S1702" s="286"/>
      <c r="T1702" s="287"/>
      <c r="U1702" s="14"/>
      <c r="V1702" s="14"/>
      <c r="W1702" s="14"/>
      <c r="X1702" s="14"/>
      <c r="Y1702" s="14"/>
      <c r="Z1702" s="14"/>
      <c r="AA1702" s="14"/>
      <c r="AB1702" s="14"/>
      <c r="AC1702" s="14"/>
      <c r="AD1702" s="14"/>
      <c r="AE1702" s="14"/>
      <c r="AT1702" s="288" t="s">
        <v>267</v>
      </c>
      <c r="AU1702" s="288" t="s">
        <v>90</v>
      </c>
      <c r="AV1702" s="14" t="s">
        <v>103</v>
      </c>
      <c r="AW1702" s="14" t="s">
        <v>35</v>
      </c>
      <c r="AX1702" s="14" t="s">
        <v>88</v>
      </c>
      <c r="AY1702" s="288" t="s">
        <v>166</v>
      </c>
    </row>
    <row r="1703" spans="1:65" s="2" customFormat="1" ht="33" customHeight="1">
      <c r="A1703" s="38"/>
      <c r="B1703" s="39"/>
      <c r="C1703" s="245" t="s">
        <v>2460</v>
      </c>
      <c r="D1703" s="245" t="s">
        <v>169</v>
      </c>
      <c r="E1703" s="246" t="s">
        <v>2461</v>
      </c>
      <c r="F1703" s="247" t="s">
        <v>2462</v>
      </c>
      <c r="G1703" s="248" t="s">
        <v>339</v>
      </c>
      <c r="H1703" s="249">
        <v>18.3</v>
      </c>
      <c r="I1703" s="250"/>
      <c r="J1703" s="251">
        <f>ROUND(I1703*H1703,2)</f>
        <v>0</v>
      </c>
      <c r="K1703" s="252"/>
      <c r="L1703" s="44"/>
      <c r="M1703" s="253" t="s">
        <v>1</v>
      </c>
      <c r="N1703" s="254" t="s">
        <v>45</v>
      </c>
      <c r="O1703" s="91"/>
      <c r="P1703" s="255">
        <f>O1703*H1703</f>
        <v>0</v>
      </c>
      <c r="Q1703" s="255">
        <v>1E-05</v>
      </c>
      <c r="R1703" s="255">
        <f>Q1703*H1703</f>
        <v>0.00018300000000000003</v>
      </c>
      <c r="S1703" s="255">
        <v>0</v>
      </c>
      <c r="T1703" s="256">
        <f>S1703*H1703</f>
        <v>0</v>
      </c>
      <c r="U1703" s="38"/>
      <c r="V1703" s="38"/>
      <c r="W1703" s="38"/>
      <c r="X1703" s="38"/>
      <c r="Y1703" s="38"/>
      <c r="Z1703" s="38"/>
      <c r="AA1703" s="38"/>
      <c r="AB1703" s="38"/>
      <c r="AC1703" s="38"/>
      <c r="AD1703" s="38"/>
      <c r="AE1703" s="38"/>
      <c r="AR1703" s="257" t="s">
        <v>348</v>
      </c>
      <c r="AT1703" s="257" t="s">
        <v>169</v>
      </c>
      <c r="AU1703" s="257" t="s">
        <v>90</v>
      </c>
      <c r="AY1703" s="17" t="s">
        <v>166</v>
      </c>
      <c r="BE1703" s="258">
        <f>IF(N1703="základní",J1703,0)</f>
        <v>0</v>
      </c>
      <c r="BF1703" s="258">
        <f>IF(N1703="snížená",J1703,0)</f>
        <v>0</v>
      </c>
      <c r="BG1703" s="258">
        <f>IF(N1703="zákl. přenesená",J1703,0)</f>
        <v>0</v>
      </c>
      <c r="BH1703" s="258">
        <f>IF(N1703="sníž. přenesená",J1703,0)</f>
        <v>0</v>
      </c>
      <c r="BI1703" s="258">
        <f>IF(N1703="nulová",J1703,0)</f>
        <v>0</v>
      </c>
      <c r="BJ1703" s="17" t="s">
        <v>88</v>
      </c>
      <c r="BK1703" s="258">
        <f>ROUND(I1703*H1703,2)</f>
        <v>0</v>
      </c>
      <c r="BL1703" s="17" t="s">
        <v>348</v>
      </c>
      <c r="BM1703" s="257" t="s">
        <v>2463</v>
      </c>
    </row>
    <row r="1704" spans="1:47" s="2" customFormat="1" ht="12">
      <c r="A1704" s="38"/>
      <c r="B1704" s="39"/>
      <c r="C1704" s="40"/>
      <c r="D1704" s="259" t="s">
        <v>175</v>
      </c>
      <c r="E1704" s="40"/>
      <c r="F1704" s="260" t="s">
        <v>2464</v>
      </c>
      <c r="G1704" s="40"/>
      <c r="H1704" s="40"/>
      <c r="I1704" s="155"/>
      <c r="J1704" s="40"/>
      <c r="K1704" s="40"/>
      <c r="L1704" s="44"/>
      <c r="M1704" s="261"/>
      <c r="N1704" s="262"/>
      <c r="O1704" s="91"/>
      <c r="P1704" s="91"/>
      <c r="Q1704" s="91"/>
      <c r="R1704" s="91"/>
      <c r="S1704" s="91"/>
      <c r="T1704" s="92"/>
      <c r="U1704" s="38"/>
      <c r="V1704" s="38"/>
      <c r="W1704" s="38"/>
      <c r="X1704" s="38"/>
      <c r="Y1704" s="38"/>
      <c r="Z1704" s="38"/>
      <c r="AA1704" s="38"/>
      <c r="AB1704" s="38"/>
      <c r="AC1704" s="38"/>
      <c r="AD1704" s="38"/>
      <c r="AE1704" s="38"/>
      <c r="AT1704" s="17" t="s">
        <v>175</v>
      </c>
      <c r="AU1704" s="17" t="s">
        <v>90</v>
      </c>
    </row>
    <row r="1705" spans="1:65" s="2" customFormat="1" ht="21.75" customHeight="1">
      <c r="A1705" s="38"/>
      <c r="B1705" s="39"/>
      <c r="C1705" s="245" t="s">
        <v>2465</v>
      </c>
      <c r="D1705" s="245" t="s">
        <v>169</v>
      </c>
      <c r="E1705" s="246" t="s">
        <v>2466</v>
      </c>
      <c r="F1705" s="247" t="s">
        <v>2467</v>
      </c>
      <c r="G1705" s="248" t="s">
        <v>339</v>
      </c>
      <c r="H1705" s="249">
        <v>1538.9</v>
      </c>
      <c r="I1705" s="250"/>
      <c r="J1705" s="251">
        <f>ROUND(I1705*H1705,2)</f>
        <v>0</v>
      </c>
      <c r="K1705" s="252"/>
      <c r="L1705" s="44"/>
      <c r="M1705" s="253" t="s">
        <v>1</v>
      </c>
      <c r="N1705" s="254" t="s">
        <v>45</v>
      </c>
      <c r="O1705" s="91"/>
      <c r="P1705" s="255">
        <f>O1705*H1705</f>
        <v>0</v>
      </c>
      <c r="Q1705" s="255">
        <v>0.00029</v>
      </c>
      <c r="R1705" s="255">
        <f>Q1705*H1705</f>
        <v>0.44628100000000004</v>
      </c>
      <c r="S1705" s="255">
        <v>0</v>
      </c>
      <c r="T1705" s="256">
        <f>S1705*H1705</f>
        <v>0</v>
      </c>
      <c r="U1705" s="38"/>
      <c r="V1705" s="38"/>
      <c r="W1705" s="38"/>
      <c r="X1705" s="38"/>
      <c r="Y1705" s="38"/>
      <c r="Z1705" s="38"/>
      <c r="AA1705" s="38"/>
      <c r="AB1705" s="38"/>
      <c r="AC1705" s="38"/>
      <c r="AD1705" s="38"/>
      <c r="AE1705" s="38"/>
      <c r="AR1705" s="257" t="s">
        <v>348</v>
      </c>
      <c r="AT1705" s="257" t="s">
        <v>169</v>
      </c>
      <c r="AU1705" s="257" t="s">
        <v>90</v>
      </c>
      <c r="AY1705" s="17" t="s">
        <v>166</v>
      </c>
      <c r="BE1705" s="258">
        <f>IF(N1705="základní",J1705,0)</f>
        <v>0</v>
      </c>
      <c r="BF1705" s="258">
        <f>IF(N1705="snížená",J1705,0)</f>
        <v>0</v>
      </c>
      <c r="BG1705" s="258">
        <f>IF(N1705="zákl. přenesená",J1705,0)</f>
        <v>0</v>
      </c>
      <c r="BH1705" s="258">
        <f>IF(N1705="sníž. přenesená",J1705,0)</f>
        <v>0</v>
      </c>
      <c r="BI1705" s="258">
        <f>IF(N1705="nulová",J1705,0)</f>
        <v>0</v>
      </c>
      <c r="BJ1705" s="17" t="s">
        <v>88</v>
      </c>
      <c r="BK1705" s="258">
        <f>ROUND(I1705*H1705,2)</f>
        <v>0</v>
      </c>
      <c r="BL1705" s="17" t="s">
        <v>348</v>
      </c>
      <c r="BM1705" s="257" t="s">
        <v>2468</v>
      </c>
    </row>
    <row r="1706" spans="1:47" s="2" customFormat="1" ht="12">
      <c r="A1706" s="38"/>
      <c r="B1706" s="39"/>
      <c r="C1706" s="40"/>
      <c r="D1706" s="259" t="s">
        <v>175</v>
      </c>
      <c r="E1706" s="40"/>
      <c r="F1706" s="260" t="s">
        <v>2469</v>
      </c>
      <c r="G1706" s="40"/>
      <c r="H1706" s="40"/>
      <c r="I1706" s="155"/>
      <c r="J1706" s="40"/>
      <c r="K1706" s="40"/>
      <c r="L1706" s="44"/>
      <c r="M1706" s="261"/>
      <c r="N1706" s="262"/>
      <c r="O1706" s="91"/>
      <c r="P1706" s="91"/>
      <c r="Q1706" s="91"/>
      <c r="R1706" s="91"/>
      <c r="S1706" s="91"/>
      <c r="T1706" s="92"/>
      <c r="U1706" s="38"/>
      <c r="V1706" s="38"/>
      <c r="W1706" s="38"/>
      <c r="X1706" s="38"/>
      <c r="Y1706" s="38"/>
      <c r="Z1706" s="38"/>
      <c r="AA1706" s="38"/>
      <c r="AB1706" s="38"/>
      <c r="AC1706" s="38"/>
      <c r="AD1706" s="38"/>
      <c r="AE1706" s="38"/>
      <c r="AT1706" s="17" t="s">
        <v>175</v>
      </c>
      <c r="AU1706" s="17" t="s">
        <v>90</v>
      </c>
    </row>
    <row r="1707" spans="1:51" s="13" customFormat="1" ht="12">
      <c r="A1707" s="13"/>
      <c r="B1707" s="267"/>
      <c r="C1707" s="268"/>
      <c r="D1707" s="259" t="s">
        <v>267</v>
      </c>
      <c r="E1707" s="269" t="s">
        <v>1</v>
      </c>
      <c r="F1707" s="270" t="s">
        <v>2450</v>
      </c>
      <c r="G1707" s="268"/>
      <c r="H1707" s="271">
        <v>870.4</v>
      </c>
      <c r="I1707" s="272"/>
      <c r="J1707" s="268"/>
      <c r="K1707" s="268"/>
      <c r="L1707" s="273"/>
      <c r="M1707" s="274"/>
      <c r="N1707" s="275"/>
      <c r="O1707" s="275"/>
      <c r="P1707" s="275"/>
      <c r="Q1707" s="275"/>
      <c r="R1707" s="275"/>
      <c r="S1707" s="275"/>
      <c r="T1707" s="276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T1707" s="277" t="s">
        <v>267</v>
      </c>
      <c r="AU1707" s="277" t="s">
        <v>90</v>
      </c>
      <c r="AV1707" s="13" t="s">
        <v>90</v>
      </c>
      <c r="AW1707" s="13" t="s">
        <v>35</v>
      </c>
      <c r="AX1707" s="13" t="s">
        <v>80</v>
      </c>
      <c r="AY1707" s="277" t="s">
        <v>166</v>
      </c>
    </row>
    <row r="1708" spans="1:51" s="14" customFormat="1" ht="12">
      <c r="A1708" s="14"/>
      <c r="B1708" s="278"/>
      <c r="C1708" s="279"/>
      <c r="D1708" s="259" t="s">
        <v>267</v>
      </c>
      <c r="E1708" s="280" t="s">
        <v>1</v>
      </c>
      <c r="F1708" s="281" t="s">
        <v>269</v>
      </c>
      <c r="G1708" s="279"/>
      <c r="H1708" s="282">
        <v>870.4</v>
      </c>
      <c r="I1708" s="283"/>
      <c r="J1708" s="279"/>
      <c r="K1708" s="279"/>
      <c r="L1708" s="284"/>
      <c r="M1708" s="285"/>
      <c r="N1708" s="286"/>
      <c r="O1708" s="286"/>
      <c r="P1708" s="286"/>
      <c r="Q1708" s="286"/>
      <c r="R1708" s="286"/>
      <c r="S1708" s="286"/>
      <c r="T1708" s="287"/>
      <c r="U1708" s="14"/>
      <c r="V1708" s="14"/>
      <c r="W1708" s="14"/>
      <c r="X1708" s="14"/>
      <c r="Y1708" s="14"/>
      <c r="Z1708" s="14"/>
      <c r="AA1708" s="14"/>
      <c r="AB1708" s="14"/>
      <c r="AC1708" s="14"/>
      <c r="AD1708" s="14"/>
      <c r="AE1708" s="14"/>
      <c r="AT1708" s="288" t="s">
        <v>267</v>
      </c>
      <c r="AU1708" s="288" t="s">
        <v>90</v>
      </c>
      <c r="AV1708" s="14" t="s">
        <v>103</v>
      </c>
      <c r="AW1708" s="14" t="s">
        <v>35</v>
      </c>
      <c r="AX1708" s="14" t="s">
        <v>80</v>
      </c>
      <c r="AY1708" s="288" t="s">
        <v>166</v>
      </c>
    </row>
    <row r="1709" spans="1:51" s="13" customFormat="1" ht="12">
      <c r="A1709" s="13"/>
      <c r="B1709" s="267"/>
      <c r="C1709" s="268"/>
      <c r="D1709" s="259" t="s">
        <v>267</v>
      </c>
      <c r="E1709" s="269" t="s">
        <v>1</v>
      </c>
      <c r="F1709" s="270" t="s">
        <v>2451</v>
      </c>
      <c r="G1709" s="268"/>
      <c r="H1709" s="271">
        <v>668.5</v>
      </c>
      <c r="I1709" s="272"/>
      <c r="J1709" s="268"/>
      <c r="K1709" s="268"/>
      <c r="L1709" s="273"/>
      <c r="M1709" s="274"/>
      <c r="N1709" s="275"/>
      <c r="O1709" s="275"/>
      <c r="P1709" s="275"/>
      <c r="Q1709" s="275"/>
      <c r="R1709" s="275"/>
      <c r="S1709" s="275"/>
      <c r="T1709" s="276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T1709" s="277" t="s">
        <v>267</v>
      </c>
      <c r="AU1709" s="277" t="s">
        <v>90</v>
      </c>
      <c r="AV1709" s="13" t="s">
        <v>90</v>
      </c>
      <c r="AW1709" s="13" t="s">
        <v>35</v>
      </c>
      <c r="AX1709" s="13" t="s">
        <v>80</v>
      </c>
      <c r="AY1709" s="277" t="s">
        <v>166</v>
      </c>
    </row>
    <row r="1710" spans="1:51" s="14" customFormat="1" ht="12">
      <c r="A1710" s="14"/>
      <c r="B1710" s="278"/>
      <c r="C1710" s="279"/>
      <c r="D1710" s="259" t="s">
        <v>267</v>
      </c>
      <c r="E1710" s="280" t="s">
        <v>1</v>
      </c>
      <c r="F1710" s="281" t="s">
        <v>2452</v>
      </c>
      <c r="G1710" s="279"/>
      <c r="H1710" s="282">
        <v>668.5</v>
      </c>
      <c r="I1710" s="283"/>
      <c r="J1710" s="279"/>
      <c r="K1710" s="279"/>
      <c r="L1710" s="284"/>
      <c r="M1710" s="285"/>
      <c r="N1710" s="286"/>
      <c r="O1710" s="286"/>
      <c r="P1710" s="286"/>
      <c r="Q1710" s="286"/>
      <c r="R1710" s="286"/>
      <c r="S1710" s="286"/>
      <c r="T1710" s="287"/>
      <c r="U1710" s="14"/>
      <c r="V1710" s="14"/>
      <c r="W1710" s="14"/>
      <c r="X1710" s="14"/>
      <c r="Y1710" s="14"/>
      <c r="Z1710" s="14"/>
      <c r="AA1710" s="14"/>
      <c r="AB1710" s="14"/>
      <c r="AC1710" s="14"/>
      <c r="AD1710" s="14"/>
      <c r="AE1710" s="14"/>
      <c r="AT1710" s="288" t="s">
        <v>267</v>
      </c>
      <c r="AU1710" s="288" t="s">
        <v>90</v>
      </c>
      <c r="AV1710" s="14" t="s">
        <v>103</v>
      </c>
      <c r="AW1710" s="14" t="s">
        <v>35</v>
      </c>
      <c r="AX1710" s="14" t="s">
        <v>80</v>
      </c>
      <c r="AY1710" s="288" t="s">
        <v>166</v>
      </c>
    </row>
    <row r="1711" spans="1:51" s="15" customFormat="1" ht="12">
      <c r="A1711" s="15"/>
      <c r="B1711" s="289"/>
      <c r="C1711" s="290"/>
      <c r="D1711" s="259" t="s">
        <v>267</v>
      </c>
      <c r="E1711" s="291" t="s">
        <v>1</v>
      </c>
      <c r="F1711" s="292" t="s">
        <v>285</v>
      </c>
      <c r="G1711" s="290"/>
      <c r="H1711" s="293">
        <v>1538.9</v>
      </c>
      <c r="I1711" s="294"/>
      <c r="J1711" s="290"/>
      <c r="K1711" s="290"/>
      <c r="L1711" s="295"/>
      <c r="M1711" s="296"/>
      <c r="N1711" s="297"/>
      <c r="O1711" s="297"/>
      <c r="P1711" s="297"/>
      <c r="Q1711" s="297"/>
      <c r="R1711" s="297"/>
      <c r="S1711" s="297"/>
      <c r="T1711" s="298"/>
      <c r="U1711" s="15"/>
      <c r="V1711" s="15"/>
      <c r="W1711" s="15"/>
      <c r="X1711" s="15"/>
      <c r="Y1711" s="15"/>
      <c r="Z1711" s="15"/>
      <c r="AA1711" s="15"/>
      <c r="AB1711" s="15"/>
      <c r="AC1711" s="15"/>
      <c r="AD1711" s="15"/>
      <c r="AE1711" s="15"/>
      <c r="AT1711" s="299" t="s">
        <v>267</v>
      </c>
      <c r="AU1711" s="299" t="s">
        <v>90</v>
      </c>
      <c r="AV1711" s="15" t="s">
        <v>113</v>
      </c>
      <c r="AW1711" s="15" t="s">
        <v>35</v>
      </c>
      <c r="AX1711" s="15" t="s">
        <v>88</v>
      </c>
      <c r="AY1711" s="299" t="s">
        <v>166</v>
      </c>
    </row>
    <row r="1712" spans="1:63" s="12" customFormat="1" ht="22.8" customHeight="1">
      <c r="A1712" s="12"/>
      <c r="B1712" s="229"/>
      <c r="C1712" s="230"/>
      <c r="D1712" s="231" t="s">
        <v>79</v>
      </c>
      <c r="E1712" s="243" t="s">
        <v>2470</v>
      </c>
      <c r="F1712" s="243" t="s">
        <v>2471</v>
      </c>
      <c r="G1712" s="230"/>
      <c r="H1712" s="230"/>
      <c r="I1712" s="233"/>
      <c r="J1712" s="244">
        <f>BK1712</f>
        <v>0</v>
      </c>
      <c r="K1712" s="230"/>
      <c r="L1712" s="235"/>
      <c r="M1712" s="236"/>
      <c r="N1712" s="237"/>
      <c r="O1712" s="237"/>
      <c r="P1712" s="238">
        <f>SUM(P1713:P1719)</f>
        <v>0</v>
      </c>
      <c r="Q1712" s="237"/>
      <c r="R1712" s="238">
        <f>SUM(R1713:R1719)</f>
        <v>0.90045</v>
      </c>
      <c r="S1712" s="237"/>
      <c r="T1712" s="239">
        <f>SUM(T1713:T1719)</f>
        <v>0</v>
      </c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R1712" s="240" t="s">
        <v>90</v>
      </c>
      <c r="AT1712" s="241" t="s">
        <v>79</v>
      </c>
      <c r="AU1712" s="241" t="s">
        <v>88</v>
      </c>
      <c r="AY1712" s="240" t="s">
        <v>166</v>
      </c>
      <c r="BK1712" s="242">
        <f>SUM(BK1713:BK1719)</f>
        <v>0</v>
      </c>
    </row>
    <row r="1713" spans="1:65" s="2" customFormat="1" ht="21.75" customHeight="1">
      <c r="A1713" s="38"/>
      <c r="B1713" s="39"/>
      <c r="C1713" s="245" t="s">
        <v>2472</v>
      </c>
      <c r="D1713" s="245" t="s">
        <v>169</v>
      </c>
      <c r="E1713" s="246" t="s">
        <v>2473</v>
      </c>
      <c r="F1713" s="247" t="s">
        <v>2474</v>
      </c>
      <c r="G1713" s="248" t="s">
        <v>339</v>
      </c>
      <c r="H1713" s="249">
        <v>2001</v>
      </c>
      <c r="I1713" s="250"/>
      <c r="J1713" s="251">
        <f>ROUND(I1713*H1713,2)</f>
        <v>0</v>
      </c>
      <c r="K1713" s="252"/>
      <c r="L1713" s="44"/>
      <c r="M1713" s="253" t="s">
        <v>1</v>
      </c>
      <c r="N1713" s="254" t="s">
        <v>45</v>
      </c>
      <c r="O1713" s="91"/>
      <c r="P1713" s="255">
        <f>O1713*H1713</f>
        <v>0</v>
      </c>
      <c r="Q1713" s="255">
        <v>0</v>
      </c>
      <c r="R1713" s="255">
        <f>Q1713*H1713</f>
        <v>0</v>
      </c>
      <c r="S1713" s="255">
        <v>0</v>
      </c>
      <c r="T1713" s="256">
        <f>S1713*H1713</f>
        <v>0</v>
      </c>
      <c r="U1713" s="38"/>
      <c r="V1713" s="38"/>
      <c r="W1713" s="38"/>
      <c r="X1713" s="38"/>
      <c r="Y1713" s="38"/>
      <c r="Z1713" s="38"/>
      <c r="AA1713" s="38"/>
      <c r="AB1713" s="38"/>
      <c r="AC1713" s="38"/>
      <c r="AD1713" s="38"/>
      <c r="AE1713" s="38"/>
      <c r="AR1713" s="257" t="s">
        <v>348</v>
      </c>
      <c r="AT1713" s="257" t="s">
        <v>169</v>
      </c>
      <c r="AU1713" s="257" t="s">
        <v>90</v>
      </c>
      <c r="AY1713" s="17" t="s">
        <v>166</v>
      </c>
      <c r="BE1713" s="258">
        <f>IF(N1713="základní",J1713,0)</f>
        <v>0</v>
      </c>
      <c r="BF1713" s="258">
        <f>IF(N1713="snížená",J1713,0)</f>
        <v>0</v>
      </c>
      <c r="BG1713" s="258">
        <f>IF(N1713="zákl. přenesená",J1713,0)</f>
        <v>0</v>
      </c>
      <c r="BH1713" s="258">
        <f>IF(N1713="sníž. přenesená",J1713,0)</f>
        <v>0</v>
      </c>
      <c r="BI1713" s="258">
        <f>IF(N1713="nulová",J1713,0)</f>
        <v>0</v>
      </c>
      <c r="BJ1713" s="17" t="s">
        <v>88</v>
      </c>
      <c r="BK1713" s="258">
        <f>ROUND(I1713*H1713,2)</f>
        <v>0</v>
      </c>
      <c r="BL1713" s="17" t="s">
        <v>348</v>
      </c>
      <c r="BM1713" s="257" t="s">
        <v>2475</v>
      </c>
    </row>
    <row r="1714" spans="1:47" s="2" customFormat="1" ht="12">
      <c r="A1714" s="38"/>
      <c r="B1714" s="39"/>
      <c r="C1714" s="40"/>
      <c r="D1714" s="259" t="s">
        <v>175</v>
      </c>
      <c r="E1714" s="40"/>
      <c r="F1714" s="260" t="s">
        <v>2476</v>
      </c>
      <c r="G1714" s="40"/>
      <c r="H1714" s="40"/>
      <c r="I1714" s="155"/>
      <c r="J1714" s="40"/>
      <c r="K1714" s="40"/>
      <c r="L1714" s="44"/>
      <c r="M1714" s="261"/>
      <c r="N1714" s="262"/>
      <c r="O1714" s="91"/>
      <c r="P1714" s="91"/>
      <c r="Q1714" s="91"/>
      <c r="R1714" s="91"/>
      <c r="S1714" s="91"/>
      <c r="T1714" s="92"/>
      <c r="U1714" s="38"/>
      <c r="V1714" s="38"/>
      <c r="W1714" s="38"/>
      <c r="X1714" s="38"/>
      <c r="Y1714" s="38"/>
      <c r="Z1714" s="38"/>
      <c r="AA1714" s="38"/>
      <c r="AB1714" s="38"/>
      <c r="AC1714" s="38"/>
      <c r="AD1714" s="38"/>
      <c r="AE1714" s="38"/>
      <c r="AT1714" s="17" t="s">
        <v>175</v>
      </c>
      <c r="AU1714" s="17" t="s">
        <v>90</v>
      </c>
    </row>
    <row r="1715" spans="1:65" s="2" customFormat="1" ht="21.75" customHeight="1">
      <c r="A1715" s="38"/>
      <c r="B1715" s="39"/>
      <c r="C1715" s="245" t="s">
        <v>2477</v>
      </c>
      <c r="D1715" s="245" t="s">
        <v>169</v>
      </c>
      <c r="E1715" s="246" t="s">
        <v>2478</v>
      </c>
      <c r="F1715" s="247" t="s">
        <v>2479</v>
      </c>
      <c r="G1715" s="248" t="s">
        <v>339</v>
      </c>
      <c r="H1715" s="249">
        <v>2001</v>
      </c>
      <c r="I1715" s="250"/>
      <c r="J1715" s="251">
        <f>ROUND(I1715*H1715,2)</f>
        <v>0</v>
      </c>
      <c r="K1715" s="252"/>
      <c r="L1715" s="44"/>
      <c r="M1715" s="253" t="s">
        <v>1</v>
      </c>
      <c r="N1715" s="254" t="s">
        <v>45</v>
      </c>
      <c r="O1715" s="91"/>
      <c r="P1715" s="255">
        <f>O1715*H1715</f>
        <v>0</v>
      </c>
      <c r="Q1715" s="255">
        <v>0.00017</v>
      </c>
      <c r="R1715" s="255">
        <f>Q1715*H1715</f>
        <v>0.34017000000000003</v>
      </c>
      <c r="S1715" s="255">
        <v>0</v>
      </c>
      <c r="T1715" s="256">
        <f>S1715*H1715</f>
        <v>0</v>
      </c>
      <c r="U1715" s="38"/>
      <c r="V1715" s="38"/>
      <c r="W1715" s="38"/>
      <c r="X1715" s="38"/>
      <c r="Y1715" s="38"/>
      <c r="Z1715" s="38"/>
      <c r="AA1715" s="38"/>
      <c r="AB1715" s="38"/>
      <c r="AC1715" s="38"/>
      <c r="AD1715" s="38"/>
      <c r="AE1715" s="38"/>
      <c r="AR1715" s="257" t="s">
        <v>348</v>
      </c>
      <c r="AT1715" s="257" t="s">
        <v>169</v>
      </c>
      <c r="AU1715" s="257" t="s">
        <v>90</v>
      </c>
      <c r="AY1715" s="17" t="s">
        <v>166</v>
      </c>
      <c r="BE1715" s="258">
        <f>IF(N1715="základní",J1715,0)</f>
        <v>0</v>
      </c>
      <c r="BF1715" s="258">
        <f>IF(N1715="snížená",J1715,0)</f>
        <v>0</v>
      </c>
      <c r="BG1715" s="258">
        <f>IF(N1715="zákl. přenesená",J1715,0)</f>
        <v>0</v>
      </c>
      <c r="BH1715" s="258">
        <f>IF(N1715="sníž. přenesená",J1715,0)</f>
        <v>0</v>
      </c>
      <c r="BI1715" s="258">
        <f>IF(N1715="nulová",J1715,0)</f>
        <v>0</v>
      </c>
      <c r="BJ1715" s="17" t="s">
        <v>88</v>
      </c>
      <c r="BK1715" s="258">
        <f>ROUND(I1715*H1715,2)</f>
        <v>0</v>
      </c>
      <c r="BL1715" s="17" t="s">
        <v>348</v>
      </c>
      <c r="BM1715" s="257" t="s">
        <v>2480</v>
      </c>
    </row>
    <row r="1716" spans="1:47" s="2" customFormat="1" ht="12">
      <c r="A1716" s="38"/>
      <c r="B1716" s="39"/>
      <c r="C1716" s="40"/>
      <c r="D1716" s="259" t="s">
        <v>175</v>
      </c>
      <c r="E1716" s="40"/>
      <c r="F1716" s="260" t="s">
        <v>2481</v>
      </c>
      <c r="G1716" s="40"/>
      <c r="H1716" s="40"/>
      <c r="I1716" s="155"/>
      <c r="J1716" s="40"/>
      <c r="K1716" s="40"/>
      <c r="L1716" s="44"/>
      <c r="M1716" s="261"/>
      <c r="N1716" s="262"/>
      <c r="O1716" s="91"/>
      <c r="P1716" s="91"/>
      <c r="Q1716" s="91"/>
      <c r="R1716" s="91"/>
      <c r="S1716" s="91"/>
      <c r="T1716" s="92"/>
      <c r="U1716" s="38"/>
      <c r="V1716" s="38"/>
      <c r="W1716" s="38"/>
      <c r="X1716" s="38"/>
      <c r="Y1716" s="38"/>
      <c r="Z1716" s="38"/>
      <c r="AA1716" s="38"/>
      <c r="AB1716" s="38"/>
      <c r="AC1716" s="38"/>
      <c r="AD1716" s="38"/>
      <c r="AE1716" s="38"/>
      <c r="AT1716" s="17" t="s">
        <v>175</v>
      </c>
      <c r="AU1716" s="17" t="s">
        <v>90</v>
      </c>
    </row>
    <row r="1717" spans="1:65" s="2" customFormat="1" ht="21.75" customHeight="1">
      <c r="A1717" s="38"/>
      <c r="B1717" s="39"/>
      <c r="C1717" s="245" t="s">
        <v>2482</v>
      </c>
      <c r="D1717" s="245" t="s">
        <v>169</v>
      </c>
      <c r="E1717" s="246" t="s">
        <v>2483</v>
      </c>
      <c r="F1717" s="247" t="s">
        <v>2484</v>
      </c>
      <c r="G1717" s="248" t="s">
        <v>339</v>
      </c>
      <c r="H1717" s="249">
        <v>4002</v>
      </c>
      <c r="I1717" s="250"/>
      <c r="J1717" s="251">
        <f>ROUND(I1717*H1717,2)</f>
        <v>0</v>
      </c>
      <c r="K1717" s="252"/>
      <c r="L1717" s="44"/>
      <c r="M1717" s="253" t="s">
        <v>1</v>
      </c>
      <c r="N1717" s="254" t="s">
        <v>45</v>
      </c>
      <c r="O1717" s="91"/>
      <c r="P1717" s="255">
        <f>O1717*H1717</f>
        <v>0</v>
      </c>
      <c r="Q1717" s="255">
        <v>0.00014</v>
      </c>
      <c r="R1717" s="255">
        <f>Q1717*H1717</f>
        <v>0.56028</v>
      </c>
      <c r="S1717" s="255">
        <v>0</v>
      </c>
      <c r="T1717" s="256">
        <f>S1717*H1717</f>
        <v>0</v>
      </c>
      <c r="U1717" s="38"/>
      <c r="V1717" s="38"/>
      <c r="W1717" s="38"/>
      <c r="X1717" s="38"/>
      <c r="Y1717" s="38"/>
      <c r="Z1717" s="38"/>
      <c r="AA1717" s="38"/>
      <c r="AB1717" s="38"/>
      <c r="AC1717" s="38"/>
      <c r="AD1717" s="38"/>
      <c r="AE1717" s="38"/>
      <c r="AR1717" s="257" t="s">
        <v>348</v>
      </c>
      <c r="AT1717" s="257" t="s">
        <v>169</v>
      </c>
      <c r="AU1717" s="257" t="s">
        <v>90</v>
      </c>
      <c r="AY1717" s="17" t="s">
        <v>166</v>
      </c>
      <c r="BE1717" s="258">
        <f>IF(N1717="základní",J1717,0)</f>
        <v>0</v>
      </c>
      <c r="BF1717" s="258">
        <f>IF(N1717="snížená",J1717,0)</f>
        <v>0</v>
      </c>
      <c r="BG1717" s="258">
        <f>IF(N1717="zákl. přenesená",J1717,0)</f>
        <v>0</v>
      </c>
      <c r="BH1717" s="258">
        <f>IF(N1717="sníž. přenesená",J1717,0)</f>
        <v>0</v>
      </c>
      <c r="BI1717" s="258">
        <f>IF(N1717="nulová",J1717,0)</f>
        <v>0</v>
      </c>
      <c r="BJ1717" s="17" t="s">
        <v>88</v>
      </c>
      <c r="BK1717" s="258">
        <f>ROUND(I1717*H1717,2)</f>
        <v>0</v>
      </c>
      <c r="BL1717" s="17" t="s">
        <v>348</v>
      </c>
      <c r="BM1717" s="257" t="s">
        <v>2485</v>
      </c>
    </row>
    <row r="1718" spans="1:47" s="2" customFormat="1" ht="12">
      <c r="A1718" s="38"/>
      <c r="B1718" s="39"/>
      <c r="C1718" s="40"/>
      <c r="D1718" s="259" t="s">
        <v>175</v>
      </c>
      <c r="E1718" s="40"/>
      <c r="F1718" s="260" t="s">
        <v>2486</v>
      </c>
      <c r="G1718" s="40"/>
      <c r="H1718" s="40"/>
      <c r="I1718" s="155"/>
      <c r="J1718" s="40"/>
      <c r="K1718" s="40"/>
      <c r="L1718" s="44"/>
      <c r="M1718" s="261"/>
      <c r="N1718" s="262"/>
      <c r="O1718" s="91"/>
      <c r="P1718" s="91"/>
      <c r="Q1718" s="91"/>
      <c r="R1718" s="91"/>
      <c r="S1718" s="91"/>
      <c r="T1718" s="92"/>
      <c r="U1718" s="38"/>
      <c r="V1718" s="38"/>
      <c r="W1718" s="38"/>
      <c r="X1718" s="38"/>
      <c r="Y1718" s="38"/>
      <c r="Z1718" s="38"/>
      <c r="AA1718" s="38"/>
      <c r="AB1718" s="38"/>
      <c r="AC1718" s="38"/>
      <c r="AD1718" s="38"/>
      <c r="AE1718" s="38"/>
      <c r="AT1718" s="17" t="s">
        <v>175</v>
      </c>
      <c r="AU1718" s="17" t="s">
        <v>90</v>
      </c>
    </row>
    <row r="1719" spans="1:51" s="13" customFormat="1" ht="12">
      <c r="A1719" s="13"/>
      <c r="B1719" s="267"/>
      <c r="C1719" s="268"/>
      <c r="D1719" s="259" t="s">
        <v>267</v>
      </c>
      <c r="E1719" s="269" t="s">
        <v>1</v>
      </c>
      <c r="F1719" s="270" t="s">
        <v>2487</v>
      </c>
      <c r="G1719" s="268"/>
      <c r="H1719" s="271">
        <v>4002</v>
      </c>
      <c r="I1719" s="272"/>
      <c r="J1719" s="268"/>
      <c r="K1719" s="268"/>
      <c r="L1719" s="273"/>
      <c r="M1719" s="274"/>
      <c r="N1719" s="275"/>
      <c r="O1719" s="275"/>
      <c r="P1719" s="275"/>
      <c r="Q1719" s="275"/>
      <c r="R1719" s="275"/>
      <c r="S1719" s="275"/>
      <c r="T1719" s="276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T1719" s="277" t="s">
        <v>267</v>
      </c>
      <c r="AU1719" s="277" t="s">
        <v>90</v>
      </c>
      <c r="AV1719" s="13" t="s">
        <v>90</v>
      </c>
      <c r="AW1719" s="13" t="s">
        <v>35</v>
      </c>
      <c r="AX1719" s="13" t="s">
        <v>88</v>
      </c>
      <c r="AY1719" s="277" t="s">
        <v>166</v>
      </c>
    </row>
    <row r="1720" spans="1:63" s="12" customFormat="1" ht="25.9" customHeight="1">
      <c r="A1720" s="12"/>
      <c r="B1720" s="229"/>
      <c r="C1720" s="230"/>
      <c r="D1720" s="231" t="s">
        <v>79</v>
      </c>
      <c r="E1720" s="232" t="s">
        <v>331</v>
      </c>
      <c r="F1720" s="232" t="s">
        <v>2488</v>
      </c>
      <c r="G1720" s="230"/>
      <c r="H1720" s="230"/>
      <c r="I1720" s="233"/>
      <c r="J1720" s="234">
        <f>BK1720</f>
        <v>0</v>
      </c>
      <c r="K1720" s="230"/>
      <c r="L1720" s="235"/>
      <c r="M1720" s="236"/>
      <c r="N1720" s="237"/>
      <c r="O1720" s="237"/>
      <c r="P1720" s="238">
        <f>P1721</f>
        <v>0</v>
      </c>
      <c r="Q1720" s="237"/>
      <c r="R1720" s="238">
        <f>R1721</f>
        <v>0</v>
      </c>
      <c r="S1720" s="237"/>
      <c r="T1720" s="239">
        <f>T1721</f>
        <v>0</v>
      </c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R1720" s="240" t="s">
        <v>103</v>
      </c>
      <c r="AT1720" s="241" t="s">
        <v>79</v>
      </c>
      <c r="AU1720" s="241" t="s">
        <v>80</v>
      </c>
      <c r="AY1720" s="240" t="s">
        <v>166</v>
      </c>
      <c r="BK1720" s="242">
        <f>BK1721</f>
        <v>0</v>
      </c>
    </row>
    <row r="1721" spans="1:63" s="12" customFormat="1" ht="22.8" customHeight="1">
      <c r="A1721" s="12"/>
      <c r="B1721" s="229"/>
      <c r="C1721" s="230"/>
      <c r="D1721" s="231" t="s">
        <v>79</v>
      </c>
      <c r="E1721" s="243" t="s">
        <v>2489</v>
      </c>
      <c r="F1721" s="243" t="s">
        <v>2490</v>
      </c>
      <c r="G1721" s="230"/>
      <c r="H1721" s="230"/>
      <c r="I1721" s="233"/>
      <c r="J1721" s="244">
        <f>BK1721</f>
        <v>0</v>
      </c>
      <c r="K1721" s="230"/>
      <c r="L1721" s="235"/>
      <c r="M1721" s="236"/>
      <c r="N1721" s="237"/>
      <c r="O1721" s="237"/>
      <c r="P1721" s="238">
        <f>SUM(P1722:P1731)</f>
        <v>0</v>
      </c>
      <c r="Q1721" s="237"/>
      <c r="R1721" s="238">
        <f>SUM(R1722:R1731)</f>
        <v>0</v>
      </c>
      <c r="S1721" s="237"/>
      <c r="T1721" s="239">
        <f>SUM(T1722:T1731)</f>
        <v>0</v>
      </c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R1721" s="240" t="s">
        <v>103</v>
      </c>
      <c r="AT1721" s="241" t="s">
        <v>79</v>
      </c>
      <c r="AU1721" s="241" t="s">
        <v>88</v>
      </c>
      <c r="AY1721" s="240" t="s">
        <v>166</v>
      </c>
      <c r="BK1721" s="242">
        <f>SUM(BK1722:BK1731)</f>
        <v>0</v>
      </c>
    </row>
    <row r="1722" spans="1:65" s="2" customFormat="1" ht="33" customHeight="1">
      <c r="A1722" s="38"/>
      <c r="B1722" s="39"/>
      <c r="C1722" s="245" t="s">
        <v>2491</v>
      </c>
      <c r="D1722" s="245" t="s">
        <v>169</v>
      </c>
      <c r="E1722" s="246" t="s">
        <v>2492</v>
      </c>
      <c r="F1722" s="247" t="s">
        <v>2493</v>
      </c>
      <c r="G1722" s="248" t="s">
        <v>307</v>
      </c>
      <c r="H1722" s="249">
        <v>78.658</v>
      </c>
      <c r="I1722" s="250"/>
      <c r="J1722" s="251">
        <f>ROUND(I1722*H1722,2)</f>
        <v>0</v>
      </c>
      <c r="K1722" s="252"/>
      <c r="L1722" s="44"/>
      <c r="M1722" s="253" t="s">
        <v>1</v>
      </c>
      <c r="N1722" s="254" t="s">
        <v>45</v>
      </c>
      <c r="O1722" s="91"/>
      <c r="P1722" s="255">
        <f>O1722*H1722</f>
        <v>0</v>
      </c>
      <c r="Q1722" s="255">
        <v>0</v>
      </c>
      <c r="R1722" s="255">
        <f>Q1722*H1722</f>
        <v>0</v>
      </c>
      <c r="S1722" s="255">
        <v>0</v>
      </c>
      <c r="T1722" s="256">
        <f>S1722*H1722</f>
        <v>0</v>
      </c>
      <c r="U1722" s="38"/>
      <c r="V1722" s="38"/>
      <c r="W1722" s="38"/>
      <c r="X1722" s="38"/>
      <c r="Y1722" s="38"/>
      <c r="Z1722" s="38"/>
      <c r="AA1722" s="38"/>
      <c r="AB1722" s="38"/>
      <c r="AC1722" s="38"/>
      <c r="AD1722" s="38"/>
      <c r="AE1722" s="38"/>
      <c r="AR1722" s="257" t="s">
        <v>113</v>
      </c>
      <c r="AT1722" s="257" t="s">
        <v>169</v>
      </c>
      <c r="AU1722" s="257" t="s">
        <v>90</v>
      </c>
      <c r="AY1722" s="17" t="s">
        <v>166</v>
      </c>
      <c r="BE1722" s="258">
        <f>IF(N1722="základní",J1722,0)</f>
        <v>0</v>
      </c>
      <c r="BF1722" s="258">
        <f>IF(N1722="snížená",J1722,0)</f>
        <v>0</v>
      </c>
      <c r="BG1722" s="258">
        <f>IF(N1722="zákl. přenesená",J1722,0)</f>
        <v>0</v>
      </c>
      <c r="BH1722" s="258">
        <f>IF(N1722="sníž. přenesená",J1722,0)</f>
        <v>0</v>
      </c>
      <c r="BI1722" s="258">
        <f>IF(N1722="nulová",J1722,0)</f>
        <v>0</v>
      </c>
      <c r="BJ1722" s="17" t="s">
        <v>88</v>
      </c>
      <c r="BK1722" s="258">
        <f>ROUND(I1722*H1722,2)</f>
        <v>0</v>
      </c>
      <c r="BL1722" s="17" t="s">
        <v>113</v>
      </c>
      <c r="BM1722" s="257" t="s">
        <v>2494</v>
      </c>
    </row>
    <row r="1723" spans="1:47" s="2" customFormat="1" ht="12">
      <c r="A1723" s="38"/>
      <c r="B1723" s="39"/>
      <c r="C1723" s="40"/>
      <c r="D1723" s="259" t="s">
        <v>175</v>
      </c>
      <c r="E1723" s="40"/>
      <c r="F1723" s="260" t="s">
        <v>2495</v>
      </c>
      <c r="G1723" s="40"/>
      <c r="H1723" s="40"/>
      <c r="I1723" s="155"/>
      <c r="J1723" s="40"/>
      <c r="K1723" s="40"/>
      <c r="L1723" s="44"/>
      <c r="M1723" s="261"/>
      <c r="N1723" s="262"/>
      <c r="O1723" s="91"/>
      <c r="P1723" s="91"/>
      <c r="Q1723" s="91"/>
      <c r="R1723" s="91"/>
      <c r="S1723" s="91"/>
      <c r="T1723" s="92"/>
      <c r="U1723" s="38"/>
      <c r="V1723" s="38"/>
      <c r="W1723" s="38"/>
      <c r="X1723" s="38"/>
      <c r="Y1723" s="38"/>
      <c r="Z1723" s="38"/>
      <c r="AA1723" s="38"/>
      <c r="AB1723" s="38"/>
      <c r="AC1723" s="38"/>
      <c r="AD1723" s="38"/>
      <c r="AE1723" s="38"/>
      <c r="AT1723" s="17" t="s">
        <v>175</v>
      </c>
      <c r="AU1723" s="17" t="s">
        <v>90</v>
      </c>
    </row>
    <row r="1724" spans="1:65" s="2" customFormat="1" ht="21.75" customHeight="1">
      <c r="A1724" s="38"/>
      <c r="B1724" s="39"/>
      <c r="C1724" s="300" t="s">
        <v>2496</v>
      </c>
      <c r="D1724" s="300" t="s">
        <v>331</v>
      </c>
      <c r="E1724" s="301" t="s">
        <v>2497</v>
      </c>
      <c r="F1724" s="302" t="s">
        <v>2498</v>
      </c>
      <c r="G1724" s="303" t="s">
        <v>1514</v>
      </c>
      <c r="H1724" s="304">
        <v>78658</v>
      </c>
      <c r="I1724" s="305"/>
      <c r="J1724" s="306">
        <f>ROUND(I1724*H1724,2)</f>
        <v>0</v>
      </c>
      <c r="K1724" s="307"/>
      <c r="L1724" s="308"/>
      <c r="M1724" s="309" t="s">
        <v>1</v>
      </c>
      <c r="N1724" s="310" t="s">
        <v>45</v>
      </c>
      <c r="O1724" s="91"/>
      <c r="P1724" s="255">
        <f>O1724*H1724</f>
        <v>0</v>
      </c>
      <c r="Q1724" s="255">
        <v>0</v>
      </c>
      <c r="R1724" s="255">
        <f>Q1724*H1724</f>
        <v>0</v>
      </c>
      <c r="S1724" s="255">
        <v>0</v>
      </c>
      <c r="T1724" s="256">
        <f>S1724*H1724</f>
        <v>0</v>
      </c>
      <c r="U1724" s="38"/>
      <c r="V1724" s="38"/>
      <c r="W1724" s="38"/>
      <c r="X1724" s="38"/>
      <c r="Y1724" s="38"/>
      <c r="Z1724" s="38"/>
      <c r="AA1724" s="38"/>
      <c r="AB1724" s="38"/>
      <c r="AC1724" s="38"/>
      <c r="AD1724" s="38"/>
      <c r="AE1724" s="38"/>
      <c r="AR1724" s="257" t="s">
        <v>202</v>
      </c>
      <c r="AT1724" s="257" t="s">
        <v>331</v>
      </c>
      <c r="AU1724" s="257" t="s">
        <v>90</v>
      </c>
      <c r="AY1724" s="17" t="s">
        <v>166</v>
      </c>
      <c r="BE1724" s="258">
        <f>IF(N1724="základní",J1724,0)</f>
        <v>0</v>
      </c>
      <c r="BF1724" s="258">
        <f>IF(N1724="snížená",J1724,0)</f>
        <v>0</v>
      </c>
      <c r="BG1724" s="258">
        <f>IF(N1724="zákl. přenesená",J1724,0)</f>
        <v>0</v>
      </c>
      <c r="BH1724" s="258">
        <f>IF(N1724="sníž. přenesená",J1724,0)</f>
        <v>0</v>
      </c>
      <c r="BI1724" s="258">
        <f>IF(N1724="nulová",J1724,0)</f>
        <v>0</v>
      </c>
      <c r="BJ1724" s="17" t="s">
        <v>88</v>
      </c>
      <c r="BK1724" s="258">
        <f>ROUND(I1724*H1724,2)</f>
        <v>0</v>
      </c>
      <c r="BL1724" s="17" t="s">
        <v>113</v>
      </c>
      <c r="BM1724" s="257" t="s">
        <v>2499</v>
      </c>
    </row>
    <row r="1725" spans="1:47" s="2" customFormat="1" ht="12">
      <c r="A1725" s="38"/>
      <c r="B1725" s="39"/>
      <c r="C1725" s="40"/>
      <c r="D1725" s="259" t="s">
        <v>175</v>
      </c>
      <c r="E1725" s="40"/>
      <c r="F1725" s="260" t="s">
        <v>2498</v>
      </c>
      <c r="G1725" s="40"/>
      <c r="H1725" s="40"/>
      <c r="I1725" s="155"/>
      <c r="J1725" s="40"/>
      <c r="K1725" s="40"/>
      <c r="L1725" s="44"/>
      <c r="M1725" s="261"/>
      <c r="N1725" s="262"/>
      <c r="O1725" s="91"/>
      <c r="P1725" s="91"/>
      <c r="Q1725" s="91"/>
      <c r="R1725" s="91"/>
      <c r="S1725" s="91"/>
      <c r="T1725" s="92"/>
      <c r="U1725" s="38"/>
      <c r="V1725" s="38"/>
      <c r="W1725" s="38"/>
      <c r="X1725" s="38"/>
      <c r="Y1725" s="38"/>
      <c r="Z1725" s="38"/>
      <c r="AA1725" s="38"/>
      <c r="AB1725" s="38"/>
      <c r="AC1725" s="38"/>
      <c r="AD1725" s="38"/>
      <c r="AE1725" s="38"/>
      <c r="AT1725" s="17" t="s">
        <v>175</v>
      </c>
      <c r="AU1725" s="17" t="s">
        <v>90</v>
      </c>
    </row>
    <row r="1726" spans="1:65" s="2" customFormat="1" ht="33" customHeight="1">
      <c r="A1726" s="38"/>
      <c r="B1726" s="39"/>
      <c r="C1726" s="245" t="s">
        <v>2500</v>
      </c>
      <c r="D1726" s="245" t="s">
        <v>169</v>
      </c>
      <c r="E1726" s="246" t="s">
        <v>2501</v>
      </c>
      <c r="F1726" s="247" t="s">
        <v>2502</v>
      </c>
      <c r="G1726" s="248" t="s">
        <v>339</v>
      </c>
      <c r="H1726" s="249">
        <v>56</v>
      </c>
      <c r="I1726" s="250"/>
      <c r="J1726" s="251">
        <f>ROUND(I1726*H1726,2)</f>
        <v>0</v>
      </c>
      <c r="K1726" s="252"/>
      <c r="L1726" s="44"/>
      <c r="M1726" s="253" t="s">
        <v>1</v>
      </c>
      <c r="N1726" s="254" t="s">
        <v>45</v>
      </c>
      <c r="O1726" s="91"/>
      <c r="P1726" s="255">
        <f>O1726*H1726</f>
        <v>0</v>
      </c>
      <c r="Q1726" s="255">
        <v>0</v>
      </c>
      <c r="R1726" s="255">
        <f>Q1726*H1726</f>
        <v>0</v>
      </c>
      <c r="S1726" s="255">
        <v>0</v>
      </c>
      <c r="T1726" s="256">
        <f>S1726*H1726</f>
        <v>0</v>
      </c>
      <c r="U1726" s="38"/>
      <c r="V1726" s="38"/>
      <c r="W1726" s="38"/>
      <c r="X1726" s="38"/>
      <c r="Y1726" s="38"/>
      <c r="Z1726" s="38"/>
      <c r="AA1726" s="38"/>
      <c r="AB1726" s="38"/>
      <c r="AC1726" s="38"/>
      <c r="AD1726" s="38"/>
      <c r="AE1726" s="38"/>
      <c r="AR1726" s="257" t="s">
        <v>726</v>
      </c>
      <c r="AT1726" s="257" t="s">
        <v>169</v>
      </c>
      <c r="AU1726" s="257" t="s">
        <v>90</v>
      </c>
      <c r="AY1726" s="17" t="s">
        <v>166</v>
      </c>
      <c r="BE1726" s="258">
        <f>IF(N1726="základní",J1726,0)</f>
        <v>0</v>
      </c>
      <c r="BF1726" s="258">
        <f>IF(N1726="snížená",J1726,0)</f>
        <v>0</v>
      </c>
      <c r="BG1726" s="258">
        <f>IF(N1726="zákl. přenesená",J1726,0)</f>
        <v>0</v>
      </c>
      <c r="BH1726" s="258">
        <f>IF(N1726="sníž. přenesená",J1726,0)</f>
        <v>0</v>
      </c>
      <c r="BI1726" s="258">
        <f>IF(N1726="nulová",J1726,0)</f>
        <v>0</v>
      </c>
      <c r="BJ1726" s="17" t="s">
        <v>88</v>
      </c>
      <c r="BK1726" s="258">
        <f>ROUND(I1726*H1726,2)</f>
        <v>0</v>
      </c>
      <c r="BL1726" s="17" t="s">
        <v>726</v>
      </c>
      <c r="BM1726" s="257" t="s">
        <v>2503</v>
      </c>
    </row>
    <row r="1727" spans="1:47" s="2" customFormat="1" ht="12">
      <c r="A1727" s="38"/>
      <c r="B1727" s="39"/>
      <c r="C1727" s="40"/>
      <c r="D1727" s="259" t="s">
        <v>175</v>
      </c>
      <c r="E1727" s="40"/>
      <c r="F1727" s="260" t="s">
        <v>2502</v>
      </c>
      <c r="G1727" s="40"/>
      <c r="H1727" s="40"/>
      <c r="I1727" s="155"/>
      <c r="J1727" s="40"/>
      <c r="K1727" s="40"/>
      <c r="L1727" s="44"/>
      <c r="M1727" s="261"/>
      <c r="N1727" s="262"/>
      <c r="O1727" s="91"/>
      <c r="P1727" s="91"/>
      <c r="Q1727" s="91"/>
      <c r="R1727" s="91"/>
      <c r="S1727" s="91"/>
      <c r="T1727" s="92"/>
      <c r="U1727" s="38"/>
      <c r="V1727" s="38"/>
      <c r="W1727" s="38"/>
      <c r="X1727" s="38"/>
      <c r="Y1727" s="38"/>
      <c r="Z1727" s="38"/>
      <c r="AA1727" s="38"/>
      <c r="AB1727" s="38"/>
      <c r="AC1727" s="38"/>
      <c r="AD1727" s="38"/>
      <c r="AE1727" s="38"/>
      <c r="AT1727" s="17" t="s">
        <v>175</v>
      </c>
      <c r="AU1727" s="17" t="s">
        <v>90</v>
      </c>
    </row>
    <row r="1728" spans="1:65" s="2" customFormat="1" ht="16.5" customHeight="1">
      <c r="A1728" s="38"/>
      <c r="B1728" s="39"/>
      <c r="C1728" s="245" t="s">
        <v>2504</v>
      </c>
      <c r="D1728" s="245" t="s">
        <v>169</v>
      </c>
      <c r="E1728" s="246" t="s">
        <v>2505</v>
      </c>
      <c r="F1728" s="247" t="s">
        <v>2506</v>
      </c>
      <c r="G1728" s="248" t="s">
        <v>1514</v>
      </c>
      <c r="H1728" s="249">
        <v>11461</v>
      </c>
      <c r="I1728" s="250"/>
      <c r="J1728" s="251">
        <f>ROUND(I1728*H1728,2)</f>
        <v>0</v>
      </c>
      <c r="K1728" s="252"/>
      <c r="L1728" s="44"/>
      <c r="M1728" s="253" t="s">
        <v>1</v>
      </c>
      <c r="N1728" s="254" t="s">
        <v>45</v>
      </c>
      <c r="O1728" s="91"/>
      <c r="P1728" s="255">
        <f>O1728*H1728</f>
        <v>0</v>
      </c>
      <c r="Q1728" s="255">
        <v>0</v>
      </c>
      <c r="R1728" s="255">
        <f>Q1728*H1728</f>
        <v>0</v>
      </c>
      <c r="S1728" s="255">
        <v>0</v>
      </c>
      <c r="T1728" s="256">
        <f>S1728*H1728</f>
        <v>0</v>
      </c>
      <c r="U1728" s="38"/>
      <c r="V1728" s="38"/>
      <c r="W1728" s="38"/>
      <c r="X1728" s="38"/>
      <c r="Y1728" s="38"/>
      <c r="Z1728" s="38"/>
      <c r="AA1728" s="38"/>
      <c r="AB1728" s="38"/>
      <c r="AC1728" s="38"/>
      <c r="AD1728" s="38"/>
      <c r="AE1728" s="38"/>
      <c r="AR1728" s="257" t="s">
        <v>726</v>
      </c>
      <c r="AT1728" s="257" t="s">
        <v>169</v>
      </c>
      <c r="AU1728" s="257" t="s">
        <v>90</v>
      </c>
      <c r="AY1728" s="17" t="s">
        <v>166</v>
      </c>
      <c r="BE1728" s="258">
        <f>IF(N1728="základní",J1728,0)</f>
        <v>0</v>
      </c>
      <c r="BF1728" s="258">
        <f>IF(N1728="snížená",J1728,0)</f>
        <v>0</v>
      </c>
      <c r="BG1728" s="258">
        <f>IF(N1728="zákl. přenesená",J1728,0)</f>
        <v>0</v>
      </c>
      <c r="BH1728" s="258">
        <f>IF(N1728="sníž. přenesená",J1728,0)</f>
        <v>0</v>
      </c>
      <c r="BI1728" s="258">
        <f>IF(N1728="nulová",J1728,0)</f>
        <v>0</v>
      </c>
      <c r="BJ1728" s="17" t="s">
        <v>88</v>
      </c>
      <c r="BK1728" s="258">
        <f>ROUND(I1728*H1728,2)</f>
        <v>0</v>
      </c>
      <c r="BL1728" s="17" t="s">
        <v>726</v>
      </c>
      <c r="BM1728" s="257" t="s">
        <v>2507</v>
      </c>
    </row>
    <row r="1729" spans="1:47" s="2" customFormat="1" ht="12">
      <c r="A1729" s="38"/>
      <c r="B1729" s="39"/>
      <c r="C1729" s="40"/>
      <c r="D1729" s="259" t="s">
        <v>175</v>
      </c>
      <c r="E1729" s="40"/>
      <c r="F1729" s="260" t="s">
        <v>2506</v>
      </c>
      <c r="G1729" s="40"/>
      <c r="H1729" s="40"/>
      <c r="I1729" s="155"/>
      <c r="J1729" s="40"/>
      <c r="K1729" s="40"/>
      <c r="L1729" s="44"/>
      <c r="M1729" s="261"/>
      <c r="N1729" s="262"/>
      <c r="O1729" s="91"/>
      <c r="P1729" s="91"/>
      <c r="Q1729" s="91"/>
      <c r="R1729" s="91"/>
      <c r="S1729" s="91"/>
      <c r="T1729" s="92"/>
      <c r="U1729" s="38"/>
      <c r="V1729" s="38"/>
      <c r="W1729" s="38"/>
      <c r="X1729" s="38"/>
      <c r="Y1729" s="38"/>
      <c r="Z1729" s="38"/>
      <c r="AA1729" s="38"/>
      <c r="AB1729" s="38"/>
      <c r="AC1729" s="38"/>
      <c r="AD1729" s="38"/>
      <c r="AE1729" s="38"/>
      <c r="AT1729" s="17" t="s">
        <v>175</v>
      </c>
      <c r="AU1729" s="17" t="s">
        <v>90</v>
      </c>
    </row>
    <row r="1730" spans="1:65" s="2" customFormat="1" ht="21.75" customHeight="1">
      <c r="A1730" s="38"/>
      <c r="B1730" s="39"/>
      <c r="C1730" s="245" t="s">
        <v>2508</v>
      </c>
      <c r="D1730" s="245" t="s">
        <v>169</v>
      </c>
      <c r="E1730" s="246" t="s">
        <v>2509</v>
      </c>
      <c r="F1730" s="247" t="s">
        <v>2510</v>
      </c>
      <c r="G1730" s="248" t="s">
        <v>988</v>
      </c>
      <c r="H1730" s="249">
        <v>1</v>
      </c>
      <c r="I1730" s="250"/>
      <c r="J1730" s="251">
        <f>ROUND(I1730*H1730,2)</f>
        <v>0</v>
      </c>
      <c r="K1730" s="252"/>
      <c r="L1730" s="44"/>
      <c r="M1730" s="253" t="s">
        <v>1</v>
      </c>
      <c r="N1730" s="254" t="s">
        <v>45</v>
      </c>
      <c r="O1730" s="91"/>
      <c r="P1730" s="255">
        <f>O1730*H1730</f>
        <v>0</v>
      </c>
      <c r="Q1730" s="255">
        <v>0</v>
      </c>
      <c r="R1730" s="255">
        <f>Q1730*H1730</f>
        <v>0</v>
      </c>
      <c r="S1730" s="255">
        <v>0</v>
      </c>
      <c r="T1730" s="256">
        <f>S1730*H1730</f>
        <v>0</v>
      </c>
      <c r="U1730" s="38"/>
      <c r="V1730" s="38"/>
      <c r="W1730" s="38"/>
      <c r="X1730" s="38"/>
      <c r="Y1730" s="38"/>
      <c r="Z1730" s="38"/>
      <c r="AA1730" s="38"/>
      <c r="AB1730" s="38"/>
      <c r="AC1730" s="38"/>
      <c r="AD1730" s="38"/>
      <c r="AE1730" s="38"/>
      <c r="AR1730" s="257" t="s">
        <v>726</v>
      </c>
      <c r="AT1730" s="257" t="s">
        <v>169</v>
      </c>
      <c r="AU1730" s="257" t="s">
        <v>90</v>
      </c>
      <c r="AY1730" s="17" t="s">
        <v>166</v>
      </c>
      <c r="BE1730" s="258">
        <f>IF(N1730="základní",J1730,0)</f>
        <v>0</v>
      </c>
      <c r="BF1730" s="258">
        <f>IF(N1730="snížená",J1730,0)</f>
        <v>0</v>
      </c>
      <c r="BG1730" s="258">
        <f>IF(N1730="zákl. přenesená",J1730,0)</f>
        <v>0</v>
      </c>
      <c r="BH1730" s="258">
        <f>IF(N1730="sníž. přenesená",J1730,0)</f>
        <v>0</v>
      </c>
      <c r="BI1730" s="258">
        <f>IF(N1730="nulová",J1730,0)</f>
        <v>0</v>
      </c>
      <c r="BJ1730" s="17" t="s">
        <v>88</v>
      </c>
      <c r="BK1730" s="258">
        <f>ROUND(I1730*H1730,2)</f>
        <v>0</v>
      </c>
      <c r="BL1730" s="17" t="s">
        <v>726</v>
      </c>
      <c r="BM1730" s="257" t="s">
        <v>2511</v>
      </c>
    </row>
    <row r="1731" spans="1:47" s="2" customFormat="1" ht="12">
      <c r="A1731" s="38"/>
      <c r="B1731" s="39"/>
      <c r="C1731" s="40"/>
      <c r="D1731" s="259" t="s">
        <v>175</v>
      </c>
      <c r="E1731" s="40"/>
      <c r="F1731" s="260" t="s">
        <v>2510</v>
      </c>
      <c r="G1731" s="40"/>
      <c r="H1731" s="40"/>
      <c r="I1731" s="155"/>
      <c r="J1731" s="40"/>
      <c r="K1731" s="40"/>
      <c r="L1731" s="44"/>
      <c r="M1731" s="261"/>
      <c r="N1731" s="262"/>
      <c r="O1731" s="91"/>
      <c r="P1731" s="91"/>
      <c r="Q1731" s="91"/>
      <c r="R1731" s="91"/>
      <c r="S1731" s="91"/>
      <c r="T1731" s="92"/>
      <c r="U1731" s="38"/>
      <c r="V1731" s="38"/>
      <c r="W1731" s="38"/>
      <c r="X1731" s="38"/>
      <c r="Y1731" s="38"/>
      <c r="Z1731" s="38"/>
      <c r="AA1731" s="38"/>
      <c r="AB1731" s="38"/>
      <c r="AC1731" s="38"/>
      <c r="AD1731" s="38"/>
      <c r="AE1731" s="38"/>
      <c r="AT1731" s="17" t="s">
        <v>175</v>
      </c>
      <c r="AU1731" s="17" t="s">
        <v>90</v>
      </c>
    </row>
    <row r="1732" spans="1:63" s="12" customFormat="1" ht="25.9" customHeight="1">
      <c r="A1732" s="12"/>
      <c r="B1732" s="229"/>
      <c r="C1732" s="230"/>
      <c r="D1732" s="231" t="s">
        <v>79</v>
      </c>
      <c r="E1732" s="232" t="s">
        <v>2512</v>
      </c>
      <c r="F1732" s="232" t="s">
        <v>2513</v>
      </c>
      <c r="G1732" s="230"/>
      <c r="H1732" s="230"/>
      <c r="I1732" s="233"/>
      <c r="J1732" s="234">
        <f>BK1732</f>
        <v>0</v>
      </c>
      <c r="K1732" s="230"/>
      <c r="L1732" s="235"/>
      <c r="M1732" s="236"/>
      <c r="N1732" s="237"/>
      <c r="O1732" s="237"/>
      <c r="P1732" s="238">
        <f>SUM(P1733:P1734)</f>
        <v>0</v>
      </c>
      <c r="Q1732" s="237"/>
      <c r="R1732" s="238">
        <f>SUM(R1733:R1734)</f>
        <v>0</v>
      </c>
      <c r="S1732" s="237"/>
      <c r="T1732" s="239">
        <f>SUM(T1733:T1734)</f>
        <v>0</v>
      </c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R1732" s="240" t="s">
        <v>113</v>
      </c>
      <c r="AT1732" s="241" t="s">
        <v>79</v>
      </c>
      <c r="AU1732" s="241" t="s">
        <v>80</v>
      </c>
      <c r="AY1732" s="240" t="s">
        <v>166</v>
      </c>
      <c r="BK1732" s="242">
        <f>SUM(BK1733:BK1734)</f>
        <v>0</v>
      </c>
    </row>
    <row r="1733" spans="1:65" s="2" customFormat="1" ht="16.5" customHeight="1">
      <c r="A1733" s="38"/>
      <c r="B1733" s="39"/>
      <c r="C1733" s="245" t="s">
        <v>2514</v>
      </c>
      <c r="D1733" s="245" t="s">
        <v>169</v>
      </c>
      <c r="E1733" s="246" t="s">
        <v>2515</v>
      </c>
      <c r="F1733" s="247" t="s">
        <v>2516</v>
      </c>
      <c r="G1733" s="248" t="s">
        <v>2517</v>
      </c>
      <c r="H1733" s="249">
        <v>30</v>
      </c>
      <c r="I1733" s="250"/>
      <c r="J1733" s="251">
        <f>ROUND(I1733*H1733,2)</f>
        <v>0</v>
      </c>
      <c r="K1733" s="252"/>
      <c r="L1733" s="44"/>
      <c r="M1733" s="253" t="s">
        <v>1</v>
      </c>
      <c r="N1733" s="254" t="s">
        <v>45</v>
      </c>
      <c r="O1733" s="91"/>
      <c r="P1733" s="255">
        <f>O1733*H1733</f>
        <v>0</v>
      </c>
      <c r="Q1733" s="255">
        <v>0</v>
      </c>
      <c r="R1733" s="255">
        <f>Q1733*H1733</f>
        <v>0</v>
      </c>
      <c r="S1733" s="255">
        <v>0</v>
      </c>
      <c r="T1733" s="256">
        <f>S1733*H1733</f>
        <v>0</v>
      </c>
      <c r="U1733" s="38"/>
      <c r="V1733" s="38"/>
      <c r="W1733" s="38"/>
      <c r="X1733" s="38"/>
      <c r="Y1733" s="38"/>
      <c r="Z1733" s="38"/>
      <c r="AA1733" s="38"/>
      <c r="AB1733" s="38"/>
      <c r="AC1733" s="38"/>
      <c r="AD1733" s="38"/>
      <c r="AE1733" s="38"/>
      <c r="AR1733" s="257" t="s">
        <v>2518</v>
      </c>
      <c r="AT1733" s="257" t="s">
        <v>169</v>
      </c>
      <c r="AU1733" s="257" t="s">
        <v>88</v>
      </c>
      <c r="AY1733" s="17" t="s">
        <v>166</v>
      </c>
      <c r="BE1733" s="258">
        <f>IF(N1733="základní",J1733,0)</f>
        <v>0</v>
      </c>
      <c r="BF1733" s="258">
        <f>IF(N1733="snížená",J1733,0)</f>
        <v>0</v>
      </c>
      <c r="BG1733" s="258">
        <f>IF(N1733="zákl. přenesená",J1733,0)</f>
        <v>0</v>
      </c>
      <c r="BH1733" s="258">
        <f>IF(N1733="sníž. přenesená",J1733,0)</f>
        <v>0</v>
      </c>
      <c r="BI1733" s="258">
        <f>IF(N1733="nulová",J1733,0)</f>
        <v>0</v>
      </c>
      <c r="BJ1733" s="17" t="s">
        <v>88</v>
      </c>
      <c r="BK1733" s="258">
        <f>ROUND(I1733*H1733,2)</f>
        <v>0</v>
      </c>
      <c r="BL1733" s="17" t="s">
        <v>2518</v>
      </c>
      <c r="BM1733" s="257" t="s">
        <v>2519</v>
      </c>
    </row>
    <row r="1734" spans="1:47" s="2" customFormat="1" ht="12">
      <c r="A1734" s="38"/>
      <c r="B1734" s="39"/>
      <c r="C1734" s="40"/>
      <c r="D1734" s="259" t="s">
        <v>175</v>
      </c>
      <c r="E1734" s="40"/>
      <c r="F1734" s="260" t="s">
        <v>2516</v>
      </c>
      <c r="G1734" s="40"/>
      <c r="H1734" s="40"/>
      <c r="I1734" s="155"/>
      <c r="J1734" s="40"/>
      <c r="K1734" s="40"/>
      <c r="L1734" s="44"/>
      <c r="M1734" s="261"/>
      <c r="N1734" s="262"/>
      <c r="O1734" s="91"/>
      <c r="P1734" s="91"/>
      <c r="Q1734" s="91"/>
      <c r="R1734" s="91"/>
      <c r="S1734" s="91"/>
      <c r="T1734" s="92"/>
      <c r="U1734" s="38"/>
      <c r="V1734" s="38"/>
      <c r="W1734" s="38"/>
      <c r="X1734" s="38"/>
      <c r="Y1734" s="38"/>
      <c r="Z1734" s="38"/>
      <c r="AA1734" s="38"/>
      <c r="AB1734" s="38"/>
      <c r="AC1734" s="38"/>
      <c r="AD1734" s="38"/>
      <c r="AE1734" s="38"/>
      <c r="AT1734" s="17" t="s">
        <v>175</v>
      </c>
      <c r="AU1734" s="17" t="s">
        <v>88</v>
      </c>
    </row>
    <row r="1735" spans="1:63" s="12" customFormat="1" ht="25.9" customHeight="1">
      <c r="A1735" s="12"/>
      <c r="B1735" s="229"/>
      <c r="C1735" s="230"/>
      <c r="D1735" s="231" t="s">
        <v>79</v>
      </c>
      <c r="E1735" s="232" t="s">
        <v>2520</v>
      </c>
      <c r="F1735" s="232" t="s">
        <v>2520</v>
      </c>
      <c r="G1735" s="230"/>
      <c r="H1735" s="230"/>
      <c r="I1735" s="233"/>
      <c r="J1735" s="234">
        <f>BK1735</f>
        <v>0</v>
      </c>
      <c r="K1735" s="230"/>
      <c r="L1735" s="235"/>
      <c r="M1735" s="236"/>
      <c r="N1735" s="237"/>
      <c r="O1735" s="237"/>
      <c r="P1735" s="238">
        <f>P1736</f>
        <v>0</v>
      </c>
      <c r="Q1735" s="237"/>
      <c r="R1735" s="238">
        <f>R1736</f>
        <v>0</v>
      </c>
      <c r="S1735" s="237"/>
      <c r="T1735" s="239">
        <f>T1736</f>
        <v>0</v>
      </c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R1735" s="240" t="s">
        <v>113</v>
      </c>
      <c r="AT1735" s="241" t="s">
        <v>79</v>
      </c>
      <c r="AU1735" s="241" t="s">
        <v>80</v>
      </c>
      <c r="AY1735" s="240" t="s">
        <v>166</v>
      </c>
      <c r="BK1735" s="242">
        <f>BK1736</f>
        <v>0</v>
      </c>
    </row>
    <row r="1736" spans="1:63" s="12" customFormat="1" ht="22.8" customHeight="1">
      <c r="A1736" s="12"/>
      <c r="B1736" s="229"/>
      <c r="C1736" s="230"/>
      <c r="D1736" s="231" t="s">
        <v>79</v>
      </c>
      <c r="E1736" s="243" t="s">
        <v>2373</v>
      </c>
      <c r="F1736" s="243" t="s">
        <v>2521</v>
      </c>
      <c r="G1736" s="230"/>
      <c r="H1736" s="230"/>
      <c r="I1736" s="233"/>
      <c r="J1736" s="244">
        <f>BK1736</f>
        <v>0</v>
      </c>
      <c r="K1736" s="230"/>
      <c r="L1736" s="235"/>
      <c r="M1736" s="236"/>
      <c r="N1736" s="237"/>
      <c r="O1736" s="237"/>
      <c r="P1736" s="238">
        <f>SUM(P1737:P1746)</f>
        <v>0</v>
      </c>
      <c r="Q1736" s="237"/>
      <c r="R1736" s="238">
        <f>SUM(R1737:R1746)</f>
        <v>0</v>
      </c>
      <c r="S1736" s="237"/>
      <c r="T1736" s="239">
        <f>SUM(T1737:T1746)</f>
        <v>0</v>
      </c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R1736" s="240" t="s">
        <v>113</v>
      </c>
      <c r="AT1736" s="241" t="s">
        <v>79</v>
      </c>
      <c r="AU1736" s="241" t="s">
        <v>88</v>
      </c>
      <c r="AY1736" s="240" t="s">
        <v>166</v>
      </c>
      <c r="BK1736" s="242">
        <f>SUM(BK1737:BK1746)</f>
        <v>0</v>
      </c>
    </row>
    <row r="1737" spans="1:65" s="2" customFormat="1" ht="16.5" customHeight="1">
      <c r="A1737" s="38"/>
      <c r="B1737" s="39"/>
      <c r="C1737" s="245" t="s">
        <v>2522</v>
      </c>
      <c r="D1737" s="245" t="s">
        <v>169</v>
      </c>
      <c r="E1737" s="246" t="s">
        <v>2523</v>
      </c>
      <c r="F1737" s="247" t="s">
        <v>2524</v>
      </c>
      <c r="G1737" s="248" t="s">
        <v>988</v>
      </c>
      <c r="H1737" s="249">
        <v>5</v>
      </c>
      <c r="I1737" s="250"/>
      <c r="J1737" s="251">
        <f>ROUND(I1737*H1737,2)</f>
        <v>0</v>
      </c>
      <c r="K1737" s="252"/>
      <c r="L1737" s="44"/>
      <c r="M1737" s="253" t="s">
        <v>1</v>
      </c>
      <c r="N1737" s="254" t="s">
        <v>45</v>
      </c>
      <c r="O1737" s="91"/>
      <c r="P1737" s="255">
        <f>O1737*H1737</f>
        <v>0</v>
      </c>
      <c r="Q1737" s="255">
        <v>0</v>
      </c>
      <c r="R1737" s="255">
        <f>Q1737*H1737</f>
        <v>0</v>
      </c>
      <c r="S1737" s="255">
        <v>0</v>
      </c>
      <c r="T1737" s="256">
        <f>S1737*H1737</f>
        <v>0</v>
      </c>
      <c r="U1737" s="38"/>
      <c r="V1737" s="38"/>
      <c r="W1737" s="38"/>
      <c r="X1737" s="38"/>
      <c r="Y1737" s="38"/>
      <c r="Z1737" s="38"/>
      <c r="AA1737" s="38"/>
      <c r="AB1737" s="38"/>
      <c r="AC1737" s="38"/>
      <c r="AD1737" s="38"/>
      <c r="AE1737" s="38"/>
      <c r="AR1737" s="257" t="s">
        <v>2518</v>
      </c>
      <c r="AT1737" s="257" t="s">
        <v>169</v>
      </c>
      <c r="AU1737" s="257" t="s">
        <v>90</v>
      </c>
      <c r="AY1737" s="17" t="s">
        <v>166</v>
      </c>
      <c r="BE1737" s="258">
        <f>IF(N1737="základní",J1737,0)</f>
        <v>0</v>
      </c>
      <c r="BF1737" s="258">
        <f>IF(N1737="snížená",J1737,0)</f>
        <v>0</v>
      </c>
      <c r="BG1737" s="258">
        <f>IF(N1737="zákl. přenesená",J1737,0)</f>
        <v>0</v>
      </c>
      <c r="BH1737" s="258">
        <f>IF(N1737="sníž. přenesená",J1737,0)</f>
        <v>0</v>
      </c>
      <c r="BI1737" s="258">
        <f>IF(N1737="nulová",J1737,0)</f>
        <v>0</v>
      </c>
      <c r="BJ1737" s="17" t="s">
        <v>88</v>
      </c>
      <c r="BK1737" s="258">
        <f>ROUND(I1737*H1737,2)</f>
        <v>0</v>
      </c>
      <c r="BL1737" s="17" t="s">
        <v>2518</v>
      </c>
      <c r="BM1737" s="257" t="s">
        <v>2525</v>
      </c>
    </row>
    <row r="1738" spans="1:47" s="2" customFormat="1" ht="12">
      <c r="A1738" s="38"/>
      <c r="B1738" s="39"/>
      <c r="C1738" s="40"/>
      <c r="D1738" s="259" t="s">
        <v>175</v>
      </c>
      <c r="E1738" s="40"/>
      <c r="F1738" s="260" t="s">
        <v>2524</v>
      </c>
      <c r="G1738" s="40"/>
      <c r="H1738" s="40"/>
      <c r="I1738" s="155"/>
      <c r="J1738" s="40"/>
      <c r="K1738" s="40"/>
      <c r="L1738" s="44"/>
      <c r="M1738" s="261"/>
      <c r="N1738" s="262"/>
      <c r="O1738" s="91"/>
      <c r="P1738" s="91"/>
      <c r="Q1738" s="91"/>
      <c r="R1738" s="91"/>
      <c r="S1738" s="91"/>
      <c r="T1738" s="92"/>
      <c r="U1738" s="38"/>
      <c r="V1738" s="38"/>
      <c r="W1738" s="38"/>
      <c r="X1738" s="38"/>
      <c r="Y1738" s="38"/>
      <c r="Z1738" s="38"/>
      <c r="AA1738" s="38"/>
      <c r="AB1738" s="38"/>
      <c r="AC1738" s="38"/>
      <c r="AD1738" s="38"/>
      <c r="AE1738" s="38"/>
      <c r="AT1738" s="17" t="s">
        <v>175</v>
      </c>
      <c r="AU1738" s="17" t="s">
        <v>90</v>
      </c>
    </row>
    <row r="1739" spans="1:65" s="2" customFormat="1" ht="16.5" customHeight="1">
      <c r="A1739" s="38"/>
      <c r="B1739" s="39"/>
      <c r="C1739" s="245" t="s">
        <v>2526</v>
      </c>
      <c r="D1739" s="245" t="s">
        <v>169</v>
      </c>
      <c r="E1739" s="246" t="s">
        <v>2527</v>
      </c>
      <c r="F1739" s="247" t="s">
        <v>2528</v>
      </c>
      <c r="G1739" s="248" t="s">
        <v>988</v>
      </c>
      <c r="H1739" s="249">
        <v>4</v>
      </c>
      <c r="I1739" s="250"/>
      <c r="J1739" s="251">
        <f>ROUND(I1739*H1739,2)</f>
        <v>0</v>
      </c>
      <c r="K1739" s="252"/>
      <c r="L1739" s="44"/>
      <c r="M1739" s="253" t="s">
        <v>1</v>
      </c>
      <c r="N1739" s="254" t="s">
        <v>45</v>
      </c>
      <c r="O1739" s="91"/>
      <c r="P1739" s="255">
        <f>O1739*H1739</f>
        <v>0</v>
      </c>
      <c r="Q1739" s="255">
        <v>0</v>
      </c>
      <c r="R1739" s="255">
        <f>Q1739*H1739</f>
        <v>0</v>
      </c>
      <c r="S1739" s="255">
        <v>0</v>
      </c>
      <c r="T1739" s="256">
        <f>S1739*H1739</f>
        <v>0</v>
      </c>
      <c r="U1739" s="38"/>
      <c r="V1739" s="38"/>
      <c r="W1739" s="38"/>
      <c r="X1739" s="38"/>
      <c r="Y1739" s="38"/>
      <c r="Z1739" s="38"/>
      <c r="AA1739" s="38"/>
      <c r="AB1739" s="38"/>
      <c r="AC1739" s="38"/>
      <c r="AD1739" s="38"/>
      <c r="AE1739" s="38"/>
      <c r="AR1739" s="257" t="s">
        <v>2518</v>
      </c>
      <c r="AT1739" s="257" t="s">
        <v>169</v>
      </c>
      <c r="AU1739" s="257" t="s">
        <v>90</v>
      </c>
      <c r="AY1739" s="17" t="s">
        <v>166</v>
      </c>
      <c r="BE1739" s="258">
        <f>IF(N1739="základní",J1739,0)</f>
        <v>0</v>
      </c>
      <c r="BF1739" s="258">
        <f>IF(N1739="snížená",J1739,0)</f>
        <v>0</v>
      </c>
      <c r="BG1739" s="258">
        <f>IF(N1739="zákl. přenesená",J1739,0)</f>
        <v>0</v>
      </c>
      <c r="BH1739" s="258">
        <f>IF(N1739="sníž. přenesená",J1739,0)</f>
        <v>0</v>
      </c>
      <c r="BI1739" s="258">
        <f>IF(N1739="nulová",J1739,0)</f>
        <v>0</v>
      </c>
      <c r="BJ1739" s="17" t="s">
        <v>88</v>
      </c>
      <c r="BK1739" s="258">
        <f>ROUND(I1739*H1739,2)</f>
        <v>0</v>
      </c>
      <c r="BL1739" s="17" t="s">
        <v>2518</v>
      </c>
      <c r="BM1739" s="257" t="s">
        <v>2529</v>
      </c>
    </row>
    <row r="1740" spans="1:47" s="2" customFormat="1" ht="12">
      <c r="A1740" s="38"/>
      <c r="B1740" s="39"/>
      <c r="C1740" s="40"/>
      <c r="D1740" s="259" t="s">
        <v>175</v>
      </c>
      <c r="E1740" s="40"/>
      <c r="F1740" s="260" t="s">
        <v>2528</v>
      </c>
      <c r="G1740" s="40"/>
      <c r="H1740" s="40"/>
      <c r="I1740" s="155"/>
      <c r="J1740" s="40"/>
      <c r="K1740" s="40"/>
      <c r="L1740" s="44"/>
      <c r="M1740" s="261"/>
      <c r="N1740" s="262"/>
      <c r="O1740" s="91"/>
      <c r="P1740" s="91"/>
      <c r="Q1740" s="91"/>
      <c r="R1740" s="91"/>
      <c r="S1740" s="91"/>
      <c r="T1740" s="92"/>
      <c r="U1740" s="38"/>
      <c r="V1740" s="38"/>
      <c r="W1740" s="38"/>
      <c r="X1740" s="38"/>
      <c r="Y1740" s="38"/>
      <c r="Z1740" s="38"/>
      <c r="AA1740" s="38"/>
      <c r="AB1740" s="38"/>
      <c r="AC1740" s="38"/>
      <c r="AD1740" s="38"/>
      <c r="AE1740" s="38"/>
      <c r="AT1740" s="17" t="s">
        <v>175</v>
      </c>
      <c r="AU1740" s="17" t="s">
        <v>90</v>
      </c>
    </row>
    <row r="1741" spans="1:65" s="2" customFormat="1" ht="16.5" customHeight="1">
      <c r="A1741" s="38"/>
      <c r="B1741" s="39"/>
      <c r="C1741" s="245" t="s">
        <v>2530</v>
      </c>
      <c r="D1741" s="245" t="s">
        <v>169</v>
      </c>
      <c r="E1741" s="246" t="s">
        <v>2531</v>
      </c>
      <c r="F1741" s="247" t="s">
        <v>2532</v>
      </c>
      <c r="G1741" s="248" t="s">
        <v>988</v>
      </c>
      <c r="H1741" s="249">
        <v>1</v>
      </c>
      <c r="I1741" s="250"/>
      <c r="J1741" s="251">
        <f>ROUND(I1741*H1741,2)</f>
        <v>0</v>
      </c>
      <c r="K1741" s="252"/>
      <c r="L1741" s="44"/>
      <c r="M1741" s="253" t="s">
        <v>1</v>
      </c>
      <c r="N1741" s="254" t="s">
        <v>45</v>
      </c>
      <c r="O1741" s="91"/>
      <c r="P1741" s="255">
        <f>O1741*H1741</f>
        <v>0</v>
      </c>
      <c r="Q1741" s="255">
        <v>0</v>
      </c>
      <c r="R1741" s="255">
        <f>Q1741*H1741</f>
        <v>0</v>
      </c>
      <c r="S1741" s="255">
        <v>0</v>
      </c>
      <c r="T1741" s="256">
        <f>S1741*H1741</f>
        <v>0</v>
      </c>
      <c r="U1741" s="38"/>
      <c r="V1741" s="38"/>
      <c r="W1741" s="38"/>
      <c r="X1741" s="38"/>
      <c r="Y1741" s="38"/>
      <c r="Z1741" s="38"/>
      <c r="AA1741" s="38"/>
      <c r="AB1741" s="38"/>
      <c r="AC1741" s="38"/>
      <c r="AD1741" s="38"/>
      <c r="AE1741" s="38"/>
      <c r="AR1741" s="257" t="s">
        <v>2518</v>
      </c>
      <c r="AT1741" s="257" t="s">
        <v>169</v>
      </c>
      <c r="AU1741" s="257" t="s">
        <v>90</v>
      </c>
      <c r="AY1741" s="17" t="s">
        <v>166</v>
      </c>
      <c r="BE1741" s="258">
        <f>IF(N1741="základní",J1741,0)</f>
        <v>0</v>
      </c>
      <c r="BF1741" s="258">
        <f>IF(N1741="snížená",J1741,0)</f>
        <v>0</v>
      </c>
      <c r="BG1741" s="258">
        <f>IF(N1741="zákl. přenesená",J1741,0)</f>
        <v>0</v>
      </c>
      <c r="BH1741" s="258">
        <f>IF(N1741="sníž. přenesená",J1741,0)</f>
        <v>0</v>
      </c>
      <c r="BI1741" s="258">
        <f>IF(N1741="nulová",J1741,0)</f>
        <v>0</v>
      </c>
      <c r="BJ1741" s="17" t="s">
        <v>88</v>
      </c>
      <c r="BK1741" s="258">
        <f>ROUND(I1741*H1741,2)</f>
        <v>0</v>
      </c>
      <c r="BL1741" s="17" t="s">
        <v>2518</v>
      </c>
      <c r="BM1741" s="257" t="s">
        <v>2533</v>
      </c>
    </row>
    <row r="1742" spans="1:47" s="2" customFormat="1" ht="12">
      <c r="A1742" s="38"/>
      <c r="B1742" s="39"/>
      <c r="C1742" s="40"/>
      <c r="D1742" s="259" t="s">
        <v>175</v>
      </c>
      <c r="E1742" s="40"/>
      <c r="F1742" s="260" t="s">
        <v>2532</v>
      </c>
      <c r="G1742" s="40"/>
      <c r="H1742" s="40"/>
      <c r="I1742" s="155"/>
      <c r="J1742" s="40"/>
      <c r="K1742" s="40"/>
      <c r="L1742" s="44"/>
      <c r="M1742" s="261"/>
      <c r="N1742" s="262"/>
      <c r="O1742" s="91"/>
      <c r="P1742" s="91"/>
      <c r="Q1742" s="91"/>
      <c r="R1742" s="91"/>
      <c r="S1742" s="91"/>
      <c r="T1742" s="92"/>
      <c r="U1742" s="38"/>
      <c r="V1742" s="38"/>
      <c r="W1742" s="38"/>
      <c r="X1742" s="38"/>
      <c r="Y1742" s="38"/>
      <c r="Z1742" s="38"/>
      <c r="AA1742" s="38"/>
      <c r="AB1742" s="38"/>
      <c r="AC1742" s="38"/>
      <c r="AD1742" s="38"/>
      <c r="AE1742" s="38"/>
      <c r="AT1742" s="17" t="s">
        <v>175</v>
      </c>
      <c r="AU1742" s="17" t="s">
        <v>90</v>
      </c>
    </row>
    <row r="1743" spans="1:65" s="2" customFormat="1" ht="16.5" customHeight="1">
      <c r="A1743" s="38"/>
      <c r="B1743" s="39"/>
      <c r="C1743" s="245" t="s">
        <v>2534</v>
      </c>
      <c r="D1743" s="245" t="s">
        <v>169</v>
      </c>
      <c r="E1743" s="246" t="s">
        <v>2535</v>
      </c>
      <c r="F1743" s="247" t="s">
        <v>2536</v>
      </c>
      <c r="G1743" s="248" t="s">
        <v>988</v>
      </c>
      <c r="H1743" s="249">
        <v>1</v>
      </c>
      <c r="I1743" s="250"/>
      <c r="J1743" s="251">
        <f>ROUND(I1743*H1743,2)</f>
        <v>0</v>
      </c>
      <c r="K1743" s="252"/>
      <c r="L1743" s="44"/>
      <c r="M1743" s="253" t="s">
        <v>1</v>
      </c>
      <c r="N1743" s="254" t="s">
        <v>45</v>
      </c>
      <c r="O1743" s="91"/>
      <c r="P1743" s="255">
        <f>O1743*H1743</f>
        <v>0</v>
      </c>
      <c r="Q1743" s="255">
        <v>0</v>
      </c>
      <c r="R1743" s="255">
        <f>Q1743*H1743</f>
        <v>0</v>
      </c>
      <c r="S1743" s="255">
        <v>0</v>
      </c>
      <c r="T1743" s="256">
        <f>S1743*H1743</f>
        <v>0</v>
      </c>
      <c r="U1743" s="38"/>
      <c r="V1743" s="38"/>
      <c r="W1743" s="38"/>
      <c r="X1743" s="38"/>
      <c r="Y1743" s="38"/>
      <c r="Z1743" s="38"/>
      <c r="AA1743" s="38"/>
      <c r="AB1743" s="38"/>
      <c r="AC1743" s="38"/>
      <c r="AD1743" s="38"/>
      <c r="AE1743" s="38"/>
      <c r="AR1743" s="257" t="s">
        <v>2518</v>
      </c>
      <c r="AT1743" s="257" t="s">
        <v>169</v>
      </c>
      <c r="AU1743" s="257" t="s">
        <v>90</v>
      </c>
      <c r="AY1743" s="17" t="s">
        <v>166</v>
      </c>
      <c r="BE1743" s="258">
        <f>IF(N1743="základní",J1743,0)</f>
        <v>0</v>
      </c>
      <c r="BF1743" s="258">
        <f>IF(N1743="snížená",J1743,0)</f>
        <v>0</v>
      </c>
      <c r="BG1743" s="258">
        <f>IF(N1743="zákl. přenesená",J1743,0)</f>
        <v>0</v>
      </c>
      <c r="BH1743" s="258">
        <f>IF(N1743="sníž. přenesená",J1743,0)</f>
        <v>0</v>
      </c>
      <c r="BI1743" s="258">
        <f>IF(N1743="nulová",J1743,0)</f>
        <v>0</v>
      </c>
      <c r="BJ1743" s="17" t="s">
        <v>88</v>
      </c>
      <c r="BK1743" s="258">
        <f>ROUND(I1743*H1743,2)</f>
        <v>0</v>
      </c>
      <c r="BL1743" s="17" t="s">
        <v>2518</v>
      </c>
      <c r="BM1743" s="257" t="s">
        <v>2537</v>
      </c>
    </row>
    <row r="1744" spans="1:47" s="2" customFormat="1" ht="12">
      <c r="A1744" s="38"/>
      <c r="B1744" s="39"/>
      <c r="C1744" s="40"/>
      <c r="D1744" s="259" t="s">
        <v>175</v>
      </c>
      <c r="E1744" s="40"/>
      <c r="F1744" s="260" t="s">
        <v>2536</v>
      </c>
      <c r="G1744" s="40"/>
      <c r="H1744" s="40"/>
      <c r="I1744" s="155"/>
      <c r="J1744" s="40"/>
      <c r="K1744" s="40"/>
      <c r="L1744" s="44"/>
      <c r="M1744" s="261"/>
      <c r="N1744" s="262"/>
      <c r="O1744" s="91"/>
      <c r="P1744" s="91"/>
      <c r="Q1744" s="91"/>
      <c r="R1744" s="91"/>
      <c r="S1744" s="91"/>
      <c r="T1744" s="92"/>
      <c r="U1744" s="38"/>
      <c r="V1744" s="38"/>
      <c r="W1744" s="38"/>
      <c r="X1744" s="38"/>
      <c r="Y1744" s="38"/>
      <c r="Z1744" s="38"/>
      <c r="AA1744" s="38"/>
      <c r="AB1744" s="38"/>
      <c r="AC1744" s="38"/>
      <c r="AD1744" s="38"/>
      <c r="AE1744" s="38"/>
      <c r="AT1744" s="17" t="s">
        <v>175</v>
      </c>
      <c r="AU1744" s="17" t="s">
        <v>90</v>
      </c>
    </row>
    <row r="1745" spans="1:65" s="2" customFormat="1" ht="16.5" customHeight="1">
      <c r="A1745" s="38"/>
      <c r="B1745" s="39"/>
      <c r="C1745" s="245" t="s">
        <v>2538</v>
      </c>
      <c r="D1745" s="245" t="s">
        <v>169</v>
      </c>
      <c r="E1745" s="246" t="s">
        <v>2539</v>
      </c>
      <c r="F1745" s="247" t="s">
        <v>2540</v>
      </c>
      <c r="G1745" s="248" t="s">
        <v>988</v>
      </c>
      <c r="H1745" s="249">
        <v>1</v>
      </c>
      <c r="I1745" s="250"/>
      <c r="J1745" s="251">
        <f>ROUND(I1745*H1745,2)</f>
        <v>0</v>
      </c>
      <c r="K1745" s="252"/>
      <c r="L1745" s="44"/>
      <c r="M1745" s="253" t="s">
        <v>1</v>
      </c>
      <c r="N1745" s="254" t="s">
        <v>45</v>
      </c>
      <c r="O1745" s="91"/>
      <c r="P1745" s="255">
        <f>O1745*H1745</f>
        <v>0</v>
      </c>
      <c r="Q1745" s="255">
        <v>0</v>
      </c>
      <c r="R1745" s="255">
        <f>Q1745*H1745</f>
        <v>0</v>
      </c>
      <c r="S1745" s="255">
        <v>0</v>
      </c>
      <c r="T1745" s="256">
        <f>S1745*H1745</f>
        <v>0</v>
      </c>
      <c r="U1745" s="38"/>
      <c r="V1745" s="38"/>
      <c r="W1745" s="38"/>
      <c r="X1745" s="38"/>
      <c r="Y1745" s="38"/>
      <c r="Z1745" s="38"/>
      <c r="AA1745" s="38"/>
      <c r="AB1745" s="38"/>
      <c r="AC1745" s="38"/>
      <c r="AD1745" s="38"/>
      <c r="AE1745" s="38"/>
      <c r="AR1745" s="257" t="s">
        <v>348</v>
      </c>
      <c r="AT1745" s="257" t="s">
        <v>169</v>
      </c>
      <c r="AU1745" s="257" t="s">
        <v>90</v>
      </c>
      <c r="AY1745" s="17" t="s">
        <v>166</v>
      </c>
      <c r="BE1745" s="258">
        <f>IF(N1745="základní",J1745,0)</f>
        <v>0</v>
      </c>
      <c r="BF1745" s="258">
        <f>IF(N1745="snížená",J1745,0)</f>
        <v>0</v>
      </c>
      <c r="BG1745" s="258">
        <f>IF(N1745="zákl. přenesená",J1745,0)</f>
        <v>0</v>
      </c>
      <c r="BH1745" s="258">
        <f>IF(N1745="sníž. přenesená",J1745,0)</f>
        <v>0</v>
      </c>
      <c r="BI1745" s="258">
        <f>IF(N1745="nulová",J1745,0)</f>
        <v>0</v>
      </c>
      <c r="BJ1745" s="17" t="s">
        <v>88</v>
      </c>
      <c r="BK1745" s="258">
        <f>ROUND(I1745*H1745,2)</f>
        <v>0</v>
      </c>
      <c r="BL1745" s="17" t="s">
        <v>348</v>
      </c>
      <c r="BM1745" s="257" t="s">
        <v>2541</v>
      </c>
    </row>
    <row r="1746" spans="1:47" s="2" customFormat="1" ht="12">
      <c r="A1746" s="38"/>
      <c r="B1746" s="39"/>
      <c r="C1746" s="40"/>
      <c r="D1746" s="259" t="s">
        <v>175</v>
      </c>
      <c r="E1746" s="40"/>
      <c r="F1746" s="260" t="s">
        <v>2540</v>
      </c>
      <c r="G1746" s="40"/>
      <c r="H1746" s="40"/>
      <c r="I1746" s="155"/>
      <c r="J1746" s="40"/>
      <c r="K1746" s="40"/>
      <c r="L1746" s="44"/>
      <c r="M1746" s="263"/>
      <c r="N1746" s="264"/>
      <c r="O1746" s="265"/>
      <c r="P1746" s="265"/>
      <c r="Q1746" s="265"/>
      <c r="R1746" s="265"/>
      <c r="S1746" s="265"/>
      <c r="T1746" s="266"/>
      <c r="U1746" s="38"/>
      <c r="V1746" s="38"/>
      <c r="W1746" s="38"/>
      <c r="X1746" s="38"/>
      <c r="Y1746" s="38"/>
      <c r="Z1746" s="38"/>
      <c r="AA1746" s="38"/>
      <c r="AB1746" s="38"/>
      <c r="AC1746" s="38"/>
      <c r="AD1746" s="38"/>
      <c r="AE1746" s="38"/>
      <c r="AT1746" s="17" t="s">
        <v>175</v>
      </c>
      <c r="AU1746" s="17" t="s">
        <v>90</v>
      </c>
    </row>
    <row r="1747" spans="1:31" s="2" customFormat="1" ht="6.95" customHeight="1">
      <c r="A1747" s="38"/>
      <c r="B1747" s="66"/>
      <c r="C1747" s="67"/>
      <c r="D1747" s="67"/>
      <c r="E1747" s="67"/>
      <c r="F1747" s="67"/>
      <c r="G1747" s="67"/>
      <c r="H1747" s="67"/>
      <c r="I1747" s="193"/>
      <c r="J1747" s="67"/>
      <c r="K1747" s="67"/>
      <c r="L1747" s="44"/>
      <c r="M1747" s="38"/>
      <c r="O1747" s="38"/>
      <c r="P1747" s="38"/>
      <c r="Q1747" s="38"/>
      <c r="R1747" s="38"/>
      <c r="S1747" s="38"/>
      <c r="T1747" s="38"/>
      <c r="U1747" s="38"/>
      <c r="V1747" s="38"/>
      <c r="W1747" s="38"/>
      <c r="X1747" s="38"/>
      <c r="Y1747" s="38"/>
      <c r="Z1747" s="38"/>
      <c r="AA1747" s="38"/>
      <c r="AB1747" s="38"/>
      <c r="AC1747" s="38"/>
      <c r="AD1747" s="38"/>
      <c r="AE1747" s="38"/>
    </row>
  </sheetData>
  <sheetProtection password="CC35" sheet="1" objects="1" scenarios="1" formatColumns="0" formatRows="0" autoFilter="0"/>
  <autoFilter ref="C151:K174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40:H140"/>
    <mergeCell ref="E142:H142"/>
    <mergeCell ref="E144:H14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90</v>
      </c>
    </row>
    <row r="4" spans="2:46" s="1" customFormat="1" ht="24.95" customHeight="1">
      <c r="B4" s="20"/>
      <c r="D4" s="151" t="s">
        <v>136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 xml:space="preserve">20030 - 3 -  Technická univerzita v Liberci, Laboratoř KEZ</v>
      </c>
      <c r="F7" s="153"/>
      <c r="G7" s="153"/>
      <c r="H7" s="153"/>
      <c r="I7" s="147"/>
      <c r="L7" s="20"/>
    </row>
    <row r="8" spans="2:12" ht="12">
      <c r="B8" s="20"/>
      <c r="D8" s="153" t="s">
        <v>137</v>
      </c>
      <c r="L8" s="20"/>
    </row>
    <row r="9" spans="2:12" s="1" customFormat="1" ht="16.5" customHeight="1">
      <c r="B9" s="20"/>
      <c r="E9" s="154" t="s">
        <v>223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224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2542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2543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2544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5. 11. 2020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155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">
        <v>26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27</v>
      </c>
      <c r="F19" s="38"/>
      <c r="G19" s="38"/>
      <c r="H19" s="38"/>
      <c r="I19" s="157" t="s">
        <v>28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29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28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31</v>
      </c>
      <c r="E24" s="38"/>
      <c r="F24" s="38"/>
      <c r="G24" s="38"/>
      <c r="H24" s="38"/>
      <c r="I24" s="157" t="s">
        <v>25</v>
      </c>
      <c r="J24" s="141" t="s">
        <v>32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33</v>
      </c>
      <c r="F25" s="38"/>
      <c r="G25" s="38"/>
      <c r="H25" s="38"/>
      <c r="I25" s="157" t="s">
        <v>28</v>
      </c>
      <c r="J25" s="141" t="s">
        <v>34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36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28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38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47.25" customHeight="1">
      <c r="A31" s="159"/>
      <c r="B31" s="160"/>
      <c r="C31" s="159"/>
      <c r="D31" s="159"/>
      <c r="E31" s="161" t="s">
        <v>226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40</v>
      </c>
      <c r="E34" s="38"/>
      <c r="F34" s="38"/>
      <c r="G34" s="38"/>
      <c r="H34" s="38"/>
      <c r="I34" s="155"/>
      <c r="J34" s="167">
        <f>ROUND(J126,2)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42</v>
      </c>
      <c r="G36" s="38"/>
      <c r="H36" s="38"/>
      <c r="I36" s="169" t="s">
        <v>41</v>
      </c>
      <c r="J36" s="168" t="s">
        <v>43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44</v>
      </c>
      <c r="E37" s="153" t="s">
        <v>45</v>
      </c>
      <c r="F37" s="171">
        <f>ROUND((SUM(BE126:BE130)),2)</f>
        <v>0</v>
      </c>
      <c r="G37" s="38"/>
      <c r="H37" s="38"/>
      <c r="I37" s="172">
        <v>0.21</v>
      </c>
      <c r="J37" s="171">
        <f>ROUND(((SUM(BE126:BE130))*I37),2)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46</v>
      </c>
      <c r="F38" s="171">
        <f>ROUND((SUM(BF126:BF130)),2)</f>
        <v>0</v>
      </c>
      <c r="G38" s="38"/>
      <c r="H38" s="38"/>
      <c r="I38" s="172">
        <v>0.15</v>
      </c>
      <c r="J38" s="171">
        <f>ROUND(((SUM(BF126:BF130))*I38),2)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47</v>
      </c>
      <c r="F39" s="171">
        <f>ROUND((SUM(BG126:BG130)),2)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48</v>
      </c>
      <c r="F40" s="171">
        <f>ROUND((SUM(BH126:BH130)),2)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49</v>
      </c>
      <c r="F41" s="171">
        <f>ROUND((SUM(BI126:BI130)),2)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50</v>
      </c>
      <c r="E43" s="175"/>
      <c r="F43" s="175"/>
      <c r="G43" s="176" t="s">
        <v>51</v>
      </c>
      <c r="H43" s="177" t="s">
        <v>52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53</v>
      </c>
      <c r="E50" s="182"/>
      <c r="F50" s="182"/>
      <c r="G50" s="181" t="s">
        <v>54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55</v>
      </c>
      <c r="E61" s="185"/>
      <c r="F61" s="186" t="s">
        <v>56</v>
      </c>
      <c r="G61" s="184" t="s">
        <v>55</v>
      </c>
      <c r="H61" s="185"/>
      <c r="I61" s="187"/>
      <c r="J61" s="188" t="s">
        <v>56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57</v>
      </c>
      <c r="E65" s="189"/>
      <c r="F65" s="189"/>
      <c r="G65" s="181" t="s">
        <v>58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55</v>
      </c>
      <c r="E76" s="185"/>
      <c r="F76" s="186" t="s">
        <v>56</v>
      </c>
      <c r="G76" s="184" t="s">
        <v>55</v>
      </c>
      <c r="H76" s="185"/>
      <c r="I76" s="187"/>
      <c r="J76" s="188" t="s">
        <v>56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139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 xml:space="preserve">20030 - 3 -  Technická univerzita v Liberci, Laboratoř KEZ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137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2:12" s="1" customFormat="1" ht="16.5" customHeight="1">
      <c r="B87" s="21"/>
      <c r="C87" s="22"/>
      <c r="D87" s="22"/>
      <c r="E87" s="197" t="s">
        <v>223</v>
      </c>
      <c r="F87" s="22"/>
      <c r="G87" s="22"/>
      <c r="H87" s="22"/>
      <c r="I87" s="147"/>
      <c r="J87" s="22"/>
      <c r="K87" s="22"/>
      <c r="L87" s="20"/>
    </row>
    <row r="88" spans="2:12" s="1" customFormat="1" ht="12" customHeight="1">
      <c r="B88" s="21"/>
      <c r="C88" s="32" t="s">
        <v>224</v>
      </c>
      <c r="D88" s="22"/>
      <c r="E88" s="22"/>
      <c r="F88" s="22"/>
      <c r="G88" s="22"/>
      <c r="H88" s="22"/>
      <c r="I88" s="147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313" t="s">
        <v>2542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2543</v>
      </c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20030-01-D.1.4.c - 20030-01-D.1.4.c - Vzduchotechnika, klimatizace</v>
      </c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>Liberec</v>
      </c>
      <c r="G93" s="40"/>
      <c r="H93" s="40"/>
      <c r="I93" s="157" t="s">
        <v>22</v>
      </c>
      <c r="J93" s="79" t="str">
        <f>IF(J16="","",J16)</f>
        <v>5. 11. 2020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5.65" customHeight="1">
      <c r="A95" s="38"/>
      <c r="B95" s="39"/>
      <c r="C95" s="32" t="s">
        <v>24</v>
      </c>
      <c r="D95" s="40"/>
      <c r="E95" s="40"/>
      <c r="F95" s="27" t="str">
        <f>E19</f>
        <v xml:space="preserve">Technická univerzita v Liberci,Studentská 1402/2 </v>
      </c>
      <c r="G95" s="40"/>
      <c r="H95" s="40"/>
      <c r="I95" s="157" t="s">
        <v>31</v>
      </c>
      <c r="J95" s="36" t="str">
        <f>E25</f>
        <v>Profes projekt, spol. s r.o.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29</v>
      </c>
      <c r="D96" s="40"/>
      <c r="E96" s="40"/>
      <c r="F96" s="27" t="str">
        <f>IF(E22="","",E22)</f>
        <v>Vyplň údaj</v>
      </c>
      <c r="G96" s="40"/>
      <c r="H96" s="40"/>
      <c r="I96" s="157" t="s">
        <v>36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98" t="s">
        <v>140</v>
      </c>
      <c r="D98" s="199"/>
      <c r="E98" s="199"/>
      <c r="F98" s="199"/>
      <c r="G98" s="199"/>
      <c r="H98" s="199"/>
      <c r="I98" s="200"/>
      <c r="J98" s="201" t="s">
        <v>141</v>
      </c>
      <c r="K98" s="199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202" t="s">
        <v>142</v>
      </c>
      <c r="D100" s="40"/>
      <c r="E100" s="40"/>
      <c r="F100" s="40"/>
      <c r="G100" s="40"/>
      <c r="H100" s="40"/>
      <c r="I100" s="155"/>
      <c r="J100" s="110">
        <f>J126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143</v>
      </c>
    </row>
    <row r="101" spans="1:31" s="9" customFormat="1" ht="24.95" customHeight="1">
      <c r="A101" s="9"/>
      <c r="B101" s="203"/>
      <c r="C101" s="204"/>
      <c r="D101" s="205" t="s">
        <v>254</v>
      </c>
      <c r="E101" s="206"/>
      <c r="F101" s="206"/>
      <c r="G101" s="206"/>
      <c r="H101" s="206"/>
      <c r="I101" s="207"/>
      <c r="J101" s="208">
        <f>J127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3"/>
      <c r="D102" s="211" t="s">
        <v>2545</v>
      </c>
      <c r="E102" s="212"/>
      <c r="F102" s="212"/>
      <c r="G102" s="212"/>
      <c r="H102" s="212"/>
      <c r="I102" s="213"/>
      <c r="J102" s="214">
        <f>J128</f>
        <v>0</v>
      </c>
      <c r="K102" s="133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155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193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196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151</v>
      </c>
      <c r="D109" s="40"/>
      <c r="E109" s="40"/>
      <c r="F109" s="40"/>
      <c r="G109" s="40"/>
      <c r="H109" s="40"/>
      <c r="I109" s="155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97" t="str">
        <f>E7</f>
        <v xml:space="preserve">20030 - 3 -  Technická univerzita v Liberci, Laboratoř KEZ</v>
      </c>
      <c r="F112" s="32"/>
      <c r="G112" s="32"/>
      <c r="H112" s="32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137</v>
      </c>
      <c r="D113" s="22"/>
      <c r="E113" s="22"/>
      <c r="F113" s="22"/>
      <c r="G113" s="22"/>
      <c r="H113" s="22"/>
      <c r="I113" s="147"/>
      <c r="J113" s="22"/>
      <c r="K113" s="22"/>
      <c r="L113" s="20"/>
    </row>
    <row r="114" spans="2:12" s="1" customFormat="1" ht="16.5" customHeight="1">
      <c r="B114" s="21"/>
      <c r="C114" s="22"/>
      <c r="D114" s="22"/>
      <c r="E114" s="197" t="s">
        <v>223</v>
      </c>
      <c r="F114" s="22"/>
      <c r="G114" s="22"/>
      <c r="H114" s="22"/>
      <c r="I114" s="147"/>
      <c r="J114" s="22"/>
      <c r="K114" s="22"/>
      <c r="L114" s="20"/>
    </row>
    <row r="115" spans="2:12" s="1" customFormat="1" ht="12" customHeight="1">
      <c r="B115" s="21"/>
      <c r="C115" s="32" t="s">
        <v>224</v>
      </c>
      <c r="D115" s="22"/>
      <c r="E115" s="22"/>
      <c r="F115" s="22"/>
      <c r="G115" s="22"/>
      <c r="H115" s="22"/>
      <c r="I115" s="147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313" t="s">
        <v>2542</v>
      </c>
      <c r="F116" s="40"/>
      <c r="G116" s="40"/>
      <c r="H116" s="40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2543</v>
      </c>
      <c r="D117" s="40"/>
      <c r="E117" s="40"/>
      <c r="F117" s="40"/>
      <c r="G117" s="40"/>
      <c r="H117" s="40"/>
      <c r="I117" s="15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E13</f>
        <v>20030-01-D.1.4.c - 20030-01-D.1.4.c - Vzduchotechnika, klimatizace</v>
      </c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F16</f>
        <v>Liberec</v>
      </c>
      <c r="G120" s="40"/>
      <c r="H120" s="40"/>
      <c r="I120" s="157" t="s">
        <v>22</v>
      </c>
      <c r="J120" s="79" t="str">
        <f>IF(J16="","",J16)</f>
        <v>5. 11. 2020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5.65" customHeight="1">
      <c r="A122" s="38"/>
      <c r="B122" s="39"/>
      <c r="C122" s="32" t="s">
        <v>24</v>
      </c>
      <c r="D122" s="40"/>
      <c r="E122" s="40"/>
      <c r="F122" s="27" t="str">
        <f>E19</f>
        <v xml:space="preserve">Technická univerzita v Liberci,Studentská 1402/2 </v>
      </c>
      <c r="G122" s="40"/>
      <c r="H122" s="40"/>
      <c r="I122" s="157" t="s">
        <v>31</v>
      </c>
      <c r="J122" s="36" t="str">
        <f>E25</f>
        <v>Profes projekt, spol. s 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29</v>
      </c>
      <c r="D123" s="40"/>
      <c r="E123" s="40"/>
      <c r="F123" s="27" t="str">
        <f>IF(E22="","",E22)</f>
        <v>Vyplň údaj</v>
      </c>
      <c r="G123" s="40"/>
      <c r="H123" s="40"/>
      <c r="I123" s="157" t="s">
        <v>36</v>
      </c>
      <c r="J123" s="36" t="str">
        <f>E28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155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16"/>
      <c r="B125" s="217"/>
      <c r="C125" s="218" t="s">
        <v>152</v>
      </c>
      <c r="D125" s="219" t="s">
        <v>65</v>
      </c>
      <c r="E125" s="219" t="s">
        <v>61</v>
      </c>
      <c r="F125" s="219" t="s">
        <v>62</v>
      </c>
      <c r="G125" s="219" t="s">
        <v>153</v>
      </c>
      <c r="H125" s="219" t="s">
        <v>154</v>
      </c>
      <c r="I125" s="220" t="s">
        <v>155</v>
      </c>
      <c r="J125" s="221" t="s">
        <v>141</v>
      </c>
      <c r="K125" s="222" t="s">
        <v>156</v>
      </c>
      <c r="L125" s="223"/>
      <c r="M125" s="100" t="s">
        <v>1</v>
      </c>
      <c r="N125" s="101" t="s">
        <v>44</v>
      </c>
      <c r="O125" s="101" t="s">
        <v>157</v>
      </c>
      <c r="P125" s="101" t="s">
        <v>158</v>
      </c>
      <c r="Q125" s="101" t="s">
        <v>159</v>
      </c>
      <c r="R125" s="101" t="s">
        <v>160</v>
      </c>
      <c r="S125" s="101" t="s">
        <v>161</v>
      </c>
      <c r="T125" s="102" t="s">
        <v>162</v>
      </c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</row>
    <row r="126" spans="1:63" s="2" customFormat="1" ht="22.8" customHeight="1">
      <c r="A126" s="38"/>
      <c r="B126" s="39"/>
      <c r="C126" s="107" t="s">
        <v>163</v>
      </c>
      <c r="D126" s="40"/>
      <c r="E126" s="40"/>
      <c r="F126" s="40"/>
      <c r="G126" s="40"/>
      <c r="H126" s="40"/>
      <c r="I126" s="155"/>
      <c r="J126" s="224">
        <f>BK126</f>
        <v>0</v>
      </c>
      <c r="K126" s="40"/>
      <c r="L126" s="44"/>
      <c r="M126" s="103"/>
      <c r="N126" s="225"/>
      <c r="O126" s="104"/>
      <c r="P126" s="226">
        <f>P127</f>
        <v>0</v>
      </c>
      <c r="Q126" s="104"/>
      <c r="R126" s="226">
        <f>R127</f>
        <v>0</v>
      </c>
      <c r="S126" s="104"/>
      <c r="T126" s="227">
        <f>T127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79</v>
      </c>
      <c r="AU126" s="17" t="s">
        <v>143</v>
      </c>
      <c r="BK126" s="228">
        <f>BK127</f>
        <v>0</v>
      </c>
    </row>
    <row r="127" spans="1:63" s="12" customFormat="1" ht="25.9" customHeight="1">
      <c r="A127" s="12"/>
      <c r="B127" s="229"/>
      <c r="C127" s="230"/>
      <c r="D127" s="231" t="s">
        <v>79</v>
      </c>
      <c r="E127" s="232" t="s">
        <v>331</v>
      </c>
      <c r="F127" s="232" t="s">
        <v>2488</v>
      </c>
      <c r="G127" s="230"/>
      <c r="H127" s="230"/>
      <c r="I127" s="233"/>
      <c r="J127" s="234">
        <f>BK127</f>
        <v>0</v>
      </c>
      <c r="K127" s="230"/>
      <c r="L127" s="235"/>
      <c r="M127" s="236"/>
      <c r="N127" s="237"/>
      <c r="O127" s="237"/>
      <c r="P127" s="238">
        <f>P128</f>
        <v>0</v>
      </c>
      <c r="Q127" s="237"/>
      <c r="R127" s="238">
        <f>R128</f>
        <v>0</v>
      </c>
      <c r="S127" s="237"/>
      <c r="T127" s="23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0" t="s">
        <v>103</v>
      </c>
      <c r="AT127" s="241" t="s">
        <v>79</v>
      </c>
      <c r="AU127" s="241" t="s">
        <v>80</v>
      </c>
      <c r="AY127" s="240" t="s">
        <v>166</v>
      </c>
      <c r="BK127" s="242">
        <f>BK128</f>
        <v>0</v>
      </c>
    </row>
    <row r="128" spans="1:63" s="12" customFormat="1" ht="22.8" customHeight="1">
      <c r="A128" s="12"/>
      <c r="B128" s="229"/>
      <c r="C128" s="230"/>
      <c r="D128" s="231" t="s">
        <v>79</v>
      </c>
      <c r="E128" s="243" t="s">
        <v>2546</v>
      </c>
      <c r="F128" s="243" t="s">
        <v>2547</v>
      </c>
      <c r="G128" s="230"/>
      <c r="H128" s="230"/>
      <c r="I128" s="233"/>
      <c r="J128" s="244">
        <f>BK128</f>
        <v>0</v>
      </c>
      <c r="K128" s="230"/>
      <c r="L128" s="235"/>
      <c r="M128" s="236"/>
      <c r="N128" s="237"/>
      <c r="O128" s="237"/>
      <c r="P128" s="238">
        <f>SUM(P129:P130)</f>
        <v>0</v>
      </c>
      <c r="Q128" s="237"/>
      <c r="R128" s="238">
        <f>SUM(R129:R130)</f>
        <v>0</v>
      </c>
      <c r="S128" s="237"/>
      <c r="T128" s="239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40" t="s">
        <v>103</v>
      </c>
      <c r="AT128" s="241" t="s">
        <v>79</v>
      </c>
      <c r="AU128" s="241" t="s">
        <v>88</v>
      </c>
      <c r="AY128" s="240" t="s">
        <v>166</v>
      </c>
      <c r="BK128" s="242">
        <f>SUM(BK129:BK130)</f>
        <v>0</v>
      </c>
    </row>
    <row r="129" spans="1:65" s="2" customFormat="1" ht="16.5" customHeight="1">
      <c r="A129" s="38"/>
      <c r="B129" s="39"/>
      <c r="C129" s="245" t="s">
        <v>88</v>
      </c>
      <c r="D129" s="245" t="s">
        <v>169</v>
      </c>
      <c r="E129" s="246" t="s">
        <v>2548</v>
      </c>
      <c r="F129" s="247" t="s">
        <v>2549</v>
      </c>
      <c r="G129" s="248" t="s">
        <v>988</v>
      </c>
      <c r="H129" s="249">
        <v>1</v>
      </c>
      <c r="I129" s="250"/>
      <c r="J129" s="251">
        <f>ROUND(I129*H129,2)</f>
        <v>0</v>
      </c>
      <c r="K129" s="252"/>
      <c r="L129" s="44"/>
      <c r="M129" s="253" t="s">
        <v>1</v>
      </c>
      <c r="N129" s="254" t="s">
        <v>45</v>
      </c>
      <c r="O129" s="91"/>
      <c r="P129" s="255">
        <f>O129*H129</f>
        <v>0</v>
      </c>
      <c r="Q129" s="255">
        <v>0</v>
      </c>
      <c r="R129" s="255">
        <f>Q129*H129</f>
        <v>0</v>
      </c>
      <c r="S129" s="255">
        <v>0</v>
      </c>
      <c r="T129" s="25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7" t="s">
        <v>726</v>
      </c>
      <c r="AT129" s="257" t="s">
        <v>169</v>
      </c>
      <c r="AU129" s="257" t="s">
        <v>90</v>
      </c>
      <c r="AY129" s="17" t="s">
        <v>166</v>
      </c>
      <c r="BE129" s="258">
        <f>IF(N129="základní",J129,0)</f>
        <v>0</v>
      </c>
      <c r="BF129" s="258">
        <f>IF(N129="snížená",J129,0)</f>
        <v>0</v>
      </c>
      <c r="BG129" s="258">
        <f>IF(N129="zákl. přenesená",J129,0)</f>
        <v>0</v>
      </c>
      <c r="BH129" s="258">
        <f>IF(N129="sníž. přenesená",J129,0)</f>
        <v>0</v>
      </c>
      <c r="BI129" s="258">
        <f>IF(N129="nulová",J129,0)</f>
        <v>0</v>
      </c>
      <c r="BJ129" s="17" t="s">
        <v>88</v>
      </c>
      <c r="BK129" s="258">
        <f>ROUND(I129*H129,2)</f>
        <v>0</v>
      </c>
      <c r="BL129" s="17" t="s">
        <v>726</v>
      </c>
      <c r="BM129" s="257" t="s">
        <v>2550</v>
      </c>
    </row>
    <row r="130" spans="1:47" s="2" customFormat="1" ht="12">
      <c r="A130" s="38"/>
      <c r="B130" s="39"/>
      <c r="C130" s="40"/>
      <c r="D130" s="259" t="s">
        <v>175</v>
      </c>
      <c r="E130" s="40"/>
      <c r="F130" s="260" t="s">
        <v>2549</v>
      </c>
      <c r="G130" s="40"/>
      <c r="H130" s="40"/>
      <c r="I130" s="155"/>
      <c r="J130" s="40"/>
      <c r="K130" s="40"/>
      <c r="L130" s="44"/>
      <c r="M130" s="263"/>
      <c r="N130" s="264"/>
      <c r="O130" s="265"/>
      <c r="P130" s="265"/>
      <c r="Q130" s="265"/>
      <c r="R130" s="265"/>
      <c r="S130" s="265"/>
      <c r="T130" s="266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175</v>
      </c>
      <c r="AU130" s="17" t="s">
        <v>90</v>
      </c>
    </row>
    <row r="131" spans="1:31" s="2" customFormat="1" ht="6.95" customHeight="1">
      <c r="A131" s="38"/>
      <c r="B131" s="66"/>
      <c r="C131" s="67"/>
      <c r="D131" s="67"/>
      <c r="E131" s="67"/>
      <c r="F131" s="67"/>
      <c r="G131" s="67"/>
      <c r="H131" s="67"/>
      <c r="I131" s="193"/>
      <c r="J131" s="67"/>
      <c r="K131" s="67"/>
      <c r="L131" s="44"/>
      <c r="M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</sheetData>
  <sheetProtection password="CC35" sheet="1" objects="1" scenarios="1" formatColumns="0" formatRows="0" autoFilter="0"/>
  <autoFilter ref="C125:K13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90</v>
      </c>
    </row>
    <row r="4" spans="2:46" s="1" customFormat="1" ht="24.95" customHeight="1">
      <c r="B4" s="20"/>
      <c r="D4" s="151" t="s">
        <v>136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 xml:space="preserve">20030 - 3 -  Technická univerzita v Liberci, Laboratoř KEZ</v>
      </c>
      <c r="F7" s="153"/>
      <c r="G7" s="153"/>
      <c r="H7" s="153"/>
      <c r="I7" s="147"/>
      <c r="L7" s="20"/>
    </row>
    <row r="8" spans="2:12" ht="12">
      <c r="B8" s="20"/>
      <c r="D8" s="153" t="s">
        <v>137</v>
      </c>
      <c r="L8" s="20"/>
    </row>
    <row r="9" spans="2:12" s="1" customFormat="1" ht="16.5" customHeight="1">
      <c r="B9" s="20"/>
      <c r="E9" s="154" t="s">
        <v>223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224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2542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2543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2551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5. 11. 2020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155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">
        <v>26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27</v>
      </c>
      <c r="F19" s="38"/>
      <c r="G19" s="38"/>
      <c r="H19" s="38"/>
      <c r="I19" s="157" t="s">
        <v>28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29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28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31</v>
      </c>
      <c r="E24" s="38"/>
      <c r="F24" s="38"/>
      <c r="G24" s="38"/>
      <c r="H24" s="38"/>
      <c r="I24" s="157" t="s">
        <v>25</v>
      </c>
      <c r="J24" s="141" t="s">
        <v>32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33</v>
      </c>
      <c r="F25" s="38"/>
      <c r="G25" s="38"/>
      <c r="H25" s="38"/>
      <c r="I25" s="157" t="s">
        <v>28</v>
      </c>
      <c r="J25" s="141" t="s">
        <v>34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36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28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38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47.25" customHeight="1">
      <c r="A31" s="159"/>
      <c r="B31" s="160"/>
      <c r="C31" s="159"/>
      <c r="D31" s="159"/>
      <c r="E31" s="161" t="s">
        <v>226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40</v>
      </c>
      <c r="E34" s="38"/>
      <c r="F34" s="38"/>
      <c r="G34" s="38"/>
      <c r="H34" s="38"/>
      <c r="I34" s="155"/>
      <c r="J34" s="167">
        <f>ROUND(J126,2)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42</v>
      </c>
      <c r="G36" s="38"/>
      <c r="H36" s="38"/>
      <c r="I36" s="169" t="s">
        <v>41</v>
      </c>
      <c r="J36" s="168" t="s">
        <v>43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44</v>
      </c>
      <c r="E37" s="153" t="s">
        <v>45</v>
      </c>
      <c r="F37" s="171">
        <f>ROUND((SUM(BE126:BE130)),2)</f>
        <v>0</v>
      </c>
      <c r="G37" s="38"/>
      <c r="H37" s="38"/>
      <c r="I37" s="172">
        <v>0.21</v>
      </c>
      <c r="J37" s="171">
        <f>ROUND(((SUM(BE126:BE130))*I37),2)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46</v>
      </c>
      <c r="F38" s="171">
        <f>ROUND((SUM(BF126:BF130)),2)</f>
        <v>0</v>
      </c>
      <c r="G38" s="38"/>
      <c r="H38" s="38"/>
      <c r="I38" s="172">
        <v>0.15</v>
      </c>
      <c r="J38" s="171">
        <f>ROUND(((SUM(BF126:BF130))*I38),2)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47</v>
      </c>
      <c r="F39" s="171">
        <f>ROUND((SUM(BG126:BG130)),2)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48</v>
      </c>
      <c r="F40" s="171">
        <f>ROUND((SUM(BH126:BH130)),2)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49</v>
      </c>
      <c r="F41" s="171">
        <f>ROUND((SUM(BI126:BI130)),2)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50</v>
      </c>
      <c r="E43" s="175"/>
      <c r="F43" s="175"/>
      <c r="G43" s="176" t="s">
        <v>51</v>
      </c>
      <c r="H43" s="177" t="s">
        <v>52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53</v>
      </c>
      <c r="E50" s="182"/>
      <c r="F50" s="182"/>
      <c r="G50" s="181" t="s">
        <v>54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55</v>
      </c>
      <c r="E61" s="185"/>
      <c r="F61" s="186" t="s">
        <v>56</v>
      </c>
      <c r="G61" s="184" t="s">
        <v>55</v>
      </c>
      <c r="H61" s="185"/>
      <c r="I61" s="187"/>
      <c r="J61" s="188" t="s">
        <v>56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57</v>
      </c>
      <c r="E65" s="189"/>
      <c r="F65" s="189"/>
      <c r="G65" s="181" t="s">
        <v>58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55</v>
      </c>
      <c r="E76" s="185"/>
      <c r="F76" s="186" t="s">
        <v>56</v>
      </c>
      <c r="G76" s="184" t="s">
        <v>55</v>
      </c>
      <c r="H76" s="185"/>
      <c r="I76" s="187"/>
      <c r="J76" s="188" t="s">
        <v>56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139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 xml:space="preserve">20030 - 3 -  Technická univerzita v Liberci, Laboratoř KEZ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137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2:12" s="1" customFormat="1" ht="16.5" customHeight="1">
      <c r="B87" s="21"/>
      <c r="C87" s="22"/>
      <c r="D87" s="22"/>
      <c r="E87" s="197" t="s">
        <v>223</v>
      </c>
      <c r="F87" s="22"/>
      <c r="G87" s="22"/>
      <c r="H87" s="22"/>
      <c r="I87" s="147"/>
      <c r="J87" s="22"/>
      <c r="K87" s="22"/>
      <c r="L87" s="20"/>
    </row>
    <row r="88" spans="2:12" s="1" customFormat="1" ht="12" customHeight="1">
      <c r="B88" s="21"/>
      <c r="C88" s="32" t="s">
        <v>224</v>
      </c>
      <c r="D88" s="22"/>
      <c r="E88" s="22"/>
      <c r="F88" s="22"/>
      <c r="G88" s="22"/>
      <c r="H88" s="22"/>
      <c r="I88" s="147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313" t="s">
        <v>2542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2543</v>
      </c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20030-01-D.1.4.d - 20030-01-D.1.4.d - Měření a regulace</v>
      </c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>Liberec</v>
      </c>
      <c r="G93" s="40"/>
      <c r="H93" s="40"/>
      <c r="I93" s="157" t="s">
        <v>22</v>
      </c>
      <c r="J93" s="79" t="str">
        <f>IF(J16="","",J16)</f>
        <v>5. 11. 2020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5.65" customHeight="1">
      <c r="A95" s="38"/>
      <c r="B95" s="39"/>
      <c r="C95" s="32" t="s">
        <v>24</v>
      </c>
      <c r="D95" s="40"/>
      <c r="E95" s="40"/>
      <c r="F95" s="27" t="str">
        <f>E19</f>
        <v xml:space="preserve">Technická univerzita v Liberci,Studentská 1402/2 </v>
      </c>
      <c r="G95" s="40"/>
      <c r="H95" s="40"/>
      <c r="I95" s="157" t="s">
        <v>31</v>
      </c>
      <c r="J95" s="36" t="str">
        <f>E25</f>
        <v>Profes projekt, spol. s r.o.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29</v>
      </c>
      <c r="D96" s="40"/>
      <c r="E96" s="40"/>
      <c r="F96" s="27" t="str">
        <f>IF(E22="","",E22)</f>
        <v>Vyplň údaj</v>
      </c>
      <c r="G96" s="40"/>
      <c r="H96" s="40"/>
      <c r="I96" s="157" t="s">
        <v>36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98" t="s">
        <v>140</v>
      </c>
      <c r="D98" s="199"/>
      <c r="E98" s="199"/>
      <c r="F98" s="199"/>
      <c r="G98" s="199"/>
      <c r="H98" s="199"/>
      <c r="I98" s="200"/>
      <c r="J98" s="201" t="s">
        <v>141</v>
      </c>
      <c r="K98" s="199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202" t="s">
        <v>142</v>
      </c>
      <c r="D100" s="40"/>
      <c r="E100" s="40"/>
      <c r="F100" s="40"/>
      <c r="G100" s="40"/>
      <c r="H100" s="40"/>
      <c r="I100" s="155"/>
      <c r="J100" s="110">
        <f>J126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143</v>
      </c>
    </row>
    <row r="101" spans="1:31" s="9" customFormat="1" ht="24.95" customHeight="1">
      <c r="A101" s="9"/>
      <c r="B101" s="203"/>
      <c r="C101" s="204"/>
      <c r="D101" s="205" t="s">
        <v>254</v>
      </c>
      <c r="E101" s="206"/>
      <c r="F101" s="206"/>
      <c r="G101" s="206"/>
      <c r="H101" s="206"/>
      <c r="I101" s="207"/>
      <c r="J101" s="208">
        <f>J127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3"/>
      <c r="D102" s="211" t="s">
        <v>2552</v>
      </c>
      <c r="E102" s="212"/>
      <c r="F102" s="212"/>
      <c r="G102" s="212"/>
      <c r="H102" s="212"/>
      <c r="I102" s="213"/>
      <c r="J102" s="214">
        <f>J128</f>
        <v>0</v>
      </c>
      <c r="K102" s="133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155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193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196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151</v>
      </c>
      <c r="D109" s="40"/>
      <c r="E109" s="40"/>
      <c r="F109" s="40"/>
      <c r="G109" s="40"/>
      <c r="H109" s="40"/>
      <c r="I109" s="155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97" t="str">
        <f>E7</f>
        <v xml:space="preserve">20030 - 3 -  Technická univerzita v Liberci, Laboratoř KEZ</v>
      </c>
      <c r="F112" s="32"/>
      <c r="G112" s="32"/>
      <c r="H112" s="32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137</v>
      </c>
      <c r="D113" s="22"/>
      <c r="E113" s="22"/>
      <c r="F113" s="22"/>
      <c r="G113" s="22"/>
      <c r="H113" s="22"/>
      <c r="I113" s="147"/>
      <c r="J113" s="22"/>
      <c r="K113" s="22"/>
      <c r="L113" s="20"/>
    </row>
    <row r="114" spans="2:12" s="1" customFormat="1" ht="16.5" customHeight="1">
      <c r="B114" s="21"/>
      <c r="C114" s="22"/>
      <c r="D114" s="22"/>
      <c r="E114" s="197" t="s">
        <v>223</v>
      </c>
      <c r="F114" s="22"/>
      <c r="G114" s="22"/>
      <c r="H114" s="22"/>
      <c r="I114" s="147"/>
      <c r="J114" s="22"/>
      <c r="K114" s="22"/>
      <c r="L114" s="20"/>
    </row>
    <row r="115" spans="2:12" s="1" customFormat="1" ht="12" customHeight="1">
      <c r="B115" s="21"/>
      <c r="C115" s="32" t="s">
        <v>224</v>
      </c>
      <c r="D115" s="22"/>
      <c r="E115" s="22"/>
      <c r="F115" s="22"/>
      <c r="G115" s="22"/>
      <c r="H115" s="22"/>
      <c r="I115" s="147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313" t="s">
        <v>2542</v>
      </c>
      <c r="F116" s="40"/>
      <c r="G116" s="40"/>
      <c r="H116" s="40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2543</v>
      </c>
      <c r="D117" s="40"/>
      <c r="E117" s="40"/>
      <c r="F117" s="40"/>
      <c r="G117" s="40"/>
      <c r="H117" s="40"/>
      <c r="I117" s="15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E13</f>
        <v>20030-01-D.1.4.d - 20030-01-D.1.4.d - Měření a regulace</v>
      </c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F16</f>
        <v>Liberec</v>
      </c>
      <c r="G120" s="40"/>
      <c r="H120" s="40"/>
      <c r="I120" s="157" t="s">
        <v>22</v>
      </c>
      <c r="J120" s="79" t="str">
        <f>IF(J16="","",J16)</f>
        <v>5. 11. 2020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5.65" customHeight="1">
      <c r="A122" s="38"/>
      <c r="B122" s="39"/>
      <c r="C122" s="32" t="s">
        <v>24</v>
      </c>
      <c r="D122" s="40"/>
      <c r="E122" s="40"/>
      <c r="F122" s="27" t="str">
        <f>E19</f>
        <v xml:space="preserve">Technická univerzita v Liberci,Studentská 1402/2 </v>
      </c>
      <c r="G122" s="40"/>
      <c r="H122" s="40"/>
      <c r="I122" s="157" t="s">
        <v>31</v>
      </c>
      <c r="J122" s="36" t="str">
        <f>E25</f>
        <v>Profes projekt, spol. s 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29</v>
      </c>
      <c r="D123" s="40"/>
      <c r="E123" s="40"/>
      <c r="F123" s="27" t="str">
        <f>IF(E22="","",E22)</f>
        <v>Vyplň údaj</v>
      </c>
      <c r="G123" s="40"/>
      <c r="H123" s="40"/>
      <c r="I123" s="157" t="s">
        <v>36</v>
      </c>
      <c r="J123" s="36" t="str">
        <f>E28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155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16"/>
      <c r="B125" s="217"/>
      <c r="C125" s="218" t="s">
        <v>152</v>
      </c>
      <c r="D125" s="219" t="s">
        <v>65</v>
      </c>
      <c r="E125" s="219" t="s">
        <v>61</v>
      </c>
      <c r="F125" s="219" t="s">
        <v>62</v>
      </c>
      <c r="G125" s="219" t="s">
        <v>153</v>
      </c>
      <c r="H125" s="219" t="s">
        <v>154</v>
      </c>
      <c r="I125" s="220" t="s">
        <v>155</v>
      </c>
      <c r="J125" s="221" t="s">
        <v>141</v>
      </c>
      <c r="K125" s="222" t="s">
        <v>156</v>
      </c>
      <c r="L125" s="223"/>
      <c r="M125" s="100" t="s">
        <v>1</v>
      </c>
      <c r="N125" s="101" t="s">
        <v>44</v>
      </c>
      <c r="O125" s="101" t="s">
        <v>157</v>
      </c>
      <c r="P125" s="101" t="s">
        <v>158</v>
      </c>
      <c r="Q125" s="101" t="s">
        <v>159</v>
      </c>
      <c r="R125" s="101" t="s">
        <v>160</v>
      </c>
      <c r="S125" s="101" t="s">
        <v>161</v>
      </c>
      <c r="T125" s="102" t="s">
        <v>162</v>
      </c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</row>
    <row r="126" spans="1:63" s="2" customFormat="1" ht="22.8" customHeight="1">
      <c r="A126" s="38"/>
      <c r="B126" s="39"/>
      <c r="C126" s="107" t="s">
        <v>163</v>
      </c>
      <c r="D126" s="40"/>
      <c r="E126" s="40"/>
      <c r="F126" s="40"/>
      <c r="G126" s="40"/>
      <c r="H126" s="40"/>
      <c r="I126" s="155"/>
      <c r="J126" s="224">
        <f>BK126</f>
        <v>0</v>
      </c>
      <c r="K126" s="40"/>
      <c r="L126" s="44"/>
      <c r="M126" s="103"/>
      <c r="N126" s="225"/>
      <c r="O126" s="104"/>
      <c r="P126" s="226">
        <f>P127</f>
        <v>0</v>
      </c>
      <c r="Q126" s="104"/>
      <c r="R126" s="226">
        <f>R127</f>
        <v>0</v>
      </c>
      <c r="S126" s="104"/>
      <c r="T126" s="227">
        <f>T127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79</v>
      </c>
      <c r="AU126" s="17" t="s">
        <v>143</v>
      </c>
      <c r="BK126" s="228">
        <f>BK127</f>
        <v>0</v>
      </c>
    </row>
    <row r="127" spans="1:63" s="12" customFormat="1" ht="25.9" customHeight="1">
      <c r="A127" s="12"/>
      <c r="B127" s="229"/>
      <c r="C127" s="230"/>
      <c r="D127" s="231" t="s">
        <v>79</v>
      </c>
      <c r="E127" s="232" t="s">
        <v>331</v>
      </c>
      <c r="F127" s="232" t="s">
        <v>2488</v>
      </c>
      <c r="G127" s="230"/>
      <c r="H127" s="230"/>
      <c r="I127" s="233"/>
      <c r="J127" s="234">
        <f>BK127</f>
        <v>0</v>
      </c>
      <c r="K127" s="230"/>
      <c r="L127" s="235"/>
      <c r="M127" s="236"/>
      <c r="N127" s="237"/>
      <c r="O127" s="237"/>
      <c r="P127" s="238">
        <f>P128</f>
        <v>0</v>
      </c>
      <c r="Q127" s="237"/>
      <c r="R127" s="238">
        <f>R128</f>
        <v>0</v>
      </c>
      <c r="S127" s="237"/>
      <c r="T127" s="23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0" t="s">
        <v>103</v>
      </c>
      <c r="AT127" s="241" t="s">
        <v>79</v>
      </c>
      <c r="AU127" s="241" t="s">
        <v>80</v>
      </c>
      <c r="AY127" s="240" t="s">
        <v>166</v>
      </c>
      <c r="BK127" s="242">
        <f>BK128</f>
        <v>0</v>
      </c>
    </row>
    <row r="128" spans="1:63" s="12" customFormat="1" ht="22.8" customHeight="1">
      <c r="A128" s="12"/>
      <c r="B128" s="229"/>
      <c r="C128" s="230"/>
      <c r="D128" s="231" t="s">
        <v>79</v>
      </c>
      <c r="E128" s="243" t="s">
        <v>2553</v>
      </c>
      <c r="F128" s="243" t="s">
        <v>2554</v>
      </c>
      <c r="G128" s="230"/>
      <c r="H128" s="230"/>
      <c r="I128" s="233"/>
      <c r="J128" s="244">
        <f>BK128</f>
        <v>0</v>
      </c>
      <c r="K128" s="230"/>
      <c r="L128" s="235"/>
      <c r="M128" s="236"/>
      <c r="N128" s="237"/>
      <c r="O128" s="237"/>
      <c r="P128" s="238">
        <f>SUM(P129:P130)</f>
        <v>0</v>
      </c>
      <c r="Q128" s="237"/>
      <c r="R128" s="238">
        <f>SUM(R129:R130)</f>
        <v>0</v>
      </c>
      <c r="S128" s="237"/>
      <c r="T128" s="239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40" t="s">
        <v>103</v>
      </c>
      <c r="AT128" s="241" t="s">
        <v>79</v>
      </c>
      <c r="AU128" s="241" t="s">
        <v>88</v>
      </c>
      <c r="AY128" s="240" t="s">
        <v>166</v>
      </c>
      <c r="BK128" s="242">
        <f>SUM(BK129:BK130)</f>
        <v>0</v>
      </c>
    </row>
    <row r="129" spans="1:65" s="2" customFormat="1" ht="16.5" customHeight="1">
      <c r="A129" s="38"/>
      <c r="B129" s="39"/>
      <c r="C129" s="245" t="s">
        <v>88</v>
      </c>
      <c r="D129" s="245" t="s">
        <v>169</v>
      </c>
      <c r="E129" s="246" t="s">
        <v>2555</v>
      </c>
      <c r="F129" s="247" t="s">
        <v>2556</v>
      </c>
      <c r="G129" s="248" t="s">
        <v>988</v>
      </c>
      <c r="H129" s="249">
        <v>1</v>
      </c>
      <c r="I129" s="250"/>
      <c r="J129" s="251">
        <f>ROUND(I129*H129,2)</f>
        <v>0</v>
      </c>
      <c r="K129" s="252"/>
      <c r="L129" s="44"/>
      <c r="M129" s="253" t="s">
        <v>1</v>
      </c>
      <c r="N129" s="254" t="s">
        <v>45</v>
      </c>
      <c r="O129" s="91"/>
      <c r="P129" s="255">
        <f>O129*H129</f>
        <v>0</v>
      </c>
      <c r="Q129" s="255">
        <v>0</v>
      </c>
      <c r="R129" s="255">
        <f>Q129*H129</f>
        <v>0</v>
      </c>
      <c r="S129" s="255">
        <v>0</v>
      </c>
      <c r="T129" s="25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7" t="s">
        <v>726</v>
      </c>
      <c r="AT129" s="257" t="s">
        <v>169</v>
      </c>
      <c r="AU129" s="257" t="s">
        <v>90</v>
      </c>
      <c r="AY129" s="17" t="s">
        <v>166</v>
      </c>
      <c r="BE129" s="258">
        <f>IF(N129="základní",J129,0)</f>
        <v>0</v>
      </c>
      <c r="BF129" s="258">
        <f>IF(N129="snížená",J129,0)</f>
        <v>0</v>
      </c>
      <c r="BG129" s="258">
        <f>IF(N129="zákl. přenesená",J129,0)</f>
        <v>0</v>
      </c>
      <c r="BH129" s="258">
        <f>IF(N129="sníž. přenesená",J129,0)</f>
        <v>0</v>
      </c>
      <c r="BI129" s="258">
        <f>IF(N129="nulová",J129,0)</f>
        <v>0</v>
      </c>
      <c r="BJ129" s="17" t="s">
        <v>88</v>
      </c>
      <c r="BK129" s="258">
        <f>ROUND(I129*H129,2)</f>
        <v>0</v>
      </c>
      <c r="BL129" s="17" t="s">
        <v>726</v>
      </c>
      <c r="BM129" s="257" t="s">
        <v>2557</v>
      </c>
    </row>
    <row r="130" spans="1:47" s="2" customFormat="1" ht="12">
      <c r="A130" s="38"/>
      <c r="B130" s="39"/>
      <c r="C130" s="40"/>
      <c r="D130" s="259" t="s">
        <v>175</v>
      </c>
      <c r="E130" s="40"/>
      <c r="F130" s="260" t="s">
        <v>2556</v>
      </c>
      <c r="G130" s="40"/>
      <c r="H130" s="40"/>
      <c r="I130" s="155"/>
      <c r="J130" s="40"/>
      <c r="K130" s="40"/>
      <c r="L130" s="44"/>
      <c r="M130" s="263"/>
      <c r="N130" s="264"/>
      <c r="O130" s="265"/>
      <c r="P130" s="265"/>
      <c r="Q130" s="265"/>
      <c r="R130" s="265"/>
      <c r="S130" s="265"/>
      <c r="T130" s="266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175</v>
      </c>
      <c r="AU130" s="17" t="s">
        <v>90</v>
      </c>
    </row>
    <row r="131" spans="1:31" s="2" customFormat="1" ht="6.95" customHeight="1">
      <c r="A131" s="38"/>
      <c r="B131" s="66"/>
      <c r="C131" s="67"/>
      <c r="D131" s="67"/>
      <c r="E131" s="67"/>
      <c r="F131" s="67"/>
      <c r="G131" s="67"/>
      <c r="H131" s="67"/>
      <c r="I131" s="193"/>
      <c r="J131" s="67"/>
      <c r="K131" s="67"/>
      <c r="L131" s="44"/>
      <c r="M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</sheetData>
  <sheetProtection password="CC35" sheet="1" objects="1" scenarios="1" formatColumns="0" formatRows="0" autoFilter="0"/>
  <autoFilter ref="C125:K13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114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90</v>
      </c>
    </row>
    <row r="4" spans="2:46" s="1" customFormat="1" ht="24.95" customHeight="1">
      <c r="B4" s="20"/>
      <c r="D4" s="151" t="s">
        <v>136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 xml:space="preserve">20030 - 3 -  Technická univerzita v Liberci, Laboratoř KEZ</v>
      </c>
      <c r="F7" s="153"/>
      <c r="G7" s="153"/>
      <c r="H7" s="153"/>
      <c r="I7" s="147"/>
      <c r="L7" s="20"/>
    </row>
    <row r="8" spans="2:12" ht="12">
      <c r="B8" s="20"/>
      <c r="D8" s="153" t="s">
        <v>137</v>
      </c>
      <c r="L8" s="20"/>
    </row>
    <row r="9" spans="2:12" s="1" customFormat="1" ht="16.5" customHeight="1">
      <c r="B9" s="20"/>
      <c r="E9" s="154" t="s">
        <v>223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224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2542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2558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24.75" customHeight="1">
      <c r="A13" s="38"/>
      <c r="B13" s="44"/>
      <c r="C13" s="38"/>
      <c r="D13" s="38"/>
      <c r="E13" s="156" t="s">
        <v>2559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5. 11. 2020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155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">
        <v>26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27</v>
      </c>
      <c r="F19" s="38"/>
      <c r="G19" s="38"/>
      <c r="H19" s="38"/>
      <c r="I19" s="157" t="s">
        <v>28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29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28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31</v>
      </c>
      <c r="E24" s="38"/>
      <c r="F24" s="38"/>
      <c r="G24" s="38"/>
      <c r="H24" s="38"/>
      <c r="I24" s="157" t="s">
        <v>25</v>
      </c>
      <c r="J24" s="141" t="s">
        <v>32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33</v>
      </c>
      <c r="F25" s="38"/>
      <c r="G25" s="38"/>
      <c r="H25" s="38"/>
      <c r="I25" s="157" t="s">
        <v>28</v>
      </c>
      <c r="J25" s="141" t="s">
        <v>34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36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28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38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40</v>
      </c>
      <c r="E34" s="38"/>
      <c r="F34" s="38"/>
      <c r="G34" s="38"/>
      <c r="H34" s="38"/>
      <c r="I34" s="155"/>
      <c r="J34" s="167">
        <f>ROUND(J137,2)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42</v>
      </c>
      <c r="G36" s="38"/>
      <c r="H36" s="38"/>
      <c r="I36" s="169" t="s">
        <v>41</v>
      </c>
      <c r="J36" s="168" t="s">
        <v>43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44</v>
      </c>
      <c r="E37" s="153" t="s">
        <v>45</v>
      </c>
      <c r="F37" s="171">
        <f>ROUND((SUM(BE137:BE453)),2)</f>
        <v>0</v>
      </c>
      <c r="G37" s="38"/>
      <c r="H37" s="38"/>
      <c r="I37" s="172">
        <v>0.21</v>
      </c>
      <c r="J37" s="171">
        <f>ROUND(((SUM(BE137:BE453))*I37),2)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46</v>
      </c>
      <c r="F38" s="171">
        <f>ROUND((SUM(BF137:BF453)),2)</f>
        <v>0</v>
      </c>
      <c r="G38" s="38"/>
      <c r="H38" s="38"/>
      <c r="I38" s="172">
        <v>0.15</v>
      </c>
      <c r="J38" s="171">
        <f>ROUND(((SUM(BF137:BF453))*I38),2)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47</v>
      </c>
      <c r="F39" s="171">
        <f>ROUND((SUM(BG137:BG453)),2)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48</v>
      </c>
      <c r="F40" s="171">
        <f>ROUND((SUM(BH137:BH453)),2)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49</v>
      </c>
      <c r="F41" s="171">
        <f>ROUND((SUM(BI137:BI453)),2)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50</v>
      </c>
      <c r="E43" s="175"/>
      <c r="F43" s="175"/>
      <c r="G43" s="176" t="s">
        <v>51</v>
      </c>
      <c r="H43" s="177" t="s">
        <v>52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53</v>
      </c>
      <c r="E50" s="182"/>
      <c r="F50" s="182"/>
      <c r="G50" s="181" t="s">
        <v>54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55</v>
      </c>
      <c r="E61" s="185"/>
      <c r="F61" s="186" t="s">
        <v>56</v>
      </c>
      <c r="G61" s="184" t="s">
        <v>55</v>
      </c>
      <c r="H61" s="185"/>
      <c r="I61" s="187"/>
      <c r="J61" s="188" t="s">
        <v>56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57</v>
      </c>
      <c r="E65" s="189"/>
      <c r="F65" s="189"/>
      <c r="G65" s="181" t="s">
        <v>58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55</v>
      </c>
      <c r="E76" s="185"/>
      <c r="F76" s="186" t="s">
        <v>56</v>
      </c>
      <c r="G76" s="184" t="s">
        <v>55</v>
      </c>
      <c r="H76" s="185"/>
      <c r="I76" s="187"/>
      <c r="J76" s="188" t="s">
        <v>56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139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 xml:space="preserve">20030 - 3 -  Technická univerzita v Liberci, Laboratoř KEZ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137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2:12" s="1" customFormat="1" ht="16.5" customHeight="1">
      <c r="B87" s="21"/>
      <c r="C87" s="22"/>
      <c r="D87" s="22"/>
      <c r="E87" s="197" t="s">
        <v>223</v>
      </c>
      <c r="F87" s="22"/>
      <c r="G87" s="22"/>
      <c r="H87" s="22"/>
      <c r="I87" s="147"/>
      <c r="J87" s="22"/>
      <c r="K87" s="22"/>
      <c r="L87" s="20"/>
    </row>
    <row r="88" spans="2:12" s="1" customFormat="1" ht="12" customHeight="1">
      <c r="B88" s="21"/>
      <c r="C88" s="32" t="s">
        <v>224</v>
      </c>
      <c r="D88" s="22"/>
      <c r="E88" s="22"/>
      <c r="F88" s="22"/>
      <c r="G88" s="22"/>
      <c r="H88" s="22"/>
      <c r="I88" s="147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313" t="s">
        <v>2542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2558</v>
      </c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4.75" customHeight="1">
      <c r="A91" s="38"/>
      <c r="B91" s="39"/>
      <c r="C91" s="40"/>
      <c r="D91" s="40"/>
      <c r="E91" s="76" t="str">
        <f>E13</f>
        <v>20030-01-D.1.4.e.1 - 20030-01-D.1.4.e.1 - Vnitřní kanalizace a vodovod, zařizovací předměty</v>
      </c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>Liberec</v>
      </c>
      <c r="G93" s="40"/>
      <c r="H93" s="40"/>
      <c r="I93" s="157" t="s">
        <v>22</v>
      </c>
      <c r="J93" s="79" t="str">
        <f>IF(J16="","",J16)</f>
        <v>5. 11. 2020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5.65" customHeight="1">
      <c r="A95" s="38"/>
      <c r="B95" s="39"/>
      <c r="C95" s="32" t="s">
        <v>24</v>
      </c>
      <c r="D95" s="40"/>
      <c r="E95" s="40"/>
      <c r="F95" s="27" t="str">
        <f>E19</f>
        <v xml:space="preserve">Technická univerzita v Liberci,Studentská 1402/2 </v>
      </c>
      <c r="G95" s="40"/>
      <c r="H95" s="40"/>
      <c r="I95" s="157" t="s">
        <v>31</v>
      </c>
      <c r="J95" s="36" t="str">
        <f>E25</f>
        <v>Profes projekt, spol. s r.o.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29</v>
      </c>
      <c r="D96" s="40"/>
      <c r="E96" s="40"/>
      <c r="F96" s="27" t="str">
        <f>IF(E22="","",E22)</f>
        <v>Vyplň údaj</v>
      </c>
      <c r="G96" s="40"/>
      <c r="H96" s="40"/>
      <c r="I96" s="157" t="s">
        <v>36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98" t="s">
        <v>140</v>
      </c>
      <c r="D98" s="199"/>
      <c r="E98" s="199"/>
      <c r="F98" s="199"/>
      <c r="G98" s="199"/>
      <c r="H98" s="199"/>
      <c r="I98" s="200"/>
      <c r="J98" s="201" t="s">
        <v>141</v>
      </c>
      <c r="K98" s="199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202" t="s">
        <v>142</v>
      </c>
      <c r="D100" s="40"/>
      <c r="E100" s="40"/>
      <c r="F100" s="40"/>
      <c r="G100" s="40"/>
      <c r="H100" s="40"/>
      <c r="I100" s="155"/>
      <c r="J100" s="110">
        <f>J137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143</v>
      </c>
    </row>
    <row r="101" spans="1:31" s="9" customFormat="1" ht="24.95" customHeight="1">
      <c r="A101" s="9"/>
      <c r="B101" s="203"/>
      <c r="C101" s="204"/>
      <c r="D101" s="205" t="s">
        <v>227</v>
      </c>
      <c r="E101" s="206"/>
      <c r="F101" s="206"/>
      <c r="G101" s="206"/>
      <c r="H101" s="206"/>
      <c r="I101" s="207"/>
      <c r="J101" s="208">
        <f>J138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3"/>
      <c r="D102" s="211" t="s">
        <v>228</v>
      </c>
      <c r="E102" s="212"/>
      <c r="F102" s="212"/>
      <c r="G102" s="212"/>
      <c r="H102" s="212"/>
      <c r="I102" s="213"/>
      <c r="J102" s="214">
        <f>J139</f>
        <v>0</v>
      </c>
      <c r="K102" s="133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3"/>
      <c r="D103" s="211" t="s">
        <v>230</v>
      </c>
      <c r="E103" s="212"/>
      <c r="F103" s="212"/>
      <c r="G103" s="212"/>
      <c r="H103" s="212"/>
      <c r="I103" s="213"/>
      <c r="J103" s="214">
        <f>J161</f>
        <v>0</v>
      </c>
      <c r="K103" s="133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3"/>
      <c r="D104" s="211" t="s">
        <v>233</v>
      </c>
      <c r="E104" s="212"/>
      <c r="F104" s="212"/>
      <c r="G104" s="212"/>
      <c r="H104" s="212"/>
      <c r="I104" s="213"/>
      <c r="J104" s="214">
        <f>J164</f>
        <v>0</v>
      </c>
      <c r="K104" s="133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3"/>
      <c r="D105" s="211" t="s">
        <v>234</v>
      </c>
      <c r="E105" s="212"/>
      <c r="F105" s="212"/>
      <c r="G105" s="212"/>
      <c r="H105" s="212"/>
      <c r="I105" s="213"/>
      <c r="J105" s="214">
        <f>J171</f>
        <v>0</v>
      </c>
      <c r="K105" s="133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203"/>
      <c r="C106" s="204"/>
      <c r="D106" s="205" t="s">
        <v>236</v>
      </c>
      <c r="E106" s="206"/>
      <c r="F106" s="206"/>
      <c r="G106" s="206"/>
      <c r="H106" s="206"/>
      <c r="I106" s="207"/>
      <c r="J106" s="208">
        <f>J179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10"/>
      <c r="C107" s="133"/>
      <c r="D107" s="211" t="s">
        <v>2560</v>
      </c>
      <c r="E107" s="212"/>
      <c r="F107" s="212"/>
      <c r="G107" s="212"/>
      <c r="H107" s="212"/>
      <c r="I107" s="213"/>
      <c r="J107" s="214">
        <f>J180</f>
        <v>0</v>
      </c>
      <c r="K107" s="133"/>
      <c r="L107" s="2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0"/>
      <c r="C108" s="133"/>
      <c r="D108" s="211" t="s">
        <v>2561</v>
      </c>
      <c r="E108" s="212"/>
      <c r="F108" s="212"/>
      <c r="G108" s="212"/>
      <c r="H108" s="212"/>
      <c r="I108" s="213"/>
      <c r="J108" s="214">
        <f>J258</f>
        <v>0</v>
      </c>
      <c r="K108" s="133"/>
      <c r="L108" s="21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0"/>
      <c r="C109" s="133"/>
      <c r="D109" s="211" t="s">
        <v>2562</v>
      </c>
      <c r="E109" s="212"/>
      <c r="F109" s="212"/>
      <c r="G109" s="212"/>
      <c r="H109" s="212"/>
      <c r="I109" s="213"/>
      <c r="J109" s="214">
        <f>J342</f>
        <v>0</v>
      </c>
      <c r="K109" s="133"/>
      <c r="L109" s="2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0"/>
      <c r="C110" s="133"/>
      <c r="D110" s="211" t="s">
        <v>2563</v>
      </c>
      <c r="E110" s="212"/>
      <c r="F110" s="212"/>
      <c r="G110" s="212"/>
      <c r="H110" s="212"/>
      <c r="I110" s="213"/>
      <c r="J110" s="214">
        <f>J349</f>
        <v>0</v>
      </c>
      <c r="K110" s="133"/>
      <c r="L110" s="21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0"/>
      <c r="C111" s="133"/>
      <c r="D111" s="211" t="s">
        <v>2564</v>
      </c>
      <c r="E111" s="212"/>
      <c r="F111" s="212"/>
      <c r="G111" s="212"/>
      <c r="H111" s="212"/>
      <c r="I111" s="213"/>
      <c r="J111" s="214">
        <f>J431</f>
        <v>0</v>
      </c>
      <c r="K111" s="133"/>
      <c r="L111" s="21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0"/>
      <c r="C112" s="133"/>
      <c r="D112" s="211" t="s">
        <v>2565</v>
      </c>
      <c r="E112" s="212"/>
      <c r="F112" s="212"/>
      <c r="G112" s="212"/>
      <c r="H112" s="212"/>
      <c r="I112" s="213"/>
      <c r="J112" s="214">
        <f>J442</f>
        <v>0</v>
      </c>
      <c r="K112" s="133"/>
      <c r="L112" s="21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203"/>
      <c r="C113" s="204"/>
      <c r="D113" s="205" t="s">
        <v>254</v>
      </c>
      <c r="E113" s="206"/>
      <c r="F113" s="206"/>
      <c r="G113" s="206"/>
      <c r="H113" s="206"/>
      <c r="I113" s="207"/>
      <c r="J113" s="208">
        <f>J453</f>
        <v>0</v>
      </c>
      <c r="K113" s="204"/>
      <c r="L113" s="20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2" customFormat="1" ht="21.8" customHeight="1">
      <c r="A114" s="38"/>
      <c r="B114" s="39"/>
      <c r="C114" s="40"/>
      <c r="D114" s="40"/>
      <c r="E114" s="40"/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66"/>
      <c r="C115" s="67"/>
      <c r="D115" s="67"/>
      <c r="E115" s="67"/>
      <c r="F115" s="67"/>
      <c r="G115" s="67"/>
      <c r="H115" s="67"/>
      <c r="I115" s="193"/>
      <c r="J115" s="67"/>
      <c r="K115" s="67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9" spans="1:31" s="2" customFormat="1" ht="6.95" customHeight="1">
      <c r="A119" s="38"/>
      <c r="B119" s="68"/>
      <c r="C119" s="69"/>
      <c r="D119" s="69"/>
      <c r="E119" s="69"/>
      <c r="F119" s="69"/>
      <c r="G119" s="69"/>
      <c r="H119" s="69"/>
      <c r="I119" s="196"/>
      <c r="J119" s="69"/>
      <c r="K119" s="69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4.95" customHeight="1">
      <c r="A120" s="38"/>
      <c r="B120" s="39"/>
      <c r="C120" s="23" t="s">
        <v>151</v>
      </c>
      <c r="D120" s="40"/>
      <c r="E120" s="40"/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16</v>
      </c>
      <c r="D122" s="40"/>
      <c r="E122" s="40"/>
      <c r="F122" s="40"/>
      <c r="G122" s="40"/>
      <c r="H122" s="40"/>
      <c r="I122" s="15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197" t="str">
        <f>E7</f>
        <v xml:space="preserve">20030 - 3 -  Technická univerzita v Liberci, Laboratoř KEZ</v>
      </c>
      <c r="F123" s="32"/>
      <c r="G123" s="32"/>
      <c r="H123" s="32"/>
      <c r="I123" s="15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2:12" s="1" customFormat="1" ht="12" customHeight="1">
      <c r="B124" s="21"/>
      <c r="C124" s="32" t="s">
        <v>137</v>
      </c>
      <c r="D124" s="22"/>
      <c r="E124" s="22"/>
      <c r="F124" s="22"/>
      <c r="G124" s="22"/>
      <c r="H124" s="22"/>
      <c r="I124" s="147"/>
      <c r="J124" s="22"/>
      <c r="K124" s="22"/>
      <c r="L124" s="20"/>
    </row>
    <row r="125" spans="2:12" s="1" customFormat="1" ht="16.5" customHeight="1">
      <c r="B125" s="21"/>
      <c r="C125" s="22"/>
      <c r="D125" s="22"/>
      <c r="E125" s="197" t="s">
        <v>223</v>
      </c>
      <c r="F125" s="22"/>
      <c r="G125" s="22"/>
      <c r="H125" s="22"/>
      <c r="I125" s="147"/>
      <c r="J125" s="22"/>
      <c r="K125" s="22"/>
      <c r="L125" s="20"/>
    </row>
    <row r="126" spans="2:12" s="1" customFormat="1" ht="12" customHeight="1">
      <c r="B126" s="21"/>
      <c r="C126" s="32" t="s">
        <v>224</v>
      </c>
      <c r="D126" s="22"/>
      <c r="E126" s="22"/>
      <c r="F126" s="22"/>
      <c r="G126" s="22"/>
      <c r="H126" s="22"/>
      <c r="I126" s="147"/>
      <c r="J126" s="22"/>
      <c r="K126" s="22"/>
      <c r="L126" s="20"/>
    </row>
    <row r="127" spans="1:31" s="2" customFormat="1" ht="16.5" customHeight="1">
      <c r="A127" s="38"/>
      <c r="B127" s="39"/>
      <c r="C127" s="40"/>
      <c r="D127" s="40"/>
      <c r="E127" s="313" t="s">
        <v>2542</v>
      </c>
      <c r="F127" s="40"/>
      <c r="G127" s="40"/>
      <c r="H127" s="40"/>
      <c r="I127" s="155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2558</v>
      </c>
      <c r="D128" s="40"/>
      <c r="E128" s="40"/>
      <c r="F128" s="40"/>
      <c r="G128" s="40"/>
      <c r="H128" s="40"/>
      <c r="I128" s="155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24.75" customHeight="1">
      <c r="A129" s="38"/>
      <c r="B129" s="39"/>
      <c r="C129" s="40"/>
      <c r="D129" s="40"/>
      <c r="E129" s="76" t="str">
        <f>E13</f>
        <v>20030-01-D.1.4.e.1 - 20030-01-D.1.4.e.1 - Vnitřní kanalizace a vodovod, zařizovací předměty</v>
      </c>
      <c r="F129" s="40"/>
      <c r="G129" s="40"/>
      <c r="H129" s="40"/>
      <c r="I129" s="155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155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F16</f>
        <v>Liberec</v>
      </c>
      <c r="G131" s="40"/>
      <c r="H131" s="40"/>
      <c r="I131" s="157" t="s">
        <v>22</v>
      </c>
      <c r="J131" s="79" t="str">
        <f>IF(J16="","",J16)</f>
        <v>5. 11. 2020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155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25.65" customHeight="1">
      <c r="A133" s="38"/>
      <c r="B133" s="39"/>
      <c r="C133" s="32" t="s">
        <v>24</v>
      </c>
      <c r="D133" s="40"/>
      <c r="E133" s="40"/>
      <c r="F133" s="27" t="str">
        <f>E19</f>
        <v xml:space="preserve">Technická univerzita v Liberci,Studentská 1402/2 </v>
      </c>
      <c r="G133" s="40"/>
      <c r="H133" s="40"/>
      <c r="I133" s="157" t="s">
        <v>31</v>
      </c>
      <c r="J133" s="36" t="str">
        <f>E25</f>
        <v>Profes projekt, spol. s r.o.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29</v>
      </c>
      <c r="D134" s="40"/>
      <c r="E134" s="40"/>
      <c r="F134" s="27" t="str">
        <f>IF(E22="","",E22)</f>
        <v>Vyplň údaj</v>
      </c>
      <c r="G134" s="40"/>
      <c r="H134" s="40"/>
      <c r="I134" s="157" t="s">
        <v>36</v>
      </c>
      <c r="J134" s="36" t="str">
        <f>E28</f>
        <v xml:space="preserve"> 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155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216"/>
      <c r="B136" s="217"/>
      <c r="C136" s="218" t="s">
        <v>152</v>
      </c>
      <c r="D136" s="219" t="s">
        <v>65</v>
      </c>
      <c r="E136" s="219" t="s">
        <v>61</v>
      </c>
      <c r="F136" s="219" t="s">
        <v>62</v>
      </c>
      <c r="G136" s="219" t="s">
        <v>153</v>
      </c>
      <c r="H136" s="219" t="s">
        <v>154</v>
      </c>
      <c r="I136" s="220" t="s">
        <v>155</v>
      </c>
      <c r="J136" s="221" t="s">
        <v>141</v>
      </c>
      <c r="K136" s="222" t="s">
        <v>156</v>
      </c>
      <c r="L136" s="223"/>
      <c r="M136" s="100" t="s">
        <v>1</v>
      </c>
      <c r="N136" s="101" t="s">
        <v>44</v>
      </c>
      <c r="O136" s="101" t="s">
        <v>157</v>
      </c>
      <c r="P136" s="101" t="s">
        <v>158</v>
      </c>
      <c r="Q136" s="101" t="s">
        <v>159</v>
      </c>
      <c r="R136" s="101" t="s">
        <v>160</v>
      </c>
      <c r="S136" s="101" t="s">
        <v>161</v>
      </c>
      <c r="T136" s="102" t="s">
        <v>162</v>
      </c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</row>
    <row r="137" spans="1:63" s="2" customFormat="1" ht="22.8" customHeight="1">
      <c r="A137" s="38"/>
      <c r="B137" s="39"/>
      <c r="C137" s="107" t="s">
        <v>163</v>
      </c>
      <c r="D137" s="40"/>
      <c r="E137" s="40"/>
      <c r="F137" s="40"/>
      <c r="G137" s="40"/>
      <c r="H137" s="40"/>
      <c r="I137" s="155"/>
      <c r="J137" s="224">
        <f>BK137</f>
        <v>0</v>
      </c>
      <c r="K137" s="40"/>
      <c r="L137" s="44"/>
      <c r="M137" s="103"/>
      <c r="N137" s="225"/>
      <c r="O137" s="104"/>
      <c r="P137" s="226">
        <f>P138+P179+P453</f>
        <v>0</v>
      </c>
      <c r="Q137" s="104"/>
      <c r="R137" s="226">
        <f>R138+R179+R453</f>
        <v>51.05553</v>
      </c>
      <c r="S137" s="104"/>
      <c r="T137" s="227">
        <f>T138+T179+T453</f>
        <v>0.7570000000000001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79</v>
      </c>
      <c r="AU137" s="17" t="s">
        <v>143</v>
      </c>
      <c r="BK137" s="228">
        <f>BK138+BK179+BK453</f>
        <v>0</v>
      </c>
    </row>
    <row r="138" spans="1:63" s="12" customFormat="1" ht="25.9" customHeight="1">
      <c r="A138" s="12"/>
      <c r="B138" s="229"/>
      <c r="C138" s="230"/>
      <c r="D138" s="231" t="s">
        <v>79</v>
      </c>
      <c r="E138" s="232" t="s">
        <v>259</v>
      </c>
      <c r="F138" s="232" t="s">
        <v>260</v>
      </c>
      <c r="G138" s="230"/>
      <c r="H138" s="230"/>
      <c r="I138" s="233"/>
      <c r="J138" s="234">
        <f>BK138</f>
        <v>0</v>
      </c>
      <c r="K138" s="230"/>
      <c r="L138" s="235"/>
      <c r="M138" s="236"/>
      <c r="N138" s="237"/>
      <c r="O138" s="237"/>
      <c r="P138" s="238">
        <f>P139+P161+P164+P171</f>
        <v>0</v>
      </c>
      <c r="Q138" s="237"/>
      <c r="R138" s="238">
        <f>R139+R161+R164+R171</f>
        <v>48.3983</v>
      </c>
      <c r="S138" s="237"/>
      <c r="T138" s="239">
        <f>T139+T161+T164+T171</f>
        <v>0.6020000000000001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0" t="s">
        <v>88</v>
      </c>
      <c r="AT138" s="241" t="s">
        <v>79</v>
      </c>
      <c r="AU138" s="241" t="s">
        <v>80</v>
      </c>
      <c r="AY138" s="240" t="s">
        <v>166</v>
      </c>
      <c r="BK138" s="242">
        <f>BK139+BK161+BK164+BK171</f>
        <v>0</v>
      </c>
    </row>
    <row r="139" spans="1:63" s="12" customFormat="1" ht="22.8" customHeight="1">
      <c r="A139" s="12"/>
      <c r="B139" s="229"/>
      <c r="C139" s="230"/>
      <c r="D139" s="231" t="s">
        <v>79</v>
      </c>
      <c r="E139" s="243" t="s">
        <v>88</v>
      </c>
      <c r="F139" s="243" t="s">
        <v>261</v>
      </c>
      <c r="G139" s="230"/>
      <c r="H139" s="230"/>
      <c r="I139" s="233"/>
      <c r="J139" s="244">
        <f>BK139</f>
        <v>0</v>
      </c>
      <c r="K139" s="230"/>
      <c r="L139" s="235"/>
      <c r="M139" s="236"/>
      <c r="N139" s="237"/>
      <c r="O139" s="237"/>
      <c r="P139" s="238">
        <f>SUM(P140:P160)</f>
        <v>0</v>
      </c>
      <c r="Q139" s="237"/>
      <c r="R139" s="238">
        <f>SUM(R140:R160)</f>
        <v>47.891</v>
      </c>
      <c r="S139" s="237"/>
      <c r="T139" s="239">
        <f>SUM(T140:T160)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0" t="s">
        <v>88</v>
      </c>
      <c r="AT139" s="241" t="s">
        <v>79</v>
      </c>
      <c r="AU139" s="241" t="s">
        <v>88</v>
      </c>
      <c r="AY139" s="240" t="s">
        <v>166</v>
      </c>
      <c r="BK139" s="242">
        <f>SUM(BK140:BK160)</f>
        <v>0</v>
      </c>
    </row>
    <row r="140" spans="1:65" s="2" customFormat="1" ht="21.75" customHeight="1">
      <c r="A140" s="38"/>
      <c r="B140" s="39"/>
      <c r="C140" s="245" t="s">
        <v>88</v>
      </c>
      <c r="D140" s="245" t="s">
        <v>169</v>
      </c>
      <c r="E140" s="246" t="s">
        <v>2566</v>
      </c>
      <c r="F140" s="247" t="s">
        <v>2567</v>
      </c>
      <c r="G140" s="248" t="s">
        <v>272</v>
      </c>
      <c r="H140" s="249">
        <v>49.8</v>
      </c>
      <c r="I140" s="250"/>
      <c r="J140" s="251">
        <f>ROUND(I140*H140,2)</f>
        <v>0</v>
      </c>
      <c r="K140" s="252"/>
      <c r="L140" s="44"/>
      <c r="M140" s="253" t="s">
        <v>1</v>
      </c>
      <c r="N140" s="254" t="s">
        <v>45</v>
      </c>
      <c r="O140" s="91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7" t="s">
        <v>113</v>
      </c>
      <c r="AT140" s="257" t="s">
        <v>169</v>
      </c>
      <c r="AU140" s="257" t="s">
        <v>90</v>
      </c>
      <c r="AY140" s="17" t="s">
        <v>166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7" t="s">
        <v>88</v>
      </c>
      <c r="BK140" s="258">
        <f>ROUND(I140*H140,2)</f>
        <v>0</v>
      </c>
      <c r="BL140" s="17" t="s">
        <v>113</v>
      </c>
      <c r="BM140" s="257" t="s">
        <v>2568</v>
      </c>
    </row>
    <row r="141" spans="1:47" s="2" customFormat="1" ht="12">
      <c r="A141" s="38"/>
      <c r="B141" s="39"/>
      <c r="C141" s="40"/>
      <c r="D141" s="259" t="s">
        <v>175</v>
      </c>
      <c r="E141" s="40"/>
      <c r="F141" s="260" t="s">
        <v>2569</v>
      </c>
      <c r="G141" s="40"/>
      <c r="H141" s="40"/>
      <c r="I141" s="155"/>
      <c r="J141" s="40"/>
      <c r="K141" s="40"/>
      <c r="L141" s="44"/>
      <c r="M141" s="261"/>
      <c r="N141" s="262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175</v>
      </c>
      <c r="AU141" s="17" t="s">
        <v>90</v>
      </c>
    </row>
    <row r="142" spans="1:51" s="13" customFormat="1" ht="12">
      <c r="A142" s="13"/>
      <c r="B142" s="267"/>
      <c r="C142" s="268"/>
      <c r="D142" s="259" t="s">
        <v>267</v>
      </c>
      <c r="E142" s="269" t="s">
        <v>1</v>
      </c>
      <c r="F142" s="270" t="s">
        <v>2570</v>
      </c>
      <c r="G142" s="268"/>
      <c r="H142" s="271">
        <v>49.8</v>
      </c>
      <c r="I142" s="272"/>
      <c r="J142" s="268"/>
      <c r="K142" s="268"/>
      <c r="L142" s="273"/>
      <c r="M142" s="274"/>
      <c r="N142" s="275"/>
      <c r="O142" s="275"/>
      <c r="P142" s="275"/>
      <c r="Q142" s="275"/>
      <c r="R142" s="275"/>
      <c r="S142" s="275"/>
      <c r="T142" s="27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77" t="s">
        <v>267</v>
      </c>
      <c r="AU142" s="277" t="s">
        <v>90</v>
      </c>
      <c r="AV142" s="13" t="s">
        <v>90</v>
      </c>
      <c r="AW142" s="13" t="s">
        <v>35</v>
      </c>
      <c r="AX142" s="13" t="s">
        <v>80</v>
      </c>
      <c r="AY142" s="277" t="s">
        <v>166</v>
      </c>
    </row>
    <row r="143" spans="1:51" s="14" customFormat="1" ht="12">
      <c r="A143" s="14"/>
      <c r="B143" s="278"/>
      <c r="C143" s="279"/>
      <c r="D143" s="259" t="s">
        <v>267</v>
      </c>
      <c r="E143" s="280" t="s">
        <v>1</v>
      </c>
      <c r="F143" s="281" t="s">
        <v>269</v>
      </c>
      <c r="G143" s="279"/>
      <c r="H143" s="282">
        <v>49.8</v>
      </c>
      <c r="I143" s="283"/>
      <c r="J143" s="279"/>
      <c r="K143" s="279"/>
      <c r="L143" s="284"/>
      <c r="M143" s="285"/>
      <c r="N143" s="286"/>
      <c r="O143" s="286"/>
      <c r="P143" s="286"/>
      <c r="Q143" s="286"/>
      <c r="R143" s="286"/>
      <c r="S143" s="286"/>
      <c r="T143" s="28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8" t="s">
        <v>267</v>
      </c>
      <c r="AU143" s="288" t="s">
        <v>90</v>
      </c>
      <c r="AV143" s="14" t="s">
        <v>103</v>
      </c>
      <c r="AW143" s="14" t="s">
        <v>35</v>
      </c>
      <c r="AX143" s="14" t="s">
        <v>88</v>
      </c>
      <c r="AY143" s="288" t="s">
        <v>166</v>
      </c>
    </row>
    <row r="144" spans="1:65" s="2" customFormat="1" ht="33" customHeight="1">
      <c r="A144" s="38"/>
      <c r="B144" s="39"/>
      <c r="C144" s="245" t="s">
        <v>90</v>
      </c>
      <c r="D144" s="245" t="s">
        <v>169</v>
      </c>
      <c r="E144" s="246" t="s">
        <v>300</v>
      </c>
      <c r="F144" s="247" t="s">
        <v>2571</v>
      </c>
      <c r="G144" s="248" t="s">
        <v>272</v>
      </c>
      <c r="H144" s="249">
        <v>49.8</v>
      </c>
      <c r="I144" s="250"/>
      <c r="J144" s="251">
        <f>ROUND(I144*H144,2)</f>
        <v>0</v>
      </c>
      <c r="K144" s="252"/>
      <c r="L144" s="44"/>
      <c r="M144" s="253" t="s">
        <v>1</v>
      </c>
      <c r="N144" s="254" t="s">
        <v>45</v>
      </c>
      <c r="O144" s="91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7" t="s">
        <v>113</v>
      </c>
      <c r="AT144" s="257" t="s">
        <v>169</v>
      </c>
      <c r="AU144" s="257" t="s">
        <v>90</v>
      </c>
      <c r="AY144" s="17" t="s">
        <v>166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7" t="s">
        <v>88</v>
      </c>
      <c r="BK144" s="258">
        <f>ROUND(I144*H144,2)</f>
        <v>0</v>
      </c>
      <c r="BL144" s="17" t="s">
        <v>113</v>
      </c>
      <c r="BM144" s="257" t="s">
        <v>2572</v>
      </c>
    </row>
    <row r="145" spans="1:47" s="2" customFormat="1" ht="12">
      <c r="A145" s="38"/>
      <c r="B145" s="39"/>
      <c r="C145" s="40"/>
      <c r="D145" s="259" t="s">
        <v>175</v>
      </c>
      <c r="E145" s="40"/>
      <c r="F145" s="260" t="s">
        <v>2573</v>
      </c>
      <c r="G145" s="40"/>
      <c r="H145" s="40"/>
      <c r="I145" s="155"/>
      <c r="J145" s="40"/>
      <c r="K145" s="40"/>
      <c r="L145" s="44"/>
      <c r="M145" s="261"/>
      <c r="N145" s="262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175</v>
      </c>
      <c r="AU145" s="17" t="s">
        <v>90</v>
      </c>
    </row>
    <row r="146" spans="1:65" s="2" customFormat="1" ht="21.75" customHeight="1">
      <c r="A146" s="38"/>
      <c r="B146" s="39"/>
      <c r="C146" s="245" t="s">
        <v>103</v>
      </c>
      <c r="D146" s="245" t="s">
        <v>169</v>
      </c>
      <c r="E146" s="246" t="s">
        <v>305</v>
      </c>
      <c r="F146" s="247" t="s">
        <v>306</v>
      </c>
      <c r="G146" s="248" t="s">
        <v>307</v>
      </c>
      <c r="H146" s="249">
        <v>87.15</v>
      </c>
      <c r="I146" s="250"/>
      <c r="J146" s="251">
        <f>ROUND(I146*H146,2)</f>
        <v>0</v>
      </c>
      <c r="K146" s="252"/>
      <c r="L146" s="44"/>
      <c r="M146" s="253" t="s">
        <v>1</v>
      </c>
      <c r="N146" s="254" t="s">
        <v>45</v>
      </c>
      <c r="O146" s="91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7" t="s">
        <v>113</v>
      </c>
      <c r="AT146" s="257" t="s">
        <v>169</v>
      </c>
      <c r="AU146" s="257" t="s">
        <v>90</v>
      </c>
      <c r="AY146" s="17" t="s">
        <v>166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7" t="s">
        <v>88</v>
      </c>
      <c r="BK146" s="258">
        <f>ROUND(I146*H146,2)</f>
        <v>0</v>
      </c>
      <c r="BL146" s="17" t="s">
        <v>113</v>
      </c>
      <c r="BM146" s="257" t="s">
        <v>2574</v>
      </c>
    </row>
    <row r="147" spans="1:47" s="2" customFormat="1" ht="12">
      <c r="A147" s="38"/>
      <c r="B147" s="39"/>
      <c r="C147" s="40"/>
      <c r="D147" s="259" t="s">
        <v>175</v>
      </c>
      <c r="E147" s="40"/>
      <c r="F147" s="260" t="s">
        <v>309</v>
      </c>
      <c r="G147" s="40"/>
      <c r="H147" s="40"/>
      <c r="I147" s="155"/>
      <c r="J147" s="40"/>
      <c r="K147" s="40"/>
      <c r="L147" s="44"/>
      <c r="M147" s="261"/>
      <c r="N147" s="262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175</v>
      </c>
      <c r="AU147" s="17" t="s">
        <v>90</v>
      </c>
    </row>
    <row r="148" spans="1:51" s="13" customFormat="1" ht="12">
      <c r="A148" s="13"/>
      <c r="B148" s="267"/>
      <c r="C148" s="268"/>
      <c r="D148" s="259" t="s">
        <v>267</v>
      </c>
      <c r="E148" s="269" t="s">
        <v>1</v>
      </c>
      <c r="F148" s="270" t="s">
        <v>2575</v>
      </c>
      <c r="G148" s="268"/>
      <c r="H148" s="271">
        <v>87.15</v>
      </c>
      <c r="I148" s="272"/>
      <c r="J148" s="268"/>
      <c r="K148" s="268"/>
      <c r="L148" s="273"/>
      <c r="M148" s="274"/>
      <c r="N148" s="275"/>
      <c r="O148" s="275"/>
      <c r="P148" s="275"/>
      <c r="Q148" s="275"/>
      <c r="R148" s="275"/>
      <c r="S148" s="275"/>
      <c r="T148" s="27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77" t="s">
        <v>267</v>
      </c>
      <c r="AU148" s="277" t="s">
        <v>90</v>
      </c>
      <c r="AV148" s="13" t="s">
        <v>90</v>
      </c>
      <c r="AW148" s="13" t="s">
        <v>35</v>
      </c>
      <c r="AX148" s="13" t="s">
        <v>88</v>
      </c>
      <c r="AY148" s="277" t="s">
        <v>166</v>
      </c>
    </row>
    <row r="149" spans="1:65" s="2" customFormat="1" ht="21.75" customHeight="1">
      <c r="A149" s="38"/>
      <c r="B149" s="39"/>
      <c r="C149" s="245" t="s">
        <v>113</v>
      </c>
      <c r="D149" s="245" t="s">
        <v>169</v>
      </c>
      <c r="E149" s="246" t="s">
        <v>2576</v>
      </c>
      <c r="F149" s="247" t="s">
        <v>2577</v>
      </c>
      <c r="G149" s="248" t="s">
        <v>272</v>
      </c>
      <c r="H149" s="249">
        <v>47.891</v>
      </c>
      <c r="I149" s="250"/>
      <c r="J149" s="251">
        <f>ROUND(I149*H149,2)</f>
        <v>0</v>
      </c>
      <c r="K149" s="252"/>
      <c r="L149" s="44"/>
      <c r="M149" s="253" t="s">
        <v>1</v>
      </c>
      <c r="N149" s="254" t="s">
        <v>45</v>
      </c>
      <c r="O149" s="91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7" t="s">
        <v>113</v>
      </c>
      <c r="AT149" s="257" t="s">
        <v>169</v>
      </c>
      <c r="AU149" s="257" t="s">
        <v>90</v>
      </c>
      <c r="AY149" s="17" t="s">
        <v>166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7" t="s">
        <v>88</v>
      </c>
      <c r="BK149" s="258">
        <f>ROUND(I149*H149,2)</f>
        <v>0</v>
      </c>
      <c r="BL149" s="17" t="s">
        <v>113</v>
      </c>
      <c r="BM149" s="257" t="s">
        <v>2578</v>
      </c>
    </row>
    <row r="150" spans="1:47" s="2" customFormat="1" ht="12">
      <c r="A150" s="38"/>
      <c r="B150" s="39"/>
      <c r="C150" s="40"/>
      <c r="D150" s="259" t="s">
        <v>175</v>
      </c>
      <c r="E150" s="40"/>
      <c r="F150" s="260" t="s">
        <v>2579</v>
      </c>
      <c r="G150" s="40"/>
      <c r="H150" s="40"/>
      <c r="I150" s="155"/>
      <c r="J150" s="40"/>
      <c r="K150" s="40"/>
      <c r="L150" s="44"/>
      <c r="M150" s="261"/>
      <c r="N150" s="262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175</v>
      </c>
      <c r="AU150" s="17" t="s">
        <v>90</v>
      </c>
    </row>
    <row r="151" spans="1:51" s="13" customFormat="1" ht="12">
      <c r="A151" s="13"/>
      <c r="B151" s="267"/>
      <c r="C151" s="268"/>
      <c r="D151" s="259" t="s">
        <v>267</v>
      </c>
      <c r="E151" s="269" t="s">
        <v>1</v>
      </c>
      <c r="F151" s="270" t="s">
        <v>2580</v>
      </c>
      <c r="G151" s="268"/>
      <c r="H151" s="271">
        <v>47.891</v>
      </c>
      <c r="I151" s="272"/>
      <c r="J151" s="268"/>
      <c r="K151" s="268"/>
      <c r="L151" s="273"/>
      <c r="M151" s="274"/>
      <c r="N151" s="275"/>
      <c r="O151" s="275"/>
      <c r="P151" s="275"/>
      <c r="Q151" s="275"/>
      <c r="R151" s="275"/>
      <c r="S151" s="275"/>
      <c r="T151" s="27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77" t="s">
        <v>267</v>
      </c>
      <c r="AU151" s="277" t="s">
        <v>90</v>
      </c>
      <c r="AV151" s="13" t="s">
        <v>90</v>
      </c>
      <c r="AW151" s="13" t="s">
        <v>35</v>
      </c>
      <c r="AX151" s="13" t="s">
        <v>80</v>
      </c>
      <c r="AY151" s="277" t="s">
        <v>166</v>
      </c>
    </row>
    <row r="152" spans="1:51" s="14" customFormat="1" ht="12">
      <c r="A152" s="14"/>
      <c r="B152" s="278"/>
      <c r="C152" s="279"/>
      <c r="D152" s="259" t="s">
        <v>267</v>
      </c>
      <c r="E152" s="280" t="s">
        <v>1</v>
      </c>
      <c r="F152" s="281" t="s">
        <v>269</v>
      </c>
      <c r="G152" s="279"/>
      <c r="H152" s="282">
        <v>47.891</v>
      </c>
      <c r="I152" s="283"/>
      <c r="J152" s="279"/>
      <c r="K152" s="279"/>
      <c r="L152" s="284"/>
      <c r="M152" s="285"/>
      <c r="N152" s="286"/>
      <c r="O152" s="286"/>
      <c r="P152" s="286"/>
      <c r="Q152" s="286"/>
      <c r="R152" s="286"/>
      <c r="S152" s="286"/>
      <c r="T152" s="28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8" t="s">
        <v>267</v>
      </c>
      <c r="AU152" s="288" t="s">
        <v>90</v>
      </c>
      <c r="AV152" s="14" t="s">
        <v>103</v>
      </c>
      <c r="AW152" s="14" t="s">
        <v>35</v>
      </c>
      <c r="AX152" s="14" t="s">
        <v>88</v>
      </c>
      <c r="AY152" s="288" t="s">
        <v>166</v>
      </c>
    </row>
    <row r="153" spans="1:65" s="2" customFormat="1" ht="16.5" customHeight="1">
      <c r="A153" s="38"/>
      <c r="B153" s="39"/>
      <c r="C153" s="300" t="s">
        <v>181</v>
      </c>
      <c r="D153" s="300" t="s">
        <v>331</v>
      </c>
      <c r="E153" s="301" t="s">
        <v>2581</v>
      </c>
      <c r="F153" s="302" t="s">
        <v>2582</v>
      </c>
      <c r="G153" s="303" t="s">
        <v>307</v>
      </c>
      <c r="H153" s="304">
        <v>29.88</v>
      </c>
      <c r="I153" s="305"/>
      <c r="J153" s="306">
        <f>ROUND(I153*H153,2)</f>
        <v>0</v>
      </c>
      <c r="K153" s="307"/>
      <c r="L153" s="308"/>
      <c r="M153" s="309" t="s">
        <v>1</v>
      </c>
      <c r="N153" s="310" t="s">
        <v>45</v>
      </c>
      <c r="O153" s="91"/>
      <c r="P153" s="255">
        <f>O153*H153</f>
        <v>0</v>
      </c>
      <c r="Q153" s="255">
        <v>1</v>
      </c>
      <c r="R153" s="255">
        <f>Q153*H153</f>
        <v>29.88</v>
      </c>
      <c r="S153" s="255">
        <v>0</v>
      </c>
      <c r="T153" s="25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7" t="s">
        <v>202</v>
      </c>
      <c r="AT153" s="257" t="s">
        <v>331</v>
      </c>
      <c r="AU153" s="257" t="s">
        <v>90</v>
      </c>
      <c r="AY153" s="17" t="s">
        <v>166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7" t="s">
        <v>88</v>
      </c>
      <c r="BK153" s="258">
        <f>ROUND(I153*H153,2)</f>
        <v>0</v>
      </c>
      <c r="BL153" s="17" t="s">
        <v>113</v>
      </c>
      <c r="BM153" s="257" t="s">
        <v>2583</v>
      </c>
    </row>
    <row r="154" spans="1:47" s="2" customFormat="1" ht="12">
      <c r="A154" s="38"/>
      <c r="B154" s="39"/>
      <c r="C154" s="40"/>
      <c r="D154" s="259" t="s">
        <v>175</v>
      </c>
      <c r="E154" s="40"/>
      <c r="F154" s="260" t="s">
        <v>2582</v>
      </c>
      <c r="G154" s="40"/>
      <c r="H154" s="40"/>
      <c r="I154" s="155"/>
      <c r="J154" s="40"/>
      <c r="K154" s="40"/>
      <c r="L154" s="44"/>
      <c r="M154" s="261"/>
      <c r="N154" s="262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175</v>
      </c>
      <c r="AU154" s="17" t="s">
        <v>90</v>
      </c>
    </row>
    <row r="155" spans="1:51" s="13" customFormat="1" ht="12">
      <c r="A155" s="13"/>
      <c r="B155" s="267"/>
      <c r="C155" s="268"/>
      <c r="D155" s="259" t="s">
        <v>267</v>
      </c>
      <c r="E155" s="269" t="s">
        <v>1</v>
      </c>
      <c r="F155" s="270" t="s">
        <v>2584</v>
      </c>
      <c r="G155" s="268"/>
      <c r="H155" s="271">
        <v>29.88</v>
      </c>
      <c r="I155" s="272"/>
      <c r="J155" s="268"/>
      <c r="K155" s="268"/>
      <c r="L155" s="273"/>
      <c r="M155" s="274"/>
      <c r="N155" s="275"/>
      <c r="O155" s="275"/>
      <c r="P155" s="275"/>
      <c r="Q155" s="275"/>
      <c r="R155" s="275"/>
      <c r="S155" s="275"/>
      <c r="T155" s="27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77" t="s">
        <v>267</v>
      </c>
      <c r="AU155" s="277" t="s">
        <v>90</v>
      </c>
      <c r="AV155" s="13" t="s">
        <v>90</v>
      </c>
      <c r="AW155" s="13" t="s">
        <v>35</v>
      </c>
      <c r="AX155" s="13" t="s">
        <v>80</v>
      </c>
      <c r="AY155" s="277" t="s">
        <v>166</v>
      </c>
    </row>
    <row r="156" spans="1:51" s="14" customFormat="1" ht="12">
      <c r="A156" s="14"/>
      <c r="B156" s="278"/>
      <c r="C156" s="279"/>
      <c r="D156" s="259" t="s">
        <v>267</v>
      </c>
      <c r="E156" s="280" t="s">
        <v>1</v>
      </c>
      <c r="F156" s="281" t="s">
        <v>269</v>
      </c>
      <c r="G156" s="279"/>
      <c r="H156" s="282">
        <v>29.88</v>
      </c>
      <c r="I156" s="283"/>
      <c r="J156" s="279"/>
      <c r="K156" s="279"/>
      <c r="L156" s="284"/>
      <c r="M156" s="285"/>
      <c r="N156" s="286"/>
      <c r="O156" s="286"/>
      <c r="P156" s="286"/>
      <c r="Q156" s="286"/>
      <c r="R156" s="286"/>
      <c r="S156" s="286"/>
      <c r="T156" s="28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8" t="s">
        <v>267</v>
      </c>
      <c r="AU156" s="288" t="s">
        <v>90</v>
      </c>
      <c r="AV156" s="14" t="s">
        <v>103</v>
      </c>
      <c r="AW156" s="14" t="s">
        <v>35</v>
      </c>
      <c r="AX156" s="14" t="s">
        <v>88</v>
      </c>
      <c r="AY156" s="288" t="s">
        <v>166</v>
      </c>
    </row>
    <row r="157" spans="1:65" s="2" customFormat="1" ht="16.5" customHeight="1">
      <c r="A157" s="38"/>
      <c r="B157" s="39"/>
      <c r="C157" s="300" t="s">
        <v>195</v>
      </c>
      <c r="D157" s="300" t="s">
        <v>331</v>
      </c>
      <c r="E157" s="301" t="s">
        <v>332</v>
      </c>
      <c r="F157" s="302" t="s">
        <v>2585</v>
      </c>
      <c r="G157" s="303" t="s">
        <v>307</v>
      </c>
      <c r="H157" s="304">
        <v>18.011</v>
      </c>
      <c r="I157" s="305"/>
      <c r="J157" s="306">
        <f>ROUND(I157*H157,2)</f>
        <v>0</v>
      </c>
      <c r="K157" s="307"/>
      <c r="L157" s="308"/>
      <c r="M157" s="309" t="s">
        <v>1</v>
      </c>
      <c r="N157" s="310" t="s">
        <v>45</v>
      </c>
      <c r="O157" s="91"/>
      <c r="P157" s="255">
        <f>O157*H157</f>
        <v>0</v>
      </c>
      <c r="Q157" s="255">
        <v>1</v>
      </c>
      <c r="R157" s="255">
        <f>Q157*H157</f>
        <v>18.011</v>
      </c>
      <c r="S157" s="255">
        <v>0</v>
      </c>
      <c r="T157" s="25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7" t="s">
        <v>202</v>
      </c>
      <c r="AT157" s="257" t="s">
        <v>331</v>
      </c>
      <c r="AU157" s="257" t="s">
        <v>90</v>
      </c>
      <c r="AY157" s="17" t="s">
        <v>166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7" t="s">
        <v>88</v>
      </c>
      <c r="BK157" s="258">
        <f>ROUND(I157*H157,2)</f>
        <v>0</v>
      </c>
      <c r="BL157" s="17" t="s">
        <v>113</v>
      </c>
      <c r="BM157" s="257" t="s">
        <v>2586</v>
      </c>
    </row>
    <row r="158" spans="1:47" s="2" customFormat="1" ht="12">
      <c r="A158" s="38"/>
      <c r="B158" s="39"/>
      <c r="C158" s="40"/>
      <c r="D158" s="259" t="s">
        <v>175</v>
      </c>
      <c r="E158" s="40"/>
      <c r="F158" s="260" t="s">
        <v>2585</v>
      </c>
      <c r="G158" s="40"/>
      <c r="H158" s="40"/>
      <c r="I158" s="155"/>
      <c r="J158" s="40"/>
      <c r="K158" s="40"/>
      <c r="L158" s="44"/>
      <c r="M158" s="261"/>
      <c r="N158" s="262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175</v>
      </c>
      <c r="AU158" s="17" t="s">
        <v>90</v>
      </c>
    </row>
    <row r="159" spans="1:51" s="13" customFormat="1" ht="12">
      <c r="A159" s="13"/>
      <c r="B159" s="267"/>
      <c r="C159" s="268"/>
      <c r="D159" s="259" t="s">
        <v>267</v>
      </c>
      <c r="E159" s="269" t="s">
        <v>1</v>
      </c>
      <c r="F159" s="270" t="s">
        <v>2587</v>
      </c>
      <c r="G159" s="268"/>
      <c r="H159" s="271">
        <v>18.011</v>
      </c>
      <c r="I159" s="272"/>
      <c r="J159" s="268"/>
      <c r="K159" s="268"/>
      <c r="L159" s="273"/>
      <c r="M159" s="274"/>
      <c r="N159" s="275"/>
      <c r="O159" s="275"/>
      <c r="P159" s="275"/>
      <c r="Q159" s="275"/>
      <c r="R159" s="275"/>
      <c r="S159" s="275"/>
      <c r="T159" s="27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77" t="s">
        <v>267</v>
      </c>
      <c r="AU159" s="277" t="s">
        <v>90</v>
      </c>
      <c r="AV159" s="13" t="s">
        <v>90</v>
      </c>
      <c r="AW159" s="13" t="s">
        <v>35</v>
      </c>
      <c r="AX159" s="13" t="s">
        <v>80</v>
      </c>
      <c r="AY159" s="277" t="s">
        <v>166</v>
      </c>
    </row>
    <row r="160" spans="1:51" s="14" customFormat="1" ht="12">
      <c r="A160" s="14"/>
      <c r="B160" s="278"/>
      <c r="C160" s="279"/>
      <c r="D160" s="259" t="s">
        <v>267</v>
      </c>
      <c r="E160" s="280" t="s">
        <v>1</v>
      </c>
      <c r="F160" s="281" t="s">
        <v>2588</v>
      </c>
      <c r="G160" s="279"/>
      <c r="H160" s="282">
        <v>18.011</v>
      </c>
      <c r="I160" s="283"/>
      <c r="J160" s="279"/>
      <c r="K160" s="279"/>
      <c r="L160" s="284"/>
      <c r="M160" s="285"/>
      <c r="N160" s="286"/>
      <c r="O160" s="286"/>
      <c r="P160" s="286"/>
      <c r="Q160" s="286"/>
      <c r="R160" s="286"/>
      <c r="S160" s="286"/>
      <c r="T160" s="28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8" t="s">
        <v>267</v>
      </c>
      <c r="AU160" s="288" t="s">
        <v>90</v>
      </c>
      <c r="AV160" s="14" t="s">
        <v>103</v>
      </c>
      <c r="AW160" s="14" t="s">
        <v>35</v>
      </c>
      <c r="AX160" s="14" t="s">
        <v>88</v>
      </c>
      <c r="AY160" s="288" t="s">
        <v>166</v>
      </c>
    </row>
    <row r="161" spans="1:63" s="12" customFormat="1" ht="22.8" customHeight="1">
      <c r="A161" s="12"/>
      <c r="B161" s="229"/>
      <c r="C161" s="230"/>
      <c r="D161" s="231" t="s">
        <v>79</v>
      </c>
      <c r="E161" s="243" t="s">
        <v>103</v>
      </c>
      <c r="F161" s="243" t="s">
        <v>489</v>
      </c>
      <c r="G161" s="230"/>
      <c r="H161" s="230"/>
      <c r="I161" s="233"/>
      <c r="J161" s="244">
        <f>BK161</f>
        <v>0</v>
      </c>
      <c r="K161" s="230"/>
      <c r="L161" s="235"/>
      <c r="M161" s="236"/>
      <c r="N161" s="237"/>
      <c r="O161" s="237"/>
      <c r="P161" s="238">
        <f>SUM(P162:P163)</f>
        <v>0</v>
      </c>
      <c r="Q161" s="237"/>
      <c r="R161" s="238">
        <f>SUM(R162:R163)</f>
        <v>0.5073</v>
      </c>
      <c r="S161" s="237"/>
      <c r="T161" s="239">
        <f>SUM(T162:T163)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0" t="s">
        <v>88</v>
      </c>
      <c r="AT161" s="241" t="s">
        <v>79</v>
      </c>
      <c r="AU161" s="241" t="s">
        <v>88</v>
      </c>
      <c r="AY161" s="240" t="s">
        <v>166</v>
      </c>
      <c r="BK161" s="242">
        <f>SUM(BK162:BK163)</f>
        <v>0</v>
      </c>
    </row>
    <row r="162" spans="1:65" s="2" customFormat="1" ht="21.75" customHeight="1">
      <c r="A162" s="38"/>
      <c r="B162" s="39"/>
      <c r="C162" s="245" t="s">
        <v>1125</v>
      </c>
      <c r="D162" s="245" t="s">
        <v>169</v>
      </c>
      <c r="E162" s="246" t="s">
        <v>2589</v>
      </c>
      <c r="F162" s="247" t="s">
        <v>2590</v>
      </c>
      <c r="G162" s="248" t="s">
        <v>339</v>
      </c>
      <c r="H162" s="249">
        <v>2</v>
      </c>
      <c r="I162" s="250"/>
      <c r="J162" s="251">
        <f>ROUND(I162*H162,2)</f>
        <v>0</v>
      </c>
      <c r="K162" s="252"/>
      <c r="L162" s="44"/>
      <c r="M162" s="253" t="s">
        <v>1</v>
      </c>
      <c r="N162" s="254" t="s">
        <v>45</v>
      </c>
      <c r="O162" s="91"/>
      <c r="P162" s="255">
        <f>O162*H162</f>
        <v>0</v>
      </c>
      <c r="Q162" s="255">
        <v>0.25365</v>
      </c>
      <c r="R162" s="255">
        <f>Q162*H162</f>
        <v>0.5073</v>
      </c>
      <c r="S162" s="255">
        <v>0</v>
      </c>
      <c r="T162" s="25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7" t="s">
        <v>348</v>
      </c>
      <c r="AT162" s="257" t="s">
        <v>169</v>
      </c>
      <c r="AU162" s="257" t="s">
        <v>90</v>
      </c>
      <c r="AY162" s="17" t="s">
        <v>166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7" t="s">
        <v>88</v>
      </c>
      <c r="BK162" s="258">
        <f>ROUND(I162*H162,2)</f>
        <v>0</v>
      </c>
      <c r="BL162" s="17" t="s">
        <v>348</v>
      </c>
      <c r="BM162" s="257" t="s">
        <v>2591</v>
      </c>
    </row>
    <row r="163" spans="1:47" s="2" customFormat="1" ht="12">
      <c r="A163" s="38"/>
      <c r="B163" s="39"/>
      <c r="C163" s="40"/>
      <c r="D163" s="259" t="s">
        <v>175</v>
      </c>
      <c r="E163" s="40"/>
      <c r="F163" s="260" t="s">
        <v>2592</v>
      </c>
      <c r="G163" s="40"/>
      <c r="H163" s="40"/>
      <c r="I163" s="155"/>
      <c r="J163" s="40"/>
      <c r="K163" s="40"/>
      <c r="L163" s="44"/>
      <c r="M163" s="261"/>
      <c r="N163" s="262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175</v>
      </c>
      <c r="AU163" s="17" t="s">
        <v>90</v>
      </c>
    </row>
    <row r="164" spans="1:63" s="12" customFormat="1" ht="22.8" customHeight="1">
      <c r="A164" s="12"/>
      <c r="B164" s="229"/>
      <c r="C164" s="230"/>
      <c r="D164" s="231" t="s">
        <v>79</v>
      </c>
      <c r="E164" s="243" t="s">
        <v>206</v>
      </c>
      <c r="F164" s="243" t="s">
        <v>1001</v>
      </c>
      <c r="G164" s="230"/>
      <c r="H164" s="230"/>
      <c r="I164" s="233"/>
      <c r="J164" s="244">
        <f>BK164</f>
        <v>0</v>
      </c>
      <c r="K164" s="230"/>
      <c r="L164" s="235"/>
      <c r="M164" s="236"/>
      <c r="N164" s="237"/>
      <c r="O164" s="237"/>
      <c r="P164" s="238">
        <f>SUM(P165:P170)</f>
        <v>0</v>
      </c>
      <c r="Q164" s="237"/>
      <c r="R164" s="238">
        <f>SUM(R165:R170)</f>
        <v>0</v>
      </c>
      <c r="S164" s="237"/>
      <c r="T164" s="239">
        <f>SUM(T165:T170)</f>
        <v>0.6020000000000001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40" t="s">
        <v>88</v>
      </c>
      <c r="AT164" s="241" t="s">
        <v>79</v>
      </c>
      <c r="AU164" s="241" t="s">
        <v>88</v>
      </c>
      <c r="AY164" s="240" t="s">
        <v>166</v>
      </c>
      <c r="BK164" s="242">
        <f>SUM(BK165:BK170)</f>
        <v>0</v>
      </c>
    </row>
    <row r="165" spans="1:65" s="2" customFormat="1" ht="21.75" customHeight="1">
      <c r="A165" s="38"/>
      <c r="B165" s="39"/>
      <c r="C165" s="245" t="s">
        <v>1104</v>
      </c>
      <c r="D165" s="245" t="s">
        <v>169</v>
      </c>
      <c r="E165" s="246" t="s">
        <v>2593</v>
      </c>
      <c r="F165" s="247" t="s">
        <v>2594</v>
      </c>
      <c r="G165" s="248" t="s">
        <v>563</v>
      </c>
      <c r="H165" s="249">
        <v>3</v>
      </c>
      <c r="I165" s="250"/>
      <c r="J165" s="251">
        <f>ROUND(I165*H165,2)</f>
        <v>0</v>
      </c>
      <c r="K165" s="252"/>
      <c r="L165" s="44"/>
      <c r="M165" s="253" t="s">
        <v>1</v>
      </c>
      <c r="N165" s="254" t="s">
        <v>45</v>
      </c>
      <c r="O165" s="91"/>
      <c r="P165" s="255">
        <f>O165*H165</f>
        <v>0</v>
      </c>
      <c r="Q165" s="255">
        <v>0</v>
      </c>
      <c r="R165" s="255">
        <f>Q165*H165</f>
        <v>0</v>
      </c>
      <c r="S165" s="255">
        <v>0.002</v>
      </c>
      <c r="T165" s="256">
        <f>S165*H165</f>
        <v>0.006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7" t="s">
        <v>113</v>
      </c>
      <c r="AT165" s="257" t="s">
        <v>169</v>
      </c>
      <c r="AU165" s="257" t="s">
        <v>90</v>
      </c>
      <c r="AY165" s="17" t="s">
        <v>166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7" t="s">
        <v>88</v>
      </c>
      <c r="BK165" s="258">
        <f>ROUND(I165*H165,2)</f>
        <v>0</v>
      </c>
      <c r="BL165" s="17" t="s">
        <v>113</v>
      </c>
      <c r="BM165" s="257" t="s">
        <v>2595</v>
      </c>
    </row>
    <row r="166" spans="1:47" s="2" customFormat="1" ht="12">
      <c r="A166" s="38"/>
      <c r="B166" s="39"/>
      <c r="C166" s="40"/>
      <c r="D166" s="259" t="s">
        <v>175</v>
      </c>
      <c r="E166" s="40"/>
      <c r="F166" s="260" t="s">
        <v>2596</v>
      </c>
      <c r="G166" s="40"/>
      <c r="H166" s="40"/>
      <c r="I166" s="155"/>
      <c r="J166" s="40"/>
      <c r="K166" s="40"/>
      <c r="L166" s="44"/>
      <c r="M166" s="261"/>
      <c r="N166" s="262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175</v>
      </c>
      <c r="AU166" s="17" t="s">
        <v>90</v>
      </c>
    </row>
    <row r="167" spans="1:65" s="2" customFormat="1" ht="21.75" customHeight="1">
      <c r="A167" s="38"/>
      <c r="B167" s="39"/>
      <c r="C167" s="245" t="s">
        <v>1113</v>
      </c>
      <c r="D167" s="245" t="s">
        <v>169</v>
      </c>
      <c r="E167" s="246" t="s">
        <v>2597</v>
      </c>
      <c r="F167" s="247" t="s">
        <v>2598</v>
      </c>
      <c r="G167" s="248" t="s">
        <v>563</v>
      </c>
      <c r="H167" s="249">
        <v>23</v>
      </c>
      <c r="I167" s="250"/>
      <c r="J167" s="251">
        <f>ROUND(I167*H167,2)</f>
        <v>0</v>
      </c>
      <c r="K167" s="252"/>
      <c r="L167" s="44"/>
      <c r="M167" s="253" t="s">
        <v>1</v>
      </c>
      <c r="N167" s="254" t="s">
        <v>45</v>
      </c>
      <c r="O167" s="91"/>
      <c r="P167" s="255">
        <f>O167*H167</f>
        <v>0</v>
      </c>
      <c r="Q167" s="255">
        <v>0</v>
      </c>
      <c r="R167" s="255">
        <f>Q167*H167</f>
        <v>0</v>
      </c>
      <c r="S167" s="255">
        <v>0.012</v>
      </c>
      <c r="T167" s="256">
        <f>S167*H167</f>
        <v>0.276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7" t="s">
        <v>113</v>
      </c>
      <c r="AT167" s="257" t="s">
        <v>169</v>
      </c>
      <c r="AU167" s="257" t="s">
        <v>90</v>
      </c>
      <c r="AY167" s="17" t="s">
        <v>166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7" t="s">
        <v>88</v>
      </c>
      <c r="BK167" s="258">
        <f>ROUND(I167*H167,2)</f>
        <v>0</v>
      </c>
      <c r="BL167" s="17" t="s">
        <v>113</v>
      </c>
      <c r="BM167" s="257" t="s">
        <v>2599</v>
      </c>
    </row>
    <row r="168" spans="1:47" s="2" customFormat="1" ht="12">
      <c r="A168" s="38"/>
      <c r="B168" s="39"/>
      <c r="C168" s="40"/>
      <c r="D168" s="259" t="s">
        <v>175</v>
      </c>
      <c r="E168" s="40"/>
      <c r="F168" s="260" t="s">
        <v>2600</v>
      </c>
      <c r="G168" s="40"/>
      <c r="H168" s="40"/>
      <c r="I168" s="155"/>
      <c r="J168" s="40"/>
      <c r="K168" s="40"/>
      <c r="L168" s="44"/>
      <c r="M168" s="261"/>
      <c r="N168" s="262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175</v>
      </c>
      <c r="AU168" s="17" t="s">
        <v>90</v>
      </c>
    </row>
    <row r="169" spans="1:65" s="2" customFormat="1" ht="21.75" customHeight="1">
      <c r="A169" s="38"/>
      <c r="B169" s="39"/>
      <c r="C169" s="245" t="s">
        <v>706</v>
      </c>
      <c r="D169" s="245" t="s">
        <v>169</v>
      </c>
      <c r="E169" s="246" t="s">
        <v>2601</v>
      </c>
      <c r="F169" s="247" t="s">
        <v>2602</v>
      </c>
      <c r="G169" s="248" t="s">
        <v>563</v>
      </c>
      <c r="H169" s="249">
        <v>40</v>
      </c>
      <c r="I169" s="250"/>
      <c r="J169" s="251">
        <f>ROUND(I169*H169,2)</f>
        <v>0</v>
      </c>
      <c r="K169" s="252"/>
      <c r="L169" s="44"/>
      <c r="M169" s="253" t="s">
        <v>1</v>
      </c>
      <c r="N169" s="254" t="s">
        <v>45</v>
      </c>
      <c r="O169" s="91"/>
      <c r="P169" s="255">
        <f>O169*H169</f>
        <v>0</v>
      </c>
      <c r="Q169" s="255">
        <v>0</v>
      </c>
      <c r="R169" s="255">
        <f>Q169*H169</f>
        <v>0</v>
      </c>
      <c r="S169" s="255">
        <v>0.008</v>
      </c>
      <c r="T169" s="256">
        <f>S169*H169</f>
        <v>0.32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7" t="s">
        <v>113</v>
      </c>
      <c r="AT169" s="257" t="s">
        <v>169</v>
      </c>
      <c r="AU169" s="257" t="s">
        <v>90</v>
      </c>
      <c r="AY169" s="17" t="s">
        <v>166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7" t="s">
        <v>88</v>
      </c>
      <c r="BK169" s="258">
        <f>ROUND(I169*H169,2)</f>
        <v>0</v>
      </c>
      <c r="BL169" s="17" t="s">
        <v>113</v>
      </c>
      <c r="BM169" s="257" t="s">
        <v>2603</v>
      </c>
    </row>
    <row r="170" spans="1:47" s="2" customFormat="1" ht="12">
      <c r="A170" s="38"/>
      <c r="B170" s="39"/>
      <c r="C170" s="40"/>
      <c r="D170" s="259" t="s">
        <v>175</v>
      </c>
      <c r="E170" s="40"/>
      <c r="F170" s="260" t="s">
        <v>2604</v>
      </c>
      <c r="G170" s="40"/>
      <c r="H170" s="40"/>
      <c r="I170" s="155"/>
      <c r="J170" s="40"/>
      <c r="K170" s="40"/>
      <c r="L170" s="44"/>
      <c r="M170" s="261"/>
      <c r="N170" s="262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175</v>
      </c>
      <c r="AU170" s="17" t="s">
        <v>90</v>
      </c>
    </row>
    <row r="171" spans="1:63" s="12" customFormat="1" ht="22.8" customHeight="1">
      <c r="A171" s="12"/>
      <c r="B171" s="229"/>
      <c r="C171" s="230"/>
      <c r="D171" s="231" t="s">
        <v>79</v>
      </c>
      <c r="E171" s="243" t="s">
        <v>1180</v>
      </c>
      <c r="F171" s="243" t="s">
        <v>1181</v>
      </c>
      <c r="G171" s="230"/>
      <c r="H171" s="230"/>
      <c r="I171" s="233"/>
      <c r="J171" s="244">
        <f>BK171</f>
        <v>0</v>
      </c>
      <c r="K171" s="230"/>
      <c r="L171" s="235"/>
      <c r="M171" s="236"/>
      <c r="N171" s="237"/>
      <c r="O171" s="237"/>
      <c r="P171" s="238">
        <f>SUM(P172:P178)</f>
        <v>0</v>
      </c>
      <c r="Q171" s="237"/>
      <c r="R171" s="238">
        <f>SUM(R172:R178)</f>
        <v>0</v>
      </c>
      <c r="S171" s="237"/>
      <c r="T171" s="239">
        <f>SUM(T172:T178)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40" t="s">
        <v>88</v>
      </c>
      <c r="AT171" s="241" t="s">
        <v>79</v>
      </c>
      <c r="AU171" s="241" t="s">
        <v>88</v>
      </c>
      <c r="AY171" s="240" t="s">
        <v>166</v>
      </c>
      <c r="BK171" s="242">
        <f>SUM(BK172:BK178)</f>
        <v>0</v>
      </c>
    </row>
    <row r="172" spans="1:65" s="2" customFormat="1" ht="21.75" customHeight="1">
      <c r="A172" s="38"/>
      <c r="B172" s="39"/>
      <c r="C172" s="245" t="s">
        <v>1131</v>
      </c>
      <c r="D172" s="245" t="s">
        <v>169</v>
      </c>
      <c r="E172" s="246" t="s">
        <v>1183</v>
      </c>
      <c r="F172" s="247" t="s">
        <v>1184</v>
      </c>
      <c r="G172" s="248" t="s">
        <v>307</v>
      </c>
      <c r="H172" s="249">
        <v>0.757</v>
      </c>
      <c r="I172" s="250"/>
      <c r="J172" s="251">
        <f>ROUND(I172*H172,2)</f>
        <v>0</v>
      </c>
      <c r="K172" s="252"/>
      <c r="L172" s="44"/>
      <c r="M172" s="253" t="s">
        <v>1</v>
      </c>
      <c r="N172" s="254" t="s">
        <v>45</v>
      </c>
      <c r="O172" s="91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7" t="s">
        <v>113</v>
      </c>
      <c r="AT172" s="257" t="s">
        <v>169</v>
      </c>
      <c r="AU172" s="257" t="s">
        <v>90</v>
      </c>
      <c r="AY172" s="17" t="s">
        <v>166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7" t="s">
        <v>88</v>
      </c>
      <c r="BK172" s="258">
        <f>ROUND(I172*H172,2)</f>
        <v>0</v>
      </c>
      <c r="BL172" s="17" t="s">
        <v>113</v>
      </c>
      <c r="BM172" s="257" t="s">
        <v>2605</v>
      </c>
    </row>
    <row r="173" spans="1:47" s="2" customFormat="1" ht="12">
      <c r="A173" s="38"/>
      <c r="B173" s="39"/>
      <c r="C173" s="40"/>
      <c r="D173" s="259" t="s">
        <v>175</v>
      </c>
      <c r="E173" s="40"/>
      <c r="F173" s="260" t="s">
        <v>1186</v>
      </c>
      <c r="G173" s="40"/>
      <c r="H173" s="40"/>
      <c r="I173" s="155"/>
      <c r="J173" s="40"/>
      <c r="K173" s="40"/>
      <c r="L173" s="44"/>
      <c r="M173" s="261"/>
      <c r="N173" s="262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175</v>
      </c>
      <c r="AU173" s="17" t="s">
        <v>90</v>
      </c>
    </row>
    <row r="174" spans="1:65" s="2" customFormat="1" ht="21.75" customHeight="1">
      <c r="A174" s="38"/>
      <c r="B174" s="39"/>
      <c r="C174" s="245" t="s">
        <v>1138</v>
      </c>
      <c r="D174" s="245" t="s">
        <v>169</v>
      </c>
      <c r="E174" s="246" t="s">
        <v>1188</v>
      </c>
      <c r="F174" s="247" t="s">
        <v>2606</v>
      </c>
      <c r="G174" s="248" t="s">
        <v>307</v>
      </c>
      <c r="H174" s="249">
        <v>11.355</v>
      </c>
      <c r="I174" s="250"/>
      <c r="J174" s="251">
        <f>ROUND(I174*H174,2)</f>
        <v>0</v>
      </c>
      <c r="K174" s="252"/>
      <c r="L174" s="44"/>
      <c r="M174" s="253" t="s">
        <v>1</v>
      </c>
      <c r="N174" s="254" t="s">
        <v>45</v>
      </c>
      <c r="O174" s="91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7" t="s">
        <v>113</v>
      </c>
      <c r="AT174" s="257" t="s">
        <v>169</v>
      </c>
      <c r="AU174" s="257" t="s">
        <v>90</v>
      </c>
      <c r="AY174" s="17" t="s">
        <v>166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7" t="s">
        <v>88</v>
      </c>
      <c r="BK174" s="258">
        <f>ROUND(I174*H174,2)</f>
        <v>0</v>
      </c>
      <c r="BL174" s="17" t="s">
        <v>113</v>
      </c>
      <c r="BM174" s="257" t="s">
        <v>2607</v>
      </c>
    </row>
    <row r="175" spans="1:47" s="2" customFormat="1" ht="12">
      <c r="A175" s="38"/>
      <c r="B175" s="39"/>
      <c r="C175" s="40"/>
      <c r="D175" s="259" t="s">
        <v>175</v>
      </c>
      <c r="E175" s="40"/>
      <c r="F175" s="260" t="s">
        <v>2608</v>
      </c>
      <c r="G175" s="40"/>
      <c r="H175" s="40"/>
      <c r="I175" s="155"/>
      <c r="J175" s="40"/>
      <c r="K175" s="40"/>
      <c r="L175" s="44"/>
      <c r="M175" s="261"/>
      <c r="N175" s="262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175</v>
      </c>
      <c r="AU175" s="17" t="s">
        <v>90</v>
      </c>
    </row>
    <row r="176" spans="1:51" s="13" customFormat="1" ht="12">
      <c r="A176" s="13"/>
      <c r="B176" s="267"/>
      <c r="C176" s="268"/>
      <c r="D176" s="259" t="s">
        <v>267</v>
      </c>
      <c r="E176" s="269" t="s">
        <v>1</v>
      </c>
      <c r="F176" s="270" t="s">
        <v>2609</v>
      </c>
      <c r="G176" s="268"/>
      <c r="H176" s="271">
        <v>11.355</v>
      </c>
      <c r="I176" s="272"/>
      <c r="J176" s="268"/>
      <c r="K176" s="268"/>
      <c r="L176" s="273"/>
      <c r="M176" s="274"/>
      <c r="N176" s="275"/>
      <c r="O176" s="275"/>
      <c r="P176" s="275"/>
      <c r="Q176" s="275"/>
      <c r="R176" s="275"/>
      <c r="S176" s="275"/>
      <c r="T176" s="27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77" t="s">
        <v>267</v>
      </c>
      <c r="AU176" s="277" t="s">
        <v>90</v>
      </c>
      <c r="AV176" s="13" t="s">
        <v>90</v>
      </c>
      <c r="AW176" s="13" t="s">
        <v>35</v>
      </c>
      <c r="AX176" s="13" t="s">
        <v>88</v>
      </c>
      <c r="AY176" s="277" t="s">
        <v>166</v>
      </c>
    </row>
    <row r="177" spans="1:65" s="2" customFormat="1" ht="33" customHeight="1">
      <c r="A177" s="38"/>
      <c r="B177" s="39"/>
      <c r="C177" s="245" t="s">
        <v>1147</v>
      </c>
      <c r="D177" s="245" t="s">
        <v>169</v>
      </c>
      <c r="E177" s="246" t="s">
        <v>2610</v>
      </c>
      <c r="F177" s="247" t="s">
        <v>2611</v>
      </c>
      <c r="G177" s="248" t="s">
        <v>307</v>
      </c>
      <c r="H177" s="249">
        <v>0.757</v>
      </c>
      <c r="I177" s="250"/>
      <c r="J177" s="251">
        <f>ROUND(I177*H177,2)</f>
        <v>0</v>
      </c>
      <c r="K177" s="252"/>
      <c r="L177" s="44"/>
      <c r="M177" s="253" t="s">
        <v>1</v>
      </c>
      <c r="N177" s="254" t="s">
        <v>45</v>
      </c>
      <c r="O177" s="91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7" t="s">
        <v>113</v>
      </c>
      <c r="AT177" s="257" t="s">
        <v>169</v>
      </c>
      <c r="AU177" s="257" t="s">
        <v>90</v>
      </c>
      <c r="AY177" s="17" t="s">
        <v>166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7" t="s">
        <v>88</v>
      </c>
      <c r="BK177" s="258">
        <f>ROUND(I177*H177,2)</f>
        <v>0</v>
      </c>
      <c r="BL177" s="17" t="s">
        <v>113</v>
      </c>
      <c r="BM177" s="257" t="s">
        <v>2612</v>
      </c>
    </row>
    <row r="178" spans="1:47" s="2" customFormat="1" ht="12">
      <c r="A178" s="38"/>
      <c r="B178" s="39"/>
      <c r="C178" s="40"/>
      <c r="D178" s="259" t="s">
        <v>175</v>
      </c>
      <c r="E178" s="40"/>
      <c r="F178" s="260" t="s">
        <v>2613</v>
      </c>
      <c r="G178" s="40"/>
      <c r="H178" s="40"/>
      <c r="I178" s="155"/>
      <c r="J178" s="40"/>
      <c r="K178" s="40"/>
      <c r="L178" s="44"/>
      <c r="M178" s="261"/>
      <c r="N178" s="262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175</v>
      </c>
      <c r="AU178" s="17" t="s">
        <v>90</v>
      </c>
    </row>
    <row r="179" spans="1:63" s="12" customFormat="1" ht="25.9" customHeight="1">
      <c r="A179" s="12"/>
      <c r="B179" s="229"/>
      <c r="C179" s="230"/>
      <c r="D179" s="231" t="s">
        <v>79</v>
      </c>
      <c r="E179" s="232" t="s">
        <v>1241</v>
      </c>
      <c r="F179" s="232" t="s">
        <v>1242</v>
      </c>
      <c r="G179" s="230"/>
      <c r="H179" s="230"/>
      <c r="I179" s="233"/>
      <c r="J179" s="234">
        <f>BK179</f>
        <v>0</v>
      </c>
      <c r="K179" s="230"/>
      <c r="L179" s="235"/>
      <c r="M179" s="236"/>
      <c r="N179" s="237"/>
      <c r="O179" s="237"/>
      <c r="P179" s="238">
        <f>P180+P258+P342+P349+P431+P442</f>
        <v>0</v>
      </c>
      <c r="Q179" s="237"/>
      <c r="R179" s="238">
        <f>R180+R258+R342+R349+R431+R442</f>
        <v>2.6572299999999993</v>
      </c>
      <c r="S179" s="237"/>
      <c r="T179" s="239">
        <f>T180+T258+T342+T349+T431+T442</f>
        <v>0.155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40" t="s">
        <v>90</v>
      </c>
      <c r="AT179" s="241" t="s">
        <v>79</v>
      </c>
      <c r="AU179" s="241" t="s">
        <v>80</v>
      </c>
      <c r="AY179" s="240" t="s">
        <v>166</v>
      </c>
      <c r="BK179" s="242">
        <f>BK180+BK258+BK342+BK349+BK431+BK442</f>
        <v>0</v>
      </c>
    </row>
    <row r="180" spans="1:63" s="12" customFormat="1" ht="22.8" customHeight="1">
      <c r="A180" s="12"/>
      <c r="B180" s="229"/>
      <c r="C180" s="230"/>
      <c r="D180" s="231" t="s">
        <v>79</v>
      </c>
      <c r="E180" s="243" t="s">
        <v>2614</v>
      </c>
      <c r="F180" s="243" t="s">
        <v>2615</v>
      </c>
      <c r="G180" s="230"/>
      <c r="H180" s="230"/>
      <c r="I180" s="233"/>
      <c r="J180" s="244">
        <f>BK180</f>
        <v>0</v>
      </c>
      <c r="K180" s="230"/>
      <c r="L180" s="235"/>
      <c r="M180" s="236"/>
      <c r="N180" s="237"/>
      <c r="O180" s="237"/>
      <c r="P180" s="238">
        <f>SUM(P181:P257)</f>
        <v>0</v>
      </c>
      <c r="Q180" s="237"/>
      <c r="R180" s="238">
        <f>SUM(R181:R257)</f>
        <v>0.9727899999999999</v>
      </c>
      <c r="S180" s="237"/>
      <c r="T180" s="239">
        <f>SUM(T181:T257)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40" t="s">
        <v>90</v>
      </c>
      <c r="AT180" s="241" t="s">
        <v>79</v>
      </c>
      <c r="AU180" s="241" t="s">
        <v>88</v>
      </c>
      <c r="AY180" s="240" t="s">
        <v>166</v>
      </c>
      <c r="BK180" s="242">
        <f>SUM(BK181:BK257)</f>
        <v>0</v>
      </c>
    </row>
    <row r="181" spans="1:65" s="2" customFormat="1" ht="21.75" customHeight="1">
      <c r="A181" s="38"/>
      <c r="B181" s="39"/>
      <c r="C181" s="245" t="s">
        <v>202</v>
      </c>
      <c r="D181" s="245" t="s">
        <v>169</v>
      </c>
      <c r="E181" s="246" t="s">
        <v>2616</v>
      </c>
      <c r="F181" s="247" t="s">
        <v>2617</v>
      </c>
      <c r="G181" s="248" t="s">
        <v>264</v>
      </c>
      <c r="H181" s="249">
        <v>15</v>
      </c>
      <c r="I181" s="250"/>
      <c r="J181" s="251">
        <f>ROUND(I181*H181,2)</f>
        <v>0</v>
      </c>
      <c r="K181" s="252"/>
      <c r="L181" s="44"/>
      <c r="M181" s="253" t="s">
        <v>1</v>
      </c>
      <c r="N181" s="254" t="s">
        <v>45</v>
      </c>
      <c r="O181" s="91"/>
      <c r="P181" s="255">
        <f>O181*H181</f>
        <v>0</v>
      </c>
      <c r="Q181" s="255">
        <v>0.00129</v>
      </c>
      <c r="R181" s="255">
        <f>Q181*H181</f>
        <v>0.01935</v>
      </c>
      <c r="S181" s="255">
        <v>0</v>
      </c>
      <c r="T181" s="25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7" t="s">
        <v>348</v>
      </c>
      <c r="AT181" s="257" t="s">
        <v>169</v>
      </c>
      <c r="AU181" s="257" t="s">
        <v>90</v>
      </c>
      <c r="AY181" s="17" t="s">
        <v>166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7" t="s">
        <v>88</v>
      </c>
      <c r="BK181" s="258">
        <f>ROUND(I181*H181,2)</f>
        <v>0</v>
      </c>
      <c r="BL181" s="17" t="s">
        <v>348</v>
      </c>
      <c r="BM181" s="257" t="s">
        <v>2618</v>
      </c>
    </row>
    <row r="182" spans="1:47" s="2" customFormat="1" ht="12">
      <c r="A182" s="38"/>
      <c r="B182" s="39"/>
      <c r="C182" s="40"/>
      <c r="D182" s="259" t="s">
        <v>175</v>
      </c>
      <c r="E182" s="40"/>
      <c r="F182" s="260" t="s">
        <v>2619</v>
      </c>
      <c r="G182" s="40"/>
      <c r="H182" s="40"/>
      <c r="I182" s="155"/>
      <c r="J182" s="40"/>
      <c r="K182" s="40"/>
      <c r="L182" s="44"/>
      <c r="M182" s="261"/>
      <c r="N182" s="262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175</v>
      </c>
      <c r="AU182" s="17" t="s">
        <v>90</v>
      </c>
    </row>
    <row r="183" spans="1:65" s="2" customFormat="1" ht="21.75" customHeight="1">
      <c r="A183" s="38"/>
      <c r="B183" s="39"/>
      <c r="C183" s="245" t="s">
        <v>206</v>
      </c>
      <c r="D183" s="245" t="s">
        <v>169</v>
      </c>
      <c r="E183" s="246" t="s">
        <v>2620</v>
      </c>
      <c r="F183" s="247" t="s">
        <v>2621</v>
      </c>
      <c r="G183" s="248" t="s">
        <v>264</v>
      </c>
      <c r="H183" s="249">
        <v>53</v>
      </c>
      <c r="I183" s="250"/>
      <c r="J183" s="251">
        <f>ROUND(I183*H183,2)</f>
        <v>0</v>
      </c>
      <c r="K183" s="252"/>
      <c r="L183" s="44"/>
      <c r="M183" s="253" t="s">
        <v>1</v>
      </c>
      <c r="N183" s="254" t="s">
        <v>45</v>
      </c>
      <c r="O183" s="91"/>
      <c r="P183" s="255">
        <f>O183*H183</f>
        <v>0</v>
      </c>
      <c r="Q183" s="255">
        <v>0.00672</v>
      </c>
      <c r="R183" s="255">
        <f>Q183*H183</f>
        <v>0.35616000000000003</v>
      </c>
      <c r="S183" s="255">
        <v>0</v>
      </c>
      <c r="T183" s="25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7" t="s">
        <v>348</v>
      </c>
      <c r="AT183" s="257" t="s">
        <v>169</v>
      </c>
      <c r="AU183" s="257" t="s">
        <v>90</v>
      </c>
      <c r="AY183" s="17" t="s">
        <v>166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7" t="s">
        <v>88</v>
      </c>
      <c r="BK183" s="258">
        <f>ROUND(I183*H183,2)</f>
        <v>0</v>
      </c>
      <c r="BL183" s="17" t="s">
        <v>348</v>
      </c>
      <c r="BM183" s="257" t="s">
        <v>2622</v>
      </c>
    </row>
    <row r="184" spans="1:47" s="2" customFormat="1" ht="12">
      <c r="A184" s="38"/>
      <c r="B184" s="39"/>
      <c r="C184" s="40"/>
      <c r="D184" s="259" t="s">
        <v>175</v>
      </c>
      <c r="E184" s="40"/>
      <c r="F184" s="260" t="s">
        <v>2621</v>
      </c>
      <c r="G184" s="40"/>
      <c r="H184" s="40"/>
      <c r="I184" s="155"/>
      <c r="J184" s="40"/>
      <c r="K184" s="40"/>
      <c r="L184" s="44"/>
      <c r="M184" s="261"/>
      <c r="N184" s="262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175</v>
      </c>
      <c r="AU184" s="17" t="s">
        <v>90</v>
      </c>
    </row>
    <row r="185" spans="1:65" s="2" customFormat="1" ht="21.75" customHeight="1">
      <c r="A185" s="38"/>
      <c r="B185" s="39"/>
      <c r="C185" s="245" t="s">
        <v>212</v>
      </c>
      <c r="D185" s="245" t="s">
        <v>169</v>
      </c>
      <c r="E185" s="246" t="s">
        <v>2623</v>
      </c>
      <c r="F185" s="247" t="s">
        <v>2624</v>
      </c>
      <c r="G185" s="248" t="s">
        <v>264</v>
      </c>
      <c r="H185" s="249">
        <v>15</v>
      </c>
      <c r="I185" s="250"/>
      <c r="J185" s="251">
        <f>ROUND(I185*H185,2)</f>
        <v>0</v>
      </c>
      <c r="K185" s="252"/>
      <c r="L185" s="44"/>
      <c r="M185" s="253" t="s">
        <v>1</v>
      </c>
      <c r="N185" s="254" t="s">
        <v>45</v>
      </c>
      <c r="O185" s="91"/>
      <c r="P185" s="255">
        <f>O185*H185</f>
        <v>0</v>
      </c>
      <c r="Q185" s="255">
        <v>0.01112</v>
      </c>
      <c r="R185" s="255">
        <f>Q185*H185</f>
        <v>0.1668</v>
      </c>
      <c r="S185" s="255">
        <v>0</v>
      </c>
      <c r="T185" s="25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7" t="s">
        <v>348</v>
      </c>
      <c r="AT185" s="257" t="s">
        <v>169</v>
      </c>
      <c r="AU185" s="257" t="s">
        <v>90</v>
      </c>
      <c r="AY185" s="17" t="s">
        <v>166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7" t="s">
        <v>88</v>
      </c>
      <c r="BK185" s="258">
        <f>ROUND(I185*H185,2)</f>
        <v>0</v>
      </c>
      <c r="BL185" s="17" t="s">
        <v>348</v>
      </c>
      <c r="BM185" s="257" t="s">
        <v>2625</v>
      </c>
    </row>
    <row r="186" spans="1:47" s="2" customFormat="1" ht="12">
      <c r="A186" s="38"/>
      <c r="B186" s="39"/>
      <c r="C186" s="40"/>
      <c r="D186" s="259" t="s">
        <v>175</v>
      </c>
      <c r="E186" s="40"/>
      <c r="F186" s="260" t="s">
        <v>2624</v>
      </c>
      <c r="G186" s="40"/>
      <c r="H186" s="40"/>
      <c r="I186" s="155"/>
      <c r="J186" s="40"/>
      <c r="K186" s="40"/>
      <c r="L186" s="44"/>
      <c r="M186" s="261"/>
      <c r="N186" s="262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175</v>
      </c>
      <c r="AU186" s="17" t="s">
        <v>90</v>
      </c>
    </row>
    <row r="187" spans="1:65" s="2" customFormat="1" ht="21.75" customHeight="1">
      <c r="A187" s="38"/>
      <c r="B187" s="39"/>
      <c r="C187" s="245" t="s">
        <v>218</v>
      </c>
      <c r="D187" s="245" t="s">
        <v>169</v>
      </c>
      <c r="E187" s="246" t="s">
        <v>2626</v>
      </c>
      <c r="F187" s="247" t="s">
        <v>2627</v>
      </c>
      <c r="G187" s="248" t="s">
        <v>264</v>
      </c>
      <c r="H187" s="249">
        <v>35</v>
      </c>
      <c r="I187" s="250"/>
      <c r="J187" s="251">
        <f>ROUND(I187*H187,2)</f>
        <v>0</v>
      </c>
      <c r="K187" s="252"/>
      <c r="L187" s="44"/>
      <c r="M187" s="253" t="s">
        <v>1</v>
      </c>
      <c r="N187" s="254" t="s">
        <v>45</v>
      </c>
      <c r="O187" s="91"/>
      <c r="P187" s="255">
        <f>O187*H187</f>
        <v>0</v>
      </c>
      <c r="Q187" s="255">
        <v>0.00048</v>
      </c>
      <c r="R187" s="255">
        <f>Q187*H187</f>
        <v>0.0168</v>
      </c>
      <c r="S187" s="255">
        <v>0</v>
      </c>
      <c r="T187" s="25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7" t="s">
        <v>348</v>
      </c>
      <c r="AT187" s="257" t="s">
        <v>169</v>
      </c>
      <c r="AU187" s="257" t="s">
        <v>90</v>
      </c>
      <c r="AY187" s="17" t="s">
        <v>166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7" t="s">
        <v>88</v>
      </c>
      <c r="BK187" s="258">
        <f>ROUND(I187*H187,2)</f>
        <v>0</v>
      </c>
      <c r="BL187" s="17" t="s">
        <v>348</v>
      </c>
      <c r="BM187" s="257" t="s">
        <v>2628</v>
      </c>
    </row>
    <row r="188" spans="1:47" s="2" customFormat="1" ht="12">
      <c r="A188" s="38"/>
      <c r="B188" s="39"/>
      <c r="C188" s="40"/>
      <c r="D188" s="259" t="s">
        <v>175</v>
      </c>
      <c r="E188" s="40"/>
      <c r="F188" s="260" t="s">
        <v>2629</v>
      </c>
      <c r="G188" s="40"/>
      <c r="H188" s="40"/>
      <c r="I188" s="155"/>
      <c r="J188" s="40"/>
      <c r="K188" s="40"/>
      <c r="L188" s="44"/>
      <c r="M188" s="261"/>
      <c r="N188" s="262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175</v>
      </c>
      <c r="AU188" s="17" t="s">
        <v>90</v>
      </c>
    </row>
    <row r="189" spans="1:65" s="2" customFormat="1" ht="21.75" customHeight="1">
      <c r="A189" s="38"/>
      <c r="B189" s="39"/>
      <c r="C189" s="245" t="s">
        <v>336</v>
      </c>
      <c r="D189" s="245" t="s">
        <v>169</v>
      </c>
      <c r="E189" s="246" t="s">
        <v>2630</v>
      </c>
      <c r="F189" s="247" t="s">
        <v>2631</v>
      </c>
      <c r="G189" s="248" t="s">
        <v>264</v>
      </c>
      <c r="H189" s="249">
        <v>40</v>
      </c>
      <c r="I189" s="250"/>
      <c r="J189" s="251">
        <f>ROUND(I189*H189,2)</f>
        <v>0</v>
      </c>
      <c r="K189" s="252"/>
      <c r="L189" s="44"/>
      <c r="M189" s="253" t="s">
        <v>1</v>
      </c>
      <c r="N189" s="254" t="s">
        <v>45</v>
      </c>
      <c r="O189" s="91"/>
      <c r="P189" s="255">
        <f>O189*H189</f>
        <v>0</v>
      </c>
      <c r="Q189" s="255">
        <v>0.00071</v>
      </c>
      <c r="R189" s="255">
        <f>Q189*H189</f>
        <v>0.0284</v>
      </c>
      <c r="S189" s="255">
        <v>0</v>
      </c>
      <c r="T189" s="25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7" t="s">
        <v>348</v>
      </c>
      <c r="AT189" s="257" t="s">
        <v>169</v>
      </c>
      <c r="AU189" s="257" t="s">
        <v>90</v>
      </c>
      <c r="AY189" s="17" t="s">
        <v>166</v>
      </c>
      <c r="BE189" s="258">
        <f>IF(N189="základní",J189,0)</f>
        <v>0</v>
      </c>
      <c r="BF189" s="258">
        <f>IF(N189="snížená",J189,0)</f>
        <v>0</v>
      </c>
      <c r="BG189" s="258">
        <f>IF(N189="zákl. přenesená",J189,0)</f>
        <v>0</v>
      </c>
      <c r="BH189" s="258">
        <f>IF(N189="sníž. přenesená",J189,0)</f>
        <v>0</v>
      </c>
      <c r="BI189" s="258">
        <f>IF(N189="nulová",J189,0)</f>
        <v>0</v>
      </c>
      <c r="BJ189" s="17" t="s">
        <v>88</v>
      </c>
      <c r="BK189" s="258">
        <f>ROUND(I189*H189,2)</f>
        <v>0</v>
      </c>
      <c r="BL189" s="17" t="s">
        <v>348</v>
      </c>
      <c r="BM189" s="257" t="s">
        <v>2632</v>
      </c>
    </row>
    <row r="190" spans="1:47" s="2" customFormat="1" ht="12">
      <c r="A190" s="38"/>
      <c r="B190" s="39"/>
      <c r="C190" s="40"/>
      <c r="D190" s="259" t="s">
        <v>175</v>
      </c>
      <c r="E190" s="40"/>
      <c r="F190" s="260" t="s">
        <v>2633</v>
      </c>
      <c r="G190" s="40"/>
      <c r="H190" s="40"/>
      <c r="I190" s="155"/>
      <c r="J190" s="40"/>
      <c r="K190" s="40"/>
      <c r="L190" s="44"/>
      <c r="M190" s="261"/>
      <c r="N190" s="262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175</v>
      </c>
      <c r="AU190" s="17" t="s">
        <v>90</v>
      </c>
    </row>
    <row r="191" spans="1:65" s="2" customFormat="1" ht="21.75" customHeight="1">
      <c r="A191" s="38"/>
      <c r="B191" s="39"/>
      <c r="C191" s="245" t="s">
        <v>345</v>
      </c>
      <c r="D191" s="245" t="s">
        <v>169</v>
      </c>
      <c r="E191" s="246" t="s">
        <v>2634</v>
      </c>
      <c r="F191" s="247" t="s">
        <v>2635</v>
      </c>
      <c r="G191" s="248" t="s">
        <v>264</v>
      </c>
      <c r="H191" s="249">
        <v>157</v>
      </c>
      <c r="I191" s="250"/>
      <c r="J191" s="251">
        <f>ROUND(I191*H191,2)</f>
        <v>0</v>
      </c>
      <c r="K191" s="252"/>
      <c r="L191" s="44"/>
      <c r="M191" s="253" t="s">
        <v>1</v>
      </c>
      <c r="N191" s="254" t="s">
        <v>45</v>
      </c>
      <c r="O191" s="91"/>
      <c r="P191" s="255">
        <f>O191*H191</f>
        <v>0</v>
      </c>
      <c r="Q191" s="255">
        <v>0.00224</v>
      </c>
      <c r="R191" s="255">
        <f>Q191*H191</f>
        <v>0.35168</v>
      </c>
      <c r="S191" s="255">
        <v>0</v>
      </c>
      <c r="T191" s="25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7" t="s">
        <v>348</v>
      </c>
      <c r="AT191" s="257" t="s">
        <v>169</v>
      </c>
      <c r="AU191" s="257" t="s">
        <v>90</v>
      </c>
      <c r="AY191" s="17" t="s">
        <v>166</v>
      </c>
      <c r="BE191" s="258">
        <f>IF(N191="základní",J191,0)</f>
        <v>0</v>
      </c>
      <c r="BF191" s="258">
        <f>IF(N191="snížená",J191,0)</f>
        <v>0</v>
      </c>
      <c r="BG191" s="258">
        <f>IF(N191="zákl. přenesená",J191,0)</f>
        <v>0</v>
      </c>
      <c r="BH191" s="258">
        <f>IF(N191="sníž. přenesená",J191,0)</f>
        <v>0</v>
      </c>
      <c r="BI191" s="258">
        <f>IF(N191="nulová",J191,0)</f>
        <v>0</v>
      </c>
      <c r="BJ191" s="17" t="s">
        <v>88</v>
      </c>
      <c r="BK191" s="258">
        <f>ROUND(I191*H191,2)</f>
        <v>0</v>
      </c>
      <c r="BL191" s="17" t="s">
        <v>348</v>
      </c>
      <c r="BM191" s="257" t="s">
        <v>2636</v>
      </c>
    </row>
    <row r="192" spans="1:47" s="2" customFormat="1" ht="12">
      <c r="A192" s="38"/>
      <c r="B192" s="39"/>
      <c r="C192" s="40"/>
      <c r="D192" s="259" t="s">
        <v>175</v>
      </c>
      <c r="E192" s="40"/>
      <c r="F192" s="260" t="s">
        <v>2637</v>
      </c>
      <c r="G192" s="40"/>
      <c r="H192" s="40"/>
      <c r="I192" s="155"/>
      <c r="J192" s="40"/>
      <c r="K192" s="40"/>
      <c r="L192" s="44"/>
      <c r="M192" s="261"/>
      <c r="N192" s="262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175</v>
      </c>
      <c r="AU192" s="17" t="s">
        <v>90</v>
      </c>
    </row>
    <row r="193" spans="1:51" s="13" customFormat="1" ht="12">
      <c r="A193" s="13"/>
      <c r="B193" s="267"/>
      <c r="C193" s="268"/>
      <c r="D193" s="259" t="s">
        <v>267</v>
      </c>
      <c r="E193" s="269" t="s">
        <v>1</v>
      </c>
      <c r="F193" s="270" t="s">
        <v>1342</v>
      </c>
      <c r="G193" s="268"/>
      <c r="H193" s="271">
        <v>157</v>
      </c>
      <c r="I193" s="272"/>
      <c r="J193" s="268"/>
      <c r="K193" s="268"/>
      <c r="L193" s="273"/>
      <c r="M193" s="274"/>
      <c r="N193" s="275"/>
      <c r="O193" s="275"/>
      <c r="P193" s="275"/>
      <c r="Q193" s="275"/>
      <c r="R193" s="275"/>
      <c r="S193" s="275"/>
      <c r="T193" s="27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77" t="s">
        <v>267</v>
      </c>
      <c r="AU193" s="277" t="s">
        <v>90</v>
      </c>
      <c r="AV193" s="13" t="s">
        <v>90</v>
      </c>
      <c r="AW193" s="13" t="s">
        <v>35</v>
      </c>
      <c r="AX193" s="13" t="s">
        <v>80</v>
      </c>
      <c r="AY193" s="277" t="s">
        <v>166</v>
      </c>
    </row>
    <row r="194" spans="1:51" s="14" customFormat="1" ht="12">
      <c r="A194" s="14"/>
      <c r="B194" s="278"/>
      <c r="C194" s="279"/>
      <c r="D194" s="259" t="s">
        <v>267</v>
      </c>
      <c r="E194" s="280" t="s">
        <v>1</v>
      </c>
      <c r="F194" s="281" t="s">
        <v>269</v>
      </c>
      <c r="G194" s="279"/>
      <c r="H194" s="282">
        <v>157</v>
      </c>
      <c r="I194" s="283"/>
      <c r="J194" s="279"/>
      <c r="K194" s="279"/>
      <c r="L194" s="284"/>
      <c r="M194" s="285"/>
      <c r="N194" s="286"/>
      <c r="O194" s="286"/>
      <c r="P194" s="286"/>
      <c r="Q194" s="286"/>
      <c r="R194" s="286"/>
      <c r="S194" s="286"/>
      <c r="T194" s="28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8" t="s">
        <v>267</v>
      </c>
      <c r="AU194" s="288" t="s">
        <v>90</v>
      </c>
      <c r="AV194" s="14" t="s">
        <v>103</v>
      </c>
      <c r="AW194" s="14" t="s">
        <v>35</v>
      </c>
      <c r="AX194" s="14" t="s">
        <v>88</v>
      </c>
      <c r="AY194" s="288" t="s">
        <v>166</v>
      </c>
    </row>
    <row r="195" spans="1:65" s="2" customFormat="1" ht="21.75" customHeight="1">
      <c r="A195" s="38"/>
      <c r="B195" s="39"/>
      <c r="C195" s="245" t="s">
        <v>361</v>
      </c>
      <c r="D195" s="245" t="s">
        <v>169</v>
      </c>
      <c r="E195" s="246" t="s">
        <v>2638</v>
      </c>
      <c r="F195" s="247" t="s">
        <v>2639</v>
      </c>
      <c r="G195" s="248" t="s">
        <v>563</v>
      </c>
      <c r="H195" s="249">
        <v>1</v>
      </c>
      <c r="I195" s="250"/>
      <c r="J195" s="251">
        <f>ROUND(I195*H195,2)</f>
        <v>0</v>
      </c>
      <c r="K195" s="252"/>
      <c r="L195" s="44"/>
      <c r="M195" s="253" t="s">
        <v>1</v>
      </c>
      <c r="N195" s="254" t="s">
        <v>45</v>
      </c>
      <c r="O195" s="91"/>
      <c r="P195" s="255">
        <f>O195*H195</f>
        <v>0</v>
      </c>
      <c r="Q195" s="255">
        <v>0.0009</v>
      </c>
      <c r="R195" s="255">
        <f>Q195*H195</f>
        <v>0.0009</v>
      </c>
      <c r="S195" s="255">
        <v>0</v>
      </c>
      <c r="T195" s="25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7" t="s">
        <v>348</v>
      </c>
      <c r="AT195" s="257" t="s">
        <v>169</v>
      </c>
      <c r="AU195" s="257" t="s">
        <v>90</v>
      </c>
      <c r="AY195" s="17" t="s">
        <v>166</v>
      </c>
      <c r="BE195" s="258">
        <f>IF(N195="základní",J195,0)</f>
        <v>0</v>
      </c>
      <c r="BF195" s="258">
        <f>IF(N195="snížená",J195,0)</f>
        <v>0</v>
      </c>
      <c r="BG195" s="258">
        <f>IF(N195="zákl. přenesená",J195,0)</f>
        <v>0</v>
      </c>
      <c r="BH195" s="258">
        <f>IF(N195="sníž. přenesená",J195,0)</f>
        <v>0</v>
      </c>
      <c r="BI195" s="258">
        <f>IF(N195="nulová",J195,0)</f>
        <v>0</v>
      </c>
      <c r="BJ195" s="17" t="s">
        <v>88</v>
      </c>
      <c r="BK195" s="258">
        <f>ROUND(I195*H195,2)</f>
        <v>0</v>
      </c>
      <c r="BL195" s="17" t="s">
        <v>348</v>
      </c>
      <c r="BM195" s="257" t="s">
        <v>2640</v>
      </c>
    </row>
    <row r="196" spans="1:47" s="2" customFormat="1" ht="12">
      <c r="A196" s="38"/>
      <c r="B196" s="39"/>
      <c r="C196" s="40"/>
      <c r="D196" s="259" t="s">
        <v>175</v>
      </c>
      <c r="E196" s="40"/>
      <c r="F196" s="260" t="s">
        <v>2641</v>
      </c>
      <c r="G196" s="40"/>
      <c r="H196" s="40"/>
      <c r="I196" s="155"/>
      <c r="J196" s="40"/>
      <c r="K196" s="40"/>
      <c r="L196" s="44"/>
      <c r="M196" s="261"/>
      <c r="N196" s="262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175</v>
      </c>
      <c r="AU196" s="17" t="s">
        <v>90</v>
      </c>
    </row>
    <row r="197" spans="1:65" s="2" customFormat="1" ht="33" customHeight="1">
      <c r="A197" s="38"/>
      <c r="B197" s="39"/>
      <c r="C197" s="245" t="s">
        <v>8</v>
      </c>
      <c r="D197" s="245" t="s">
        <v>169</v>
      </c>
      <c r="E197" s="246" t="s">
        <v>2642</v>
      </c>
      <c r="F197" s="247" t="s">
        <v>2643</v>
      </c>
      <c r="G197" s="248" t="s">
        <v>563</v>
      </c>
      <c r="H197" s="249">
        <v>5</v>
      </c>
      <c r="I197" s="250"/>
      <c r="J197" s="251">
        <f>ROUND(I197*H197,2)</f>
        <v>0</v>
      </c>
      <c r="K197" s="252"/>
      <c r="L197" s="44"/>
      <c r="M197" s="253" t="s">
        <v>1</v>
      </c>
      <c r="N197" s="254" t="s">
        <v>45</v>
      </c>
      <c r="O197" s="91"/>
      <c r="P197" s="255">
        <f>O197*H197</f>
        <v>0</v>
      </c>
      <c r="Q197" s="255">
        <v>0.00148</v>
      </c>
      <c r="R197" s="255">
        <f>Q197*H197</f>
        <v>0.0074</v>
      </c>
      <c r="S197" s="255">
        <v>0</v>
      </c>
      <c r="T197" s="25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7" t="s">
        <v>348</v>
      </c>
      <c r="AT197" s="257" t="s">
        <v>169</v>
      </c>
      <c r="AU197" s="257" t="s">
        <v>90</v>
      </c>
      <c r="AY197" s="17" t="s">
        <v>166</v>
      </c>
      <c r="BE197" s="258">
        <f>IF(N197="základní",J197,0)</f>
        <v>0</v>
      </c>
      <c r="BF197" s="258">
        <f>IF(N197="snížená",J197,0)</f>
        <v>0</v>
      </c>
      <c r="BG197" s="258">
        <f>IF(N197="zákl. přenesená",J197,0)</f>
        <v>0</v>
      </c>
      <c r="BH197" s="258">
        <f>IF(N197="sníž. přenesená",J197,0)</f>
        <v>0</v>
      </c>
      <c r="BI197" s="258">
        <f>IF(N197="nulová",J197,0)</f>
        <v>0</v>
      </c>
      <c r="BJ197" s="17" t="s">
        <v>88</v>
      </c>
      <c r="BK197" s="258">
        <f>ROUND(I197*H197,2)</f>
        <v>0</v>
      </c>
      <c r="BL197" s="17" t="s">
        <v>348</v>
      </c>
      <c r="BM197" s="257" t="s">
        <v>2644</v>
      </c>
    </row>
    <row r="198" spans="1:47" s="2" customFormat="1" ht="12">
      <c r="A198" s="38"/>
      <c r="B198" s="39"/>
      <c r="C198" s="40"/>
      <c r="D198" s="259" t="s">
        <v>175</v>
      </c>
      <c r="E198" s="40"/>
      <c r="F198" s="260" t="s">
        <v>2645</v>
      </c>
      <c r="G198" s="40"/>
      <c r="H198" s="40"/>
      <c r="I198" s="155"/>
      <c r="J198" s="40"/>
      <c r="K198" s="40"/>
      <c r="L198" s="44"/>
      <c r="M198" s="261"/>
      <c r="N198" s="262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175</v>
      </c>
      <c r="AU198" s="17" t="s">
        <v>90</v>
      </c>
    </row>
    <row r="199" spans="1:65" s="2" customFormat="1" ht="16.5" customHeight="1">
      <c r="A199" s="38"/>
      <c r="B199" s="39"/>
      <c r="C199" s="245" t="s">
        <v>348</v>
      </c>
      <c r="D199" s="245" t="s">
        <v>169</v>
      </c>
      <c r="E199" s="246" t="s">
        <v>2646</v>
      </c>
      <c r="F199" s="247" t="s">
        <v>2647</v>
      </c>
      <c r="G199" s="248" t="s">
        <v>563</v>
      </c>
      <c r="H199" s="249">
        <v>6</v>
      </c>
      <c r="I199" s="250"/>
      <c r="J199" s="251">
        <f>ROUND(I199*H199,2)</f>
        <v>0</v>
      </c>
      <c r="K199" s="252"/>
      <c r="L199" s="44"/>
      <c r="M199" s="253" t="s">
        <v>1</v>
      </c>
      <c r="N199" s="254" t="s">
        <v>45</v>
      </c>
      <c r="O199" s="91"/>
      <c r="P199" s="255">
        <f>O199*H199</f>
        <v>0</v>
      </c>
      <c r="Q199" s="255">
        <v>0.00057</v>
      </c>
      <c r="R199" s="255">
        <f>Q199*H199</f>
        <v>0.00342</v>
      </c>
      <c r="S199" s="255">
        <v>0</v>
      </c>
      <c r="T199" s="25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7" t="s">
        <v>348</v>
      </c>
      <c r="AT199" s="257" t="s">
        <v>169</v>
      </c>
      <c r="AU199" s="257" t="s">
        <v>90</v>
      </c>
      <c r="AY199" s="17" t="s">
        <v>166</v>
      </c>
      <c r="BE199" s="258">
        <f>IF(N199="základní",J199,0)</f>
        <v>0</v>
      </c>
      <c r="BF199" s="258">
        <f>IF(N199="snížená",J199,0)</f>
        <v>0</v>
      </c>
      <c r="BG199" s="258">
        <f>IF(N199="zákl. přenesená",J199,0)</f>
        <v>0</v>
      </c>
      <c r="BH199" s="258">
        <f>IF(N199="sníž. přenesená",J199,0)</f>
        <v>0</v>
      </c>
      <c r="BI199" s="258">
        <f>IF(N199="nulová",J199,0)</f>
        <v>0</v>
      </c>
      <c r="BJ199" s="17" t="s">
        <v>88</v>
      </c>
      <c r="BK199" s="258">
        <f>ROUND(I199*H199,2)</f>
        <v>0</v>
      </c>
      <c r="BL199" s="17" t="s">
        <v>348</v>
      </c>
      <c r="BM199" s="257" t="s">
        <v>2648</v>
      </c>
    </row>
    <row r="200" spans="1:47" s="2" customFormat="1" ht="12">
      <c r="A200" s="38"/>
      <c r="B200" s="39"/>
      <c r="C200" s="40"/>
      <c r="D200" s="259" t="s">
        <v>175</v>
      </c>
      <c r="E200" s="40"/>
      <c r="F200" s="260" t="s">
        <v>2649</v>
      </c>
      <c r="G200" s="40"/>
      <c r="H200" s="40"/>
      <c r="I200" s="155"/>
      <c r="J200" s="40"/>
      <c r="K200" s="40"/>
      <c r="L200" s="44"/>
      <c r="M200" s="261"/>
      <c r="N200" s="262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175</v>
      </c>
      <c r="AU200" s="17" t="s">
        <v>90</v>
      </c>
    </row>
    <row r="201" spans="1:65" s="2" customFormat="1" ht="21.75" customHeight="1">
      <c r="A201" s="38"/>
      <c r="B201" s="39"/>
      <c r="C201" s="300" t="s">
        <v>391</v>
      </c>
      <c r="D201" s="300" t="s">
        <v>331</v>
      </c>
      <c r="E201" s="301" t="s">
        <v>2650</v>
      </c>
      <c r="F201" s="302" t="s">
        <v>2651</v>
      </c>
      <c r="G201" s="303" t="s">
        <v>1521</v>
      </c>
      <c r="H201" s="304">
        <v>6</v>
      </c>
      <c r="I201" s="305"/>
      <c r="J201" s="306">
        <f>ROUND(I201*H201,2)</f>
        <v>0</v>
      </c>
      <c r="K201" s="307"/>
      <c r="L201" s="308"/>
      <c r="M201" s="309" t="s">
        <v>1</v>
      </c>
      <c r="N201" s="310" t="s">
        <v>45</v>
      </c>
      <c r="O201" s="91"/>
      <c r="P201" s="255">
        <f>O201*H201</f>
        <v>0</v>
      </c>
      <c r="Q201" s="255">
        <v>0</v>
      </c>
      <c r="R201" s="255">
        <f>Q201*H201</f>
        <v>0</v>
      </c>
      <c r="S201" s="255">
        <v>0</v>
      </c>
      <c r="T201" s="25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7" t="s">
        <v>508</v>
      </c>
      <c r="AT201" s="257" t="s">
        <v>331</v>
      </c>
      <c r="AU201" s="257" t="s">
        <v>90</v>
      </c>
      <c r="AY201" s="17" t="s">
        <v>166</v>
      </c>
      <c r="BE201" s="258">
        <f>IF(N201="základní",J201,0)</f>
        <v>0</v>
      </c>
      <c r="BF201" s="258">
        <f>IF(N201="snížená",J201,0)</f>
        <v>0</v>
      </c>
      <c r="BG201" s="258">
        <f>IF(N201="zákl. přenesená",J201,0)</f>
        <v>0</v>
      </c>
      <c r="BH201" s="258">
        <f>IF(N201="sníž. přenesená",J201,0)</f>
        <v>0</v>
      </c>
      <c r="BI201" s="258">
        <f>IF(N201="nulová",J201,0)</f>
        <v>0</v>
      </c>
      <c r="BJ201" s="17" t="s">
        <v>88</v>
      </c>
      <c r="BK201" s="258">
        <f>ROUND(I201*H201,2)</f>
        <v>0</v>
      </c>
      <c r="BL201" s="17" t="s">
        <v>348</v>
      </c>
      <c r="BM201" s="257" t="s">
        <v>2652</v>
      </c>
    </row>
    <row r="202" spans="1:47" s="2" customFormat="1" ht="12">
      <c r="A202" s="38"/>
      <c r="B202" s="39"/>
      <c r="C202" s="40"/>
      <c r="D202" s="259" t="s">
        <v>175</v>
      </c>
      <c r="E202" s="40"/>
      <c r="F202" s="260" t="s">
        <v>2651</v>
      </c>
      <c r="G202" s="40"/>
      <c r="H202" s="40"/>
      <c r="I202" s="155"/>
      <c r="J202" s="40"/>
      <c r="K202" s="40"/>
      <c r="L202" s="44"/>
      <c r="M202" s="261"/>
      <c r="N202" s="262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175</v>
      </c>
      <c r="AU202" s="17" t="s">
        <v>90</v>
      </c>
    </row>
    <row r="203" spans="1:51" s="13" customFormat="1" ht="12">
      <c r="A203" s="13"/>
      <c r="B203" s="267"/>
      <c r="C203" s="268"/>
      <c r="D203" s="259" t="s">
        <v>267</v>
      </c>
      <c r="E203" s="269" t="s">
        <v>1</v>
      </c>
      <c r="F203" s="270" t="s">
        <v>195</v>
      </c>
      <c r="G203" s="268"/>
      <c r="H203" s="271">
        <v>6</v>
      </c>
      <c r="I203" s="272"/>
      <c r="J203" s="268"/>
      <c r="K203" s="268"/>
      <c r="L203" s="273"/>
      <c r="M203" s="274"/>
      <c r="N203" s="275"/>
      <c r="O203" s="275"/>
      <c r="P203" s="275"/>
      <c r="Q203" s="275"/>
      <c r="R203" s="275"/>
      <c r="S203" s="275"/>
      <c r="T203" s="27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77" t="s">
        <v>267</v>
      </c>
      <c r="AU203" s="277" t="s">
        <v>90</v>
      </c>
      <c r="AV203" s="13" t="s">
        <v>90</v>
      </c>
      <c r="AW203" s="13" t="s">
        <v>35</v>
      </c>
      <c r="AX203" s="13" t="s">
        <v>80</v>
      </c>
      <c r="AY203" s="277" t="s">
        <v>166</v>
      </c>
    </row>
    <row r="204" spans="1:51" s="14" customFormat="1" ht="12">
      <c r="A204" s="14"/>
      <c r="B204" s="278"/>
      <c r="C204" s="279"/>
      <c r="D204" s="259" t="s">
        <v>267</v>
      </c>
      <c r="E204" s="280" t="s">
        <v>1</v>
      </c>
      <c r="F204" s="281" t="s">
        <v>269</v>
      </c>
      <c r="G204" s="279"/>
      <c r="H204" s="282">
        <v>6</v>
      </c>
      <c r="I204" s="283"/>
      <c r="J204" s="279"/>
      <c r="K204" s="279"/>
      <c r="L204" s="284"/>
      <c r="M204" s="285"/>
      <c r="N204" s="286"/>
      <c r="O204" s="286"/>
      <c r="P204" s="286"/>
      <c r="Q204" s="286"/>
      <c r="R204" s="286"/>
      <c r="S204" s="286"/>
      <c r="T204" s="28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8" t="s">
        <v>267</v>
      </c>
      <c r="AU204" s="288" t="s">
        <v>90</v>
      </c>
      <c r="AV204" s="14" t="s">
        <v>103</v>
      </c>
      <c r="AW204" s="14" t="s">
        <v>35</v>
      </c>
      <c r="AX204" s="14" t="s">
        <v>88</v>
      </c>
      <c r="AY204" s="288" t="s">
        <v>166</v>
      </c>
    </row>
    <row r="205" spans="1:65" s="2" customFormat="1" ht="33" customHeight="1">
      <c r="A205" s="38"/>
      <c r="B205" s="39"/>
      <c r="C205" s="245" t="s">
        <v>396</v>
      </c>
      <c r="D205" s="245" t="s">
        <v>169</v>
      </c>
      <c r="E205" s="246" t="s">
        <v>2653</v>
      </c>
      <c r="F205" s="247" t="s">
        <v>2654</v>
      </c>
      <c r="G205" s="248" t="s">
        <v>563</v>
      </c>
      <c r="H205" s="249">
        <v>1</v>
      </c>
      <c r="I205" s="250"/>
      <c r="J205" s="251">
        <f>ROUND(I205*H205,2)</f>
        <v>0</v>
      </c>
      <c r="K205" s="252"/>
      <c r="L205" s="44"/>
      <c r="M205" s="253" t="s">
        <v>1</v>
      </c>
      <c r="N205" s="254" t="s">
        <v>45</v>
      </c>
      <c r="O205" s="91"/>
      <c r="P205" s="255">
        <f>O205*H205</f>
        <v>0</v>
      </c>
      <c r="Q205" s="255">
        <v>0.00417</v>
      </c>
      <c r="R205" s="255">
        <f>Q205*H205</f>
        <v>0.00417</v>
      </c>
      <c r="S205" s="255">
        <v>0</v>
      </c>
      <c r="T205" s="25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7" t="s">
        <v>348</v>
      </c>
      <c r="AT205" s="257" t="s">
        <v>169</v>
      </c>
      <c r="AU205" s="257" t="s">
        <v>90</v>
      </c>
      <c r="AY205" s="17" t="s">
        <v>166</v>
      </c>
      <c r="BE205" s="258">
        <f>IF(N205="základní",J205,0)</f>
        <v>0</v>
      </c>
      <c r="BF205" s="258">
        <f>IF(N205="snížená",J205,0)</f>
        <v>0</v>
      </c>
      <c r="BG205" s="258">
        <f>IF(N205="zákl. přenesená",J205,0)</f>
        <v>0</v>
      </c>
      <c r="BH205" s="258">
        <f>IF(N205="sníž. přenesená",J205,0)</f>
        <v>0</v>
      </c>
      <c r="BI205" s="258">
        <f>IF(N205="nulová",J205,0)</f>
        <v>0</v>
      </c>
      <c r="BJ205" s="17" t="s">
        <v>88</v>
      </c>
      <c r="BK205" s="258">
        <f>ROUND(I205*H205,2)</f>
        <v>0</v>
      </c>
      <c r="BL205" s="17" t="s">
        <v>348</v>
      </c>
      <c r="BM205" s="257" t="s">
        <v>2655</v>
      </c>
    </row>
    <row r="206" spans="1:47" s="2" customFormat="1" ht="12">
      <c r="A206" s="38"/>
      <c r="B206" s="39"/>
      <c r="C206" s="40"/>
      <c r="D206" s="259" t="s">
        <v>175</v>
      </c>
      <c r="E206" s="40"/>
      <c r="F206" s="260" t="s">
        <v>2656</v>
      </c>
      <c r="G206" s="40"/>
      <c r="H206" s="40"/>
      <c r="I206" s="155"/>
      <c r="J206" s="40"/>
      <c r="K206" s="40"/>
      <c r="L206" s="44"/>
      <c r="M206" s="261"/>
      <c r="N206" s="262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175</v>
      </c>
      <c r="AU206" s="17" t="s">
        <v>90</v>
      </c>
    </row>
    <row r="207" spans="1:65" s="2" customFormat="1" ht="21.75" customHeight="1">
      <c r="A207" s="38"/>
      <c r="B207" s="39"/>
      <c r="C207" s="245" t="s">
        <v>405</v>
      </c>
      <c r="D207" s="245" t="s">
        <v>169</v>
      </c>
      <c r="E207" s="246" t="s">
        <v>2657</v>
      </c>
      <c r="F207" s="247" t="s">
        <v>2658</v>
      </c>
      <c r="G207" s="248" t="s">
        <v>563</v>
      </c>
      <c r="H207" s="249">
        <v>8</v>
      </c>
      <c r="I207" s="250"/>
      <c r="J207" s="251">
        <f>ROUND(I207*H207,2)</f>
        <v>0</v>
      </c>
      <c r="K207" s="252"/>
      <c r="L207" s="44"/>
      <c r="M207" s="253" t="s">
        <v>1</v>
      </c>
      <c r="N207" s="254" t="s">
        <v>45</v>
      </c>
      <c r="O207" s="91"/>
      <c r="P207" s="255">
        <f>O207*H207</f>
        <v>0</v>
      </c>
      <c r="Q207" s="255">
        <v>0.00022</v>
      </c>
      <c r="R207" s="255">
        <f>Q207*H207</f>
        <v>0.00176</v>
      </c>
      <c r="S207" s="255">
        <v>0</v>
      </c>
      <c r="T207" s="25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7" t="s">
        <v>348</v>
      </c>
      <c r="AT207" s="257" t="s">
        <v>169</v>
      </c>
      <c r="AU207" s="257" t="s">
        <v>90</v>
      </c>
      <c r="AY207" s="17" t="s">
        <v>166</v>
      </c>
      <c r="BE207" s="258">
        <f>IF(N207="základní",J207,0)</f>
        <v>0</v>
      </c>
      <c r="BF207" s="258">
        <f>IF(N207="snížená",J207,0)</f>
        <v>0</v>
      </c>
      <c r="BG207" s="258">
        <f>IF(N207="zákl. přenesená",J207,0)</f>
        <v>0</v>
      </c>
      <c r="BH207" s="258">
        <f>IF(N207="sníž. přenesená",J207,0)</f>
        <v>0</v>
      </c>
      <c r="BI207" s="258">
        <f>IF(N207="nulová",J207,0)</f>
        <v>0</v>
      </c>
      <c r="BJ207" s="17" t="s">
        <v>88</v>
      </c>
      <c r="BK207" s="258">
        <f>ROUND(I207*H207,2)</f>
        <v>0</v>
      </c>
      <c r="BL207" s="17" t="s">
        <v>348</v>
      </c>
      <c r="BM207" s="257" t="s">
        <v>2659</v>
      </c>
    </row>
    <row r="208" spans="1:47" s="2" customFormat="1" ht="12">
      <c r="A208" s="38"/>
      <c r="B208" s="39"/>
      <c r="C208" s="40"/>
      <c r="D208" s="259" t="s">
        <v>175</v>
      </c>
      <c r="E208" s="40"/>
      <c r="F208" s="260" t="s">
        <v>2660</v>
      </c>
      <c r="G208" s="40"/>
      <c r="H208" s="40"/>
      <c r="I208" s="155"/>
      <c r="J208" s="40"/>
      <c r="K208" s="40"/>
      <c r="L208" s="44"/>
      <c r="M208" s="261"/>
      <c r="N208" s="262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175</v>
      </c>
      <c r="AU208" s="17" t="s">
        <v>90</v>
      </c>
    </row>
    <row r="209" spans="1:65" s="2" customFormat="1" ht="21.75" customHeight="1">
      <c r="A209" s="38"/>
      <c r="B209" s="39"/>
      <c r="C209" s="245" t="s">
        <v>420</v>
      </c>
      <c r="D209" s="245" t="s">
        <v>169</v>
      </c>
      <c r="E209" s="246" t="s">
        <v>2661</v>
      </c>
      <c r="F209" s="247" t="s">
        <v>2662</v>
      </c>
      <c r="G209" s="248" t="s">
        <v>563</v>
      </c>
      <c r="H209" s="249">
        <v>2</v>
      </c>
      <c r="I209" s="250"/>
      <c r="J209" s="251">
        <f>ROUND(I209*H209,2)</f>
        <v>0</v>
      </c>
      <c r="K209" s="252"/>
      <c r="L209" s="44"/>
      <c r="M209" s="253" t="s">
        <v>1</v>
      </c>
      <c r="N209" s="254" t="s">
        <v>45</v>
      </c>
      <c r="O209" s="91"/>
      <c r="P209" s="255">
        <f>O209*H209</f>
        <v>0</v>
      </c>
      <c r="Q209" s="255">
        <v>0.00189</v>
      </c>
      <c r="R209" s="255">
        <f>Q209*H209</f>
        <v>0.00378</v>
      </c>
      <c r="S209" s="255">
        <v>0</v>
      </c>
      <c r="T209" s="25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7" t="s">
        <v>348</v>
      </c>
      <c r="AT209" s="257" t="s">
        <v>169</v>
      </c>
      <c r="AU209" s="257" t="s">
        <v>90</v>
      </c>
      <c r="AY209" s="17" t="s">
        <v>166</v>
      </c>
      <c r="BE209" s="258">
        <f>IF(N209="základní",J209,0)</f>
        <v>0</v>
      </c>
      <c r="BF209" s="258">
        <f>IF(N209="snížená",J209,0)</f>
        <v>0</v>
      </c>
      <c r="BG209" s="258">
        <f>IF(N209="zákl. přenesená",J209,0)</f>
        <v>0</v>
      </c>
      <c r="BH209" s="258">
        <f>IF(N209="sníž. přenesená",J209,0)</f>
        <v>0</v>
      </c>
      <c r="BI209" s="258">
        <f>IF(N209="nulová",J209,0)</f>
        <v>0</v>
      </c>
      <c r="BJ209" s="17" t="s">
        <v>88</v>
      </c>
      <c r="BK209" s="258">
        <f>ROUND(I209*H209,2)</f>
        <v>0</v>
      </c>
      <c r="BL209" s="17" t="s">
        <v>348</v>
      </c>
      <c r="BM209" s="257" t="s">
        <v>2663</v>
      </c>
    </row>
    <row r="210" spans="1:47" s="2" customFormat="1" ht="12">
      <c r="A210" s="38"/>
      <c r="B210" s="39"/>
      <c r="C210" s="40"/>
      <c r="D210" s="259" t="s">
        <v>175</v>
      </c>
      <c r="E210" s="40"/>
      <c r="F210" s="260" t="s">
        <v>2664</v>
      </c>
      <c r="G210" s="40"/>
      <c r="H210" s="40"/>
      <c r="I210" s="155"/>
      <c r="J210" s="40"/>
      <c r="K210" s="40"/>
      <c r="L210" s="44"/>
      <c r="M210" s="261"/>
      <c r="N210" s="262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175</v>
      </c>
      <c r="AU210" s="17" t="s">
        <v>90</v>
      </c>
    </row>
    <row r="211" spans="1:65" s="2" customFormat="1" ht="21.75" customHeight="1">
      <c r="A211" s="38"/>
      <c r="B211" s="39"/>
      <c r="C211" s="245" t="s">
        <v>7</v>
      </c>
      <c r="D211" s="245" t="s">
        <v>169</v>
      </c>
      <c r="E211" s="246" t="s">
        <v>2665</v>
      </c>
      <c r="F211" s="247" t="s">
        <v>2666</v>
      </c>
      <c r="G211" s="248" t="s">
        <v>563</v>
      </c>
      <c r="H211" s="249">
        <v>2</v>
      </c>
      <c r="I211" s="250"/>
      <c r="J211" s="251">
        <f>ROUND(I211*H211,2)</f>
        <v>0</v>
      </c>
      <c r="K211" s="252"/>
      <c r="L211" s="44"/>
      <c r="M211" s="253" t="s">
        <v>1</v>
      </c>
      <c r="N211" s="254" t="s">
        <v>45</v>
      </c>
      <c r="O211" s="91"/>
      <c r="P211" s="255">
        <f>O211*H211</f>
        <v>0</v>
      </c>
      <c r="Q211" s="255">
        <v>0.00212</v>
      </c>
      <c r="R211" s="255">
        <f>Q211*H211</f>
        <v>0.00424</v>
      </c>
      <c r="S211" s="255">
        <v>0</v>
      </c>
      <c r="T211" s="25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7" t="s">
        <v>348</v>
      </c>
      <c r="AT211" s="257" t="s">
        <v>169</v>
      </c>
      <c r="AU211" s="257" t="s">
        <v>90</v>
      </c>
      <c r="AY211" s="17" t="s">
        <v>166</v>
      </c>
      <c r="BE211" s="258">
        <f>IF(N211="základní",J211,0)</f>
        <v>0</v>
      </c>
      <c r="BF211" s="258">
        <f>IF(N211="snížená",J211,0)</f>
        <v>0</v>
      </c>
      <c r="BG211" s="258">
        <f>IF(N211="zákl. přenesená",J211,0)</f>
        <v>0</v>
      </c>
      <c r="BH211" s="258">
        <f>IF(N211="sníž. přenesená",J211,0)</f>
        <v>0</v>
      </c>
      <c r="BI211" s="258">
        <f>IF(N211="nulová",J211,0)</f>
        <v>0</v>
      </c>
      <c r="BJ211" s="17" t="s">
        <v>88</v>
      </c>
      <c r="BK211" s="258">
        <f>ROUND(I211*H211,2)</f>
        <v>0</v>
      </c>
      <c r="BL211" s="17" t="s">
        <v>348</v>
      </c>
      <c r="BM211" s="257" t="s">
        <v>2667</v>
      </c>
    </row>
    <row r="212" spans="1:47" s="2" customFormat="1" ht="12">
      <c r="A212" s="38"/>
      <c r="B212" s="39"/>
      <c r="C212" s="40"/>
      <c r="D212" s="259" t="s">
        <v>175</v>
      </c>
      <c r="E212" s="40"/>
      <c r="F212" s="260" t="s">
        <v>2668</v>
      </c>
      <c r="G212" s="40"/>
      <c r="H212" s="40"/>
      <c r="I212" s="155"/>
      <c r="J212" s="40"/>
      <c r="K212" s="40"/>
      <c r="L212" s="44"/>
      <c r="M212" s="261"/>
      <c r="N212" s="262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175</v>
      </c>
      <c r="AU212" s="17" t="s">
        <v>90</v>
      </c>
    </row>
    <row r="213" spans="1:65" s="2" customFormat="1" ht="44.25" customHeight="1">
      <c r="A213" s="38"/>
      <c r="B213" s="39"/>
      <c r="C213" s="245" t="s">
        <v>433</v>
      </c>
      <c r="D213" s="245" t="s">
        <v>169</v>
      </c>
      <c r="E213" s="246" t="s">
        <v>2669</v>
      </c>
      <c r="F213" s="247" t="s">
        <v>2670</v>
      </c>
      <c r="G213" s="248" t="s">
        <v>563</v>
      </c>
      <c r="H213" s="249">
        <v>2</v>
      </c>
      <c r="I213" s="250"/>
      <c r="J213" s="251">
        <f>ROUND(I213*H213,2)</f>
        <v>0</v>
      </c>
      <c r="K213" s="252"/>
      <c r="L213" s="44"/>
      <c r="M213" s="253" t="s">
        <v>1</v>
      </c>
      <c r="N213" s="254" t="s">
        <v>45</v>
      </c>
      <c r="O213" s="91"/>
      <c r="P213" s="255">
        <f>O213*H213</f>
        <v>0</v>
      </c>
      <c r="Q213" s="255">
        <v>0.00342</v>
      </c>
      <c r="R213" s="255">
        <f>Q213*H213</f>
        <v>0.00684</v>
      </c>
      <c r="S213" s="255">
        <v>0</v>
      </c>
      <c r="T213" s="25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57" t="s">
        <v>348</v>
      </c>
      <c r="AT213" s="257" t="s">
        <v>169</v>
      </c>
      <c r="AU213" s="257" t="s">
        <v>90</v>
      </c>
      <c r="AY213" s="17" t="s">
        <v>166</v>
      </c>
      <c r="BE213" s="258">
        <f>IF(N213="základní",J213,0)</f>
        <v>0</v>
      </c>
      <c r="BF213" s="258">
        <f>IF(N213="snížená",J213,0)</f>
        <v>0</v>
      </c>
      <c r="BG213" s="258">
        <f>IF(N213="zákl. přenesená",J213,0)</f>
        <v>0</v>
      </c>
      <c r="BH213" s="258">
        <f>IF(N213="sníž. přenesená",J213,0)</f>
        <v>0</v>
      </c>
      <c r="BI213" s="258">
        <f>IF(N213="nulová",J213,0)</f>
        <v>0</v>
      </c>
      <c r="BJ213" s="17" t="s">
        <v>88</v>
      </c>
      <c r="BK213" s="258">
        <f>ROUND(I213*H213,2)</f>
        <v>0</v>
      </c>
      <c r="BL213" s="17" t="s">
        <v>348</v>
      </c>
      <c r="BM213" s="257" t="s">
        <v>2671</v>
      </c>
    </row>
    <row r="214" spans="1:47" s="2" customFormat="1" ht="12">
      <c r="A214" s="38"/>
      <c r="B214" s="39"/>
      <c r="C214" s="40"/>
      <c r="D214" s="259" t="s">
        <v>175</v>
      </c>
      <c r="E214" s="40"/>
      <c r="F214" s="260" t="s">
        <v>2672</v>
      </c>
      <c r="G214" s="40"/>
      <c r="H214" s="40"/>
      <c r="I214" s="155"/>
      <c r="J214" s="40"/>
      <c r="K214" s="40"/>
      <c r="L214" s="44"/>
      <c r="M214" s="261"/>
      <c r="N214" s="262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175</v>
      </c>
      <c r="AU214" s="17" t="s">
        <v>90</v>
      </c>
    </row>
    <row r="215" spans="1:51" s="13" customFormat="1" ht="12">
      <c r="A215" s="13"/>
      <c r="B215" s="267"/>
      <c r="C215" s="268"/>
      <c r="D215" s="259" t="s">
        <v>267</v>
      </c>
      <c r="E215" s="269" t="s">
        <v>1</v>
      </c>
      <c r="F215" s="270" t="s">
        <v>90</v>
      </c>
      <c r="G215" s="268"/>
      <c r="H215" s="271">
        <v>2</v>
      </c>
      <c r="I215" s="272"/>
      <c r="J215" s="268"/>
      <c r="K215" s="268"/>
      <c r="L215" s="273"/>
      <c r="M215" s="274"/>
      <c r="N215" s="275"/>
      <c r="O215" s="275"/>
      <c r="P215" s="275"/>
      <c r="Q215" s="275"/>
      <c r="R215" s="275"/>
      <c r="S215" s="275"/>
      <c r="T215" s="27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77" t="s">
        <v>267</v>
      </c>
      <c r="AU215" s="277" t="s">
        <v>90</v>
      </c>
      <c r="AV215" s="13" t="s">
        <v>90</v>
      </c>
      <c r="AW215" s="13" t="s">
        <v>35</v>
      </c>
      <c r="AX215" s="13" t="s">
        <v>80</v>
      </c>
      <c r="AY215" s="277" t="s">
        <v>166</v>
      </c>
    </row>
    <row r="216" spans="1:51" s="14" customFormat="1" ht="12">
      <c r="A216" s="14"/>
      <c r="B216" s="278"/>
      <c r="C216" s="279"/>
      <c r="D216" s="259" t="s">
        <v>267</v>
      </c>
      <c r="E216" s="280" t="s">
        <v>1</v>
      </c>
      <c r="F216" s="281" t="s">
        <v>269</v>
      </c>
      <c r="G216" s="279"/>
      <c r="H216" s="282">
        <v>2</v>
      </c>
      <c r="I216" s="283"/>
      <c r="J216" s="279"/>
      <c r="K216" s="279"/>
      <c r="L216" s="284"/>
      <c r="M216" s="285"/>
      <c r="N216" s="286"/>
      <c r="O216" s="286"/>
      <c r="P216" s="286"/>
      <c r="Q216" s="286"/>
      <c r="R216" s="286"/>
      <c r="S216" s="286"/>
      <c r="T216" s="287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88" t="s">
        <v>267</v>
      </c>
      <c r="AU216" s="288" t="s">
        <v>90</v>
      </c>
      <c r="AV216" s="14" t="s">
        <v>103</v>
      </c>
      <c r="AW216" s="14" t="s">
        <v>35</v>
      </c>
      <c r="AX216" s="14" t="s">
        <v>88</v>
      </c>
      <c r="AY216" s="288" t="s">
        <v>166</v>
      </c>
    </row>
    <row r="217" spans="1:65" s="2" customFormat="1" ht="16.5" customHeight="1">
      <c r="A217" s="38"/>
      <c r="B217" s="39"/>
      <c r="C217" s="245" t="s">
        <v>442</v>
      </c>
      <c r="D217" s="245" t="s">
        <v>169</v>
      </c>
      <c r="E217" s="246" t="s">
        <v>2673</v>
      </c>
      <c r="F217" s="247" t="s">
        <v>2674</v>
      </c>
      <c r="G217" s="248" t="s">
        <v>563</v>
      </c>
      <c r="H217" s="249">
        <v>2</v>
      </c>
      <c r="I217" s="250"/>
      <c r="J217" s="251">
        <f>ROUND(I217*H217,2)</f>
        <v>0</v>
      </c>
      <c r="K217" s="252"/>
      <c r="L217" s="44"/>
      <c r="M217" s="253" t="s">
        <v>1</v>
      </c>
      <c r="N217" s="254" t="s">
        <v>45</v>
      </c>
      <c r="O217" s="91"/>
      <c r="P217" s="255">
        <f>O217*H217</f>
        <v>0</v>
      </c>
      <c r="Q217" s="255">
        <v>0.00029</v>
      </c>
      <c r="R217" s="255">
        <f>Q217*H217</f>
        <v>0.00058</v>
      </c>
      <c r="S217" s="255">
        <v>0</v>
      </c>
      <c r="T217" s="25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57" t="s">
        <v>348</v>
      </c>
      <c r="AT217" s="257" t="s">
        <v>169</v>
      </c>
      <c r="AU217" s="257" t="s">
        <v>90</v>
      </c>
      <c r="AY217" s="17" t="s">
        <v>166</v>
      </c>
      <c r="BE217" s="258">
        <f>IF(N217="základní",J217,0)</f>
        <v>0</v>
      </c>
      <c r="BF217" s="258">
        <f>IF(N217="snížená",J217,0)</f>
        <v>0</v>
      </c>
      <c r="BG217" s="258">
        <f>IF(N217="zákl. přenesená",J217,0)</f>
        <v>0</v>
      </c>
      <c r="BH217" s="258">
        <f>IF(N217="sníž. přenesená",J217,0)</f>
        <v>0</v>
      </c>
      <c r="BI217" s="258">
        <f>IF(N217="nulová",J217,0)</f>
        <v>0</v>
      </c>
      <c r="BJ217" s="17" t="s">
        <v>88</v>
      </c>
      <c r="BK217" s="258">
        <f>ROUND(I217*H217,2)</f>
        <v>0</v>
      </c>
      <c r="BL217" s="17" t="s">
        <v>348</v>
      </c>
      <c r="BM217" s="257" t="s">
        <v>2675</v>
      </c>
    </row>
    <row r="218" spans="1:47" s="2" customFormat="1" ht="12">
      <c r="A218" s="38"/>
      <c r="B218" s="39"/>
      <c r="C218" s="40"/>
      <c r="D218" s="259" t="s">
        <v>175</v>
      </c>
      <c r="E218" s="40"/>
      <c r="F218" s="260" t="s">
        <v>2676</v>
      </c>
      <c r="G218" s="40"/>
      <c r="H218" s="40"/>
      <c r="I218" s="155"/>
      <c r="J218" s="40"/>
      <c r="K218" s="40"/>
      <c r="L218" s="44"/>
      <c r="M218" s="261"/>
      <c r="N218" s="262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175</v>
      </c>
      <c r="AU218" s="17" t="s">
        <v>90</v>
      </c>
    </row>
    <row r="219" spans="1:65" s="2" customFormat="1" ht="21.75" customHeight="1">
      <c r="A219" s="38"/>
      <c r="B219" s="39"/>
      <c r="C219" s="245" t="s">
        <v>449</v>
      </c>
      <c r="D219" s="245" t="s">
        <v>169</v>
      </c>
      <c r="E219" s="246" t="s">
        <v>2677</v>
      </c>
      <c r="F219" s="247" t="s">
        <v>2678</v>
      </c>
      <c r="G219" s="248" t="s">
        <v>563</v>
      </c>
      <c r="H219" s="249">
        <v>1</v>
      </c>
      <c r="I219" s="250"/>
      <c r="J219" s="251">
        <f>ROUND(I219*H219,2)</f>
        <v>0</v>
      </c>
      <c r="K219" s="252"/>
      <c r="L219" s="44"/>
      <c r="M219" s="253" t="s">
        <v>1</v>
      </c>
      <c r="N219" s="254" t="s">
        <v>45</v>
      </c>
      <c r="O219" s="91"/>
      <c r="P219" s="255">
        <f>O219*H219</f>
        <v>0</v>
      </c>
      <c r="Q219" s="255">
        <v>0.00051</v>
      </c>
      <c r="R219" s="255">
        <f>Q219*H219</f>
        <v>0.00051</v>
      </c>
      <c r="S219" s="255">
        <v>0</v>
      </c>
      <c r="T219" s="256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57" t="s">
        <v>348</v>
      </c>
      <c r="AT219" s="257" t="s">
        <v>169</v>
      </c>
      <c r="AU219" s="257" t="s">
        <v>90</v>
      </c>
      <c r="AY219" s="17" t="s">
        <v>166</v>
      </c>
      <c r="BE219" s="258">
        <f>IF(N219="základní",J219,0)</f>
        <v>0</v>
      </c>
      <c r="BF219" s="258">
        <f>IF(N219="snížená",J219,0)</f>
        <v>0</v>
      </c>
      <c r="BG219" s="258">
        <f>IF(N219="zákl. přenesená",J219,0)</f>
        <v>0</v>
      </c>
      <c r="BH219" s="258">
        <f>IF(N219="sníž. přenesená",J219,0)</f>
        <v>0</v>
      </c>
      <c r="BI219" s="258">
        <f>IF(N219="nulová",J219,0)</f>
        <v>0</v>
      </c>
      <c r="BJ219" s="17" t="s">
        <v>88</v>
      </c>
      <c r="BK219" s="258">
        <f>ROUND(I219*H219,2)</f>
        <v>0</v>
      </c>
      <c r="BL219" s="17" t="s">
        <v>348</v>
      </c>
      <c r="BM219" s="257" t="s">
        <v>2679</v>
      </c>
    </row>
    <row r="220" spans="1:47" s="2" customFormat="1" ht="12">
      <c r="A220" s="38"/>
      <c r="B220" s="39"/>
      <c r="C220" s="40"/>
      <c r="D220" s="259" t="s">
        <v>175</v>
      </c>
      <c r="E220" s="40"/>
      <c r="F220" s="260" t="s">
        <v>2678</v>
      </c>
      <c r="G220" s="40"/>
      <c r="H220" s="40"/>
      <c r="I220" s="155"/>
      <c r="J220" s="40"/>
      <c r="K220" s="40"/>
      <c r="L220" s="44"/>
      <c r="M220" s="261"/>
      <c r="N220" s="262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175</v>
      </c>
      <c r="AU220" s="17" t="s">
        <v>90</v>
      </c>
    </row>
    <row r="221" spans="1:51" s="13" customFormat="1" ht="12">
      <c r="A221" s="13"/>
      <c r="B221" s="267"/>
      <c r="C221" s="268"/>
      <c r="D221" s="259" t="s">
        <v>267</v>
      </c>
      <c r="E221" s="269" t="s">
        <v>1</v>
      </c>
      <c r="F221" s="270" t="s">
        <v>88</v>
      </c>
      <c r="G221" s="268"/>
      <c r="H221" s="271">
        <v>1</v>
      </c>
      <c r="I221" s="272"/>
      <c r="J221" s="268"/>
      <c r="K221" s="268"/>
      <c r="L221" s="273"/>
      <c r="M221" s="274"/>
      <c r="N221" s="275"/>
      <c r="O221" s="275"/>
      <c r="P221" s="275"/>
      <c r="Q221" s="275"/>
      <c r="R221" s="275"/>
      <c r="S221" s="275"/>
      <c r="T221" s="27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77" t="s">
        <v>267</v>
      </c>
      <c r="AU221" s="277" t="s">
        <v>90</v>
      </c>
      <c r="AV221" s="13" t="s">
        <v>90</v>
      </c>
      <c r="AW221" s="13" t="s">
        <v>35</v>
      </c>
      <c r="AX221" s="13" t="s">
        <v>80</v>
      </c>
      <c r="AY221" s="277" t="s">
        <v>166</v>
      </c>
    </row>
    <row r="222" spans="1:51" s="14" customFormat="1" ht="12">
      <c r="A222" s="14"/>
      <c r="B222" s="278"/>
      <c r="C222" s="279"/>
      <c r="D222" s="259" t="s">
        <v>267</v>
      </c>
      <c r="E222" s="280" t="s">
        <v>1</v>
      </c>
      <c r="F222" s="281" t="s">
        <v>269</v>
      </c>
      <c r="G222" s="279"/>
      <c r="H222" s="282">
        <v>1</v>
      </c>
      <c r="I222" s="283"/>
      <c r="J222" s="279"/>
      <c r="K222" s="279"/>
      <c r="L222" s="284"/>
      <c r="M222" s="285"/>
      <c r="N222" s="286"/>
      <c r="O222" s="286"/>
      <c r="P222" s="286"/>
      <c r="Q222" s="286"/>
      <c r="R222" s="286"/>
      <c r="S222" s="286"/>
      <c r="T222" s="28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8" t="s">
        <v>267</v>
      </c>
      <c r="AU222" s="288" t="s">
        <v>90</v>
      </c>
      <c r="AV222" s="14" t="s">
        <v>103</v>
      </c>
      <c r="AW222" s="14" t="s">
        <v>35</v>
      </c>
      <c r="AX222" s="14" t="s">
        <v>88</v>
      </c>
      <c r="AY222" s="288" t="s">
        <v>166</v>
      </c>
    </row>
    <row r="223" spans="1:65" s="2" customFormat="1" ht="16.5" customHeight="1">
      <c r="A223" s="38"/>
      <c r="B223" s="39"/>
      <c r="C223" s="245" t="s">
        <v>458</v>
      </c>
      <c r="D223" s="245" t="s">
        <v>169</v>
      </c>
      <c r="E223" s="246" t="s">
        <v>2680</v>
      </c>
      <c r="F223" s="247" t="s">
        <v>2681</v>
      </c>
      <c r="G223" s="248" t="s">
        <v>264</v>
      </c>
      <c r="H223" s="249">
        <v>300</v>
      </c>
      <c r="I223" s="250"/>
      <c r="J223" s="251">
        <f>ROUND(I223*H223,2)</f>
        <v>0</v>
      </c>
      <c r="K223" s="252"/>
      <c r="L223" s="44"/>
      <c r="M223" s="253" t="s">
        <v>1</v>
      </c>
      <c r="N223" s="254" t="s">
        <v>45</v>
      </c>
      <c r="O223" s="91"/>
      <c r="P223" s="255">
        <f>O223*H223</f>
        <v>0</v>
      </c>
      <c r="Q223" s="255">
        <v>0</v>
      </c>
      <c r="R223" s="255">
        <f>Q223*H223</f>
        <v>0</v>
      </c>
      <c r="S223" s="255">
        <v>0</v>
      </c>
      <c r="T223" s="256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7" t="s">
        <v>348</v>
      </c>
      <c r="AT223" s="257" t="s">
        <v>169</v>
      </c>
      <c r="AU223" s="257" t="s">
        <v>90</v>
      </c>
      <c r="AY223" s="17" t="s">
        <v>166</v>
      </c>
      <c r="BE223" s="258">
        <f>IF(N223="základní",J223,0)</f>
        <v>0</v>
      </c>
      <c r="BF223" s="258">
        <f>IF(N223="snížená",J223,0)</f>
        <v>0</v>
      </c>
      <c r="BG223" s="258">
        <f>IF(N223="zákl. přenesená",J223,0)</f>
        <v>0</v>
      </c>
      <c r="BH223" s="258">
        <f>IF(N223="sníž. přenesená",J223,0)</f>
        <v>0</v>
      </c>
      <c r="BI223" s="258">
        <f>IF(N223="nulová",J223,0)</f>
        <v>0</v>
      </c>
      <c r="BJ223" s="17" t="s">
        <v>88</v>
      </c>
      <c r="BK223" s="258">
        <f>ROUND(I223*H223,2)</f>
        <v>0</v>
      </c>
      <c r="BL223" s="17" t="s">
        <v>348</v>
      </c>
      <c r="BM223" s="257" t="s">
        <v>2682</v>
      </c>
    </row>
    <row r="224" spans="1:47" s="2" customFormat="1" ht="12">
      <c r="A224" s="38"/>
      <c r="B224" s="39"/>
      <c r="C224" s="40"/>
      <c r="D224" s="259" t="s">
        <v>175</v>
      </c>
      <c r="E224" s="40"/>
      <c r="F224" s="260" t="s">
        <v>2683</v>
      </c>
      <c r="G224" s="40"/>
      <c r="H224" s="40"/>
      <c r="I224" s="155"/>
      <c r="J224" s="40"/>
      <c r="K224" s="40"/>
      <c r="L224" s="44"/>
      <c r="M224" s="261"/>
      <c r="N224" s="262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175</v>
      </c>
      <c r="AU224" s="17" t="s">
        <v>90</v>
      </c>
    </row>
    <row r="225" spans="1:51" s="13" customFormat="1" ht="12">
      <c r="A225" s="13"/>
      <c r="B225" s="267"/>
      <c r="C225" s="268"/>
      <c r="D225" s="259" t="s">
        <v>267</v>
      </c>
      <c r="E225" s="269" t="s">
        <v>1</v>
      </c>
      <c r="F225" s="270" t="s">
        <v>751</v>
      </c>
      <c r="G225" s="268"/>
      <c r="H225" s="271">
        <v>68</v>
      </c>
      <c r="I225" s="272"/>
      <c r="J225" s="268"/>
      <c r="K225" s="268"/>
      <c r="L225" s="273"/>
      <c r="M225" s="274"/>
      <c r="N225" s="275"/>
      <c r="O225" s="275"/>
      <c r="P225" s="275"/>
      <c r="Q225" s="275"/>
      <c r="R225" s="275"/>
      <c r="S225" s="275"/>
      <c r="T225" s="27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77" t="s">
        <v>267</v>
      </c>
      <c r="AU225" s="277" t="s">
        <v>90</v>
      </c>
      <c r="AV225" s="13" t="s">
        <v>90</v>
      </c>
      <c r="AW225" s="13" t="s">
        <v>35</v>
      </c>
      <c r="AX225" s="13" t="s">
        <v>80</v>
      </c>
      <c r="AY225" s="277" t="s">
        <v>166</v>
      </c>
    </row>
    <row r="226" spans="1:51" s="14" customFormat="1" ht="12">
      <c r="A226" s="14"/>
      <c r="B226" s="278"/>
      <c r="C226" s="279"/>
      <c r="D226" s="259" t="s">
        <v>267</v>
      </c>
      <c r="E226" s="280" t="s">
        <v>1</v>
      </c>
      <c r="F226" s="281" t="s">
        <v>269</v>
      </c>
      <c r="G226" s="279"/>
      <c r="H226" s="282">
        <v>68</v>
      </c>
      <c r="I226" s="283"/>
      <c r="J226" s="279"/>
      <c r="K226" s="279"/>
      <c r="L226" s="284"/>
      <c r="M226" s="285"/>
      <c r="N226" s="286"/>
      <c r="O226" s="286"/>
      <c r="P226" s="286"/>
      <c r="Q226" s="286"/>
      <c r="R226" s="286"/>
      <c r="S226" s="286"/>
      <c r="T226" s="287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8" t="s">
        <v>267</v>
      </c>
      <c r="AU226" s="288" t="s">
        <v>90</v>
      </c>
      <c r="AV226" s="14" t="s">
        <v>103</v>
      </c>
      <c r="AW226" s="14" t="s">
        <v>35</v>
      </c>
      <c r="AX226" s="14" t="s">
        <v>80</v>
      </c>
      <c r="AY226" s="288" t="s">
        <v>166</v>
      </c>
    </row>
    <row r="227" spans="1:51" s="13" customFormat="1" ht="12">
      <c r="A227" s="13"/>
      <c r="B227" s="267"/>
      <c r="C227" s="268"/>
      <c r="D227" s="259" t="s">
        <v>267</v>
      </c>
      <c r="E227" s="269" t="s">
        <v>1</v>
      </c>
      <c r="F227" s="270" t="s">
        <v>2684</v>
      </c>
      <c r="G227" s="268"/>
      <c r="H227" s="271">
        <v>232</v>
      </c>
      <c r="I227" s="272"/>
      <c r="J227" s="268"/>
      <c r="K227" s="268"/>
      <c r="L227" s="273"/>
      <c r="M227" s="274"/>
      <c r="N227" s="275"/>
      <c r="O227" s="275"/>
      <c r="P227" s="275"/>
      <c r="Q227" s="275"/>
      <c r="R227" s="275"/>
      <c r="S227" s="275"/>
      <c r="T227" s="27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77" t="s">
        <v>267</v>
      </c>
      <c r="AU227" s="277" t="s">
        <v>90</v>
      </c>
      <c r="AV227" s="13" t="s">
        <v>90</v>
      </c>
      <c r="AW227" s="13" t="s">
        <v>35</v>
      </c>
      <c r="AX227" s="13" t="s">
        <v>80</v>
      </c>
      <c r="AY227" s="277" t="s">
        <v>166</v>
      </c>
    </row>
    <row r="228" spans="1:51" s="14" customFormat="1" ht="12">
      <c r="A228" s="14"/>
      <c r="B228" s="278"/>
      <c r="C228" s="279"/>
      <c r="D228" s="259" t="s">
        <v>267</v>
      </c>
      <c r="E228" s="280" t="s">
        <v>1</v>
      </c>
      <c r="F228" s="281" t="s">
        <v>269</v>
      </c>
      <c r="G228" s="279"/>
      <c r="H228" s="282">
        <v>232</v>
      </c>
      <c r="I228" s="283"/>
      <c r="J228" s="279"/>
      <c r="K228" s="279"/>
      <c r="L228" s="284"/>
      <c r="M228" s="285"/>
      <c r="N228" s="286"/>
      <c r="O228" s="286"/>
      <c r="P228" s="286"/>
      <c r="Q228" s="286"/>
      <c r="R228" s="286"/>
      <c r="S228" s="286"/>
      <c r="T228" s="287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8" t="s">
        <v>267</v>
      </c>
      <c r="AU228" s="288" t="s">
        <v>90</v>
      </c>
      <c r="AV228" s="14" t="s">
        <v>103</v>
      </c>
      <c r="AW228" s="14" t="s">
        <v>35</v>
      </c>
      <c r="AX228" s="14" t="s">
        <v>80</v>
      </c>
      <c r="AY228" s="288" t="s">
        <v>166</v>
      </c>
    </row>
    <row r="229" spans="1:51" s="15" customFormat="1" ht="12">
      <c r="A229" s="15"/>
      <c r="B229" s="289"/>
      <c r="C229" s="290"/>
      <c r="D229" s="259" t="s">
        <v>267</v>
      </c>
      <c r="E229" s="291" t="s">
        <v>1</v>
      </c>
      <c r="F229" s="292" t="s">
        <v>285</v>
      </c>
      <c r="G229" s="290"/>
      <c r="H229" s="293">
        <v>300</v>
      </c>
      <c r="I229" s="294"/>
      <c r="J229" s="290"/>
      <c r="K229" s="290"/>
      <c r="L229" s="295"/>
      <c r="M229" s="296"/>
      <c r="N229" s="297"/>
      <c r="O229" s="297"/>
      <c r="P229" s="297"/>
      <c r="Q229" s="297"/>
      <c r="R229" s="297"/>
      <c r="S229" s="297"/>
      <c r="T229" s="298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99" t="s">
        <v>267</v>
      </c>
      <c r="AU229" s="299" t="s">
        <v>90</v>
      </c>
      <c r="AV229" s="15" t="s">
        <v>113</v>
      </c>
      <c r="AW229" s="15" t="s">
        <v>35</v>
      </c>
      <c r="AX229" s="15" t="s">
        <v>88</v>
      </c>
      <c r="AY229" s="299" t="s">
        <v>166</v>
      </c>
    </row>
    <row r="230" spans="1:65" s="2" customFormat="1" ht="16.5" customHeight="1">
      <c r="A230" s="38"/>
      <c r="B230" s="39"/>
      <c r="C230" s="245" t="s">
        <v>465</v>
      </c>
      <c r="D230" s="245" t="s">
        <v>169</v>
      </c>
      <c r="E230" s="246" t="s">
        <v>2685</v>
      </c>
      <c r="F230" s="247" t="s">
        <v>2686</v>
      </c>
      <c r="G230" s="248" t="s">
        <v>264</v>
      </c>
      <c r="H230" s="249">
        <v>15</v>
      </c>
      <c r="I230" s="250"/>
      <c r="J230" s="251">
        <f>ROUND(I230*H230,2)</f>
        <v>0</v>
      </c>
      <c r="K230" s="252"/>
      <c r="L230" s="44"/>
      <c r="M230" s="253" t="s">
        <v>1</v>
      </c>
      <c r="N230" s="254" t="s">
        <v>45</v>
      </c>
      <c r="O230" s="91"/>
      <c r="P230" s="255">
        <f>O230*H230</f>
        <v>0</v>
      </c>
      <c r="Q230" s="255">
        <v>0</v>
      </c>
      <c r="R230" s="255">
        <f>Q230*H230</f>
        <v>0</v>
      </c>
      <c r="S230" s="255">
        <v>0</v>
      </c>
      <c r="T230" s="256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57" t="s">
        <v>348</v>
      </c>
      <c r="AT230" s="257" t="s">
        <v>169</v>
      </c>
      <c r="AU230" s="257" t="s">
        <v>90</v>
      </c>
      <c r="AY230" s="17" t="s">
        <v>166</v>
      </c>
      <c r="BE230" s="258">
        <f>IF(N230="základní",J230,0)</f>
        <v>0</v>
      </c>
      <c r="BF230" s="258">
        <f>IF(N230="snížená",J230,0)</f>
        <v>0</v>
      </c>
      <c r="BG230" s="258">
        <f>IF(N230="zákl. přenesená",J230,0)</f>
        <v>0</v>
      </c>
      <c r="BH230" s="258">
        <f>IF(N230="sníž. přenesená",J230,0)</f>
        <v>0</v>
      </c>
      <c r="BI230" s="258">
        <f>IF(N230="nulová",J230,0)</f>
        <v>0</v>
      </c>
      <c r="BJ230" s="17" t="s">
        <v>88</v>
      </c>
      <c r="BK230" s="258">
        <f>ROUND(I230*H230,2)</f>
        <v>0</v>
      </c>
      <c r="BL230" s="17" t="s">
        <v>348</v>
      </c>
      <c r="BM230" s="257" t="s">
        <v>2687</v>
      </c>
    </row>
    <row r="231" spans="1:47" s="2" customFormat="1" ht="12">
      <c r="A231" s="38"/>
      <c r="B231" s="39"/>
      <c r="C231" s="40"/>
      <c r="D231" s="259" t="s">
        <v>175</v>
      </c>
      <c r="E231" s="40"/>
      <c r="F231" s="260" t="s">
        <v>2688</v>
      </c>
      <c r="G231" s="40"/>
      <c r="H231" s="40"/>
      <c r="I231" s="155"/>
      <c r="J231" s="40"/>
      <c r="K231" s="40"/>
      <c r="L231" s="44"/>
      <c r="M231" s="261"/>
      <c r="N231" s="262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175</v>
      </c>
      <c r="AU231" s="17" t="s">
        <v>90</v>
      </c>
    </row>
    <row r="232" spans="1:65" s="2" customFormat="1" ht="21.75" customHeight="1">
      <c r="A232" s="38"/>
      <c r="B232" s="39"/>
      <c r="C232" s="245" t="s">
        <v>470</v>
      </c>
      <c r="D232" s="245" t="s">
        <v>169</v>
      </c>
      <c r="E232" s="246" t="s">
        <v>2689</v>
      </c>
      <c r="F232" s="247" t="s">
        <v>2690</v>
      </c>
      <c r="G232" s="248" t="s">
        <v>307</v>
      </c>
      <c r="H232" s="249">
        <v>0.973</v>
      </c>
      <c r="I232" s="250"/>
      <c r="J232" s="251">
        <f>ROUND(I232*H232,2)</f>
        <v>0</v>
      </c>
      <c r="K232" s="252"/>
      <c r="L232" s="44"/>
      <c r="M232" s="253" t="s">
        <v>1</v>
      </c>
      <c r="N232" s="254" t="s">
        <v>45</v>
      </c>
      <c r="O232" s="91"/>
      <c r="P232" s="255">
        <f>O232*H232</f>
        <v>0</v>
      </c>
      <c r="Q232" s="255">
        <v>0</v>
      </c>
      <c r="R232" s="255">
        <f>Q232*H232</f>
        <v>0</v>
      </c>
      <c r="S232" s="255">
        <v>0</v>
      </c>
      <c r="T232" s="256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57" t="s">
        <v>348</v>
      </c>
      <c r="AT232" s="257" t="s">
        <v>169</v>
      </c>
      <c r="AU232" s="257" t="s">
        <v>90</v>
      </c>
      <c r="AY232" s="17" t="s">
        <v>166</v>
      </c>
      <c r="BE232" s="258">
        <f>IF(N232="základní",J232,0)</f>
        <v>0</v>
      </c>
      <c r="BF232" s="258">
        <f>IF(N232="snížená",J232,0)</f>
        <v>0</v>
      </c>
      <c r="BG232" s="258">
        <f>IF(N232="zákl. přenesená",J232,0)</f>
        <v>0</v>
      </c>
      <c r="BH232" s="258">
        <f>IF(N232="sníž. přenesená",J232,0)</f>
        <v>0</v>
      </c>
      <c r="BI232" s="258">
        <f>IF(N232="nulová",J232,0)</f>
        <v>0</v>
      </c>
      <c r="BJ232" s="17" t="s">
        <v>88</v>
      </c>
      <c r="BK232" s="258">
        <f>ROUND(I232*H232,2)</f>
        <v>0</v>
      </c>
      <c r="BL232" s="17" t="s">
        <v>348</v>
      </c>
      <c r="BM232" s="257" t="s">
        <v>2691</v>
      </c>
    </row>
    <row r="233" spans="1:47" s="2" customFormat="1" ht="12">
      <c r="A233" s="38"/>
      <c r="B233" s="39"/>
      <c r="C233" s="40"/>
      <c r="D233" s="259" t="s">
        <v>175</v>
      </c>
      <c r="E233" s="40"/>
      <c r="F233" s="260" t="s">
        <v>2692</v>
      </c>
      <c r="G233" s="40"/>
      <c r="H233" s="40"/>
      <c r="I233" s="155"/>
      <c r="J233" s="40"/>
      <c r="K233" s="40"/>
      <c r="L233" s="44"/>
      <c r="M233" s="261"/>
      <c r="N233" s="262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175</v>
      </c>
      <c r="AU233" s="17" t="s">
        <v>90</v>
      </c>
    </row>
    <row r="234" spans="1:65" s="2" customFormat="1" ht="21.75" customHeight="1">
      <c r="A234" s="38"/>
      <c r="B234" s="39"/>
      <c r="C234" s="245" t="s">
        <v>477</v>
      </c>
      <c r="D234" s="245" t="s">
        <v>169</v>
      </c>
      <c r="E234" s="246" t="s">
        <v>2693</v>
      </c>
      <c r="F234" s="247" t="s">
        <v>2694</v>
      </c>
      <c r="G234" s="248" t="s">
        <v>307</v>
      </c>
      <c r="H234" s="249">
        <v>0.973</v>
      </c>
      <c r="I234" s="250"/>
      <c r="J234" s="251">
        <f>ROUND(I234*H234,2)</f>
        <v>0</v>
      </c>
      <c r="K234" s="252"/>
      <c r="L234" s="44"/>
      <c r="M234" s="253" t="s">
        <v>1</v>
      </c>
      <c r="N234" s="254" t="s">
        <v>45</v>
      </c>
      <c r="O234" s="91"/>
      <c r="P234" s="255">
        <f>O234*H234</f>
        <v>0</v>
      </c>
      <c r="Q234" s="255">
        <v>0</v>
      </c>
      <c r="R234" s="255">
        <f>Q234*H234</f>
        <v>0</v>
      </c>
      <c r="S234" s="255">
        <v>0</v>
      </c>
      <c r="T234" s="25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57" t="s">
        <v>348</v>
      </c>
      <c r="AT234" s="257" t="s">
        <v>169</v>
      </c>
      <c r="AU234" s="257" t="s">
        <v>90</v>
      </c>
      <c r="AY234" s="17" t="s">
        <v>166</v>
      </c>
      <c r="BE234" s="258">
        <f>IF(N234="základní",J234,0)</f>
        <v>0</v>
      </c>
      <c r="BF234" s="258">
        <f>IF(N234="snížená",J234,0)</f>
        <v>0</v>
      </c>
      <c r="BG234" s="258">
        <f>IF(N234="zákl. přenesená",J234,0)</f>
        <v>0</v>
      </c>
      <c r="BH234" s="258">
        <f>IF(N234="sníž. přenesená",J234,0)</f>
        <v>0</v>
      </c>
      <c r="BI234" s="258">
        <f>IF(N234="nulová",J234,0)</f>
        <v>0</v>
      </c>
      <c r="BJ234" s="17" t="s">
        <v>88</v>
      </c>
      <c r="BK234" s="258">
        <f>ROUND(I234*H234,2)</f>
        <v>0</v>
      </c>
      <c r="BL234" s="17" t="s">
        <v>348</v>
      </c>
      <c r="BM234" s="257" t="s">
        <v>2695</v>
      </c>
    </row>
    <row r="235" spans="1:47" s="2" customFormat="1" ht="12">
      <c r="A235" s="38"/>
      <c r="B235" s="39"/>
      <c r="C235" s="40"/>
      <c r="D235" s="259" t="s">
        <v>175</v>
      </c>
      <c r="E235" s="40"/>
      <c r="F235" s="260" t="s">
        <v>2696</v>
      </c>
      <c r="G235" s="40"/>
      <c r="H235" s="40"/>
      <c r="I235" s="155"/>
      <c r="J235" s="40"/>
      <c r="K235" s="40"/>
      <c r="L235" s="44"/>
      <c r="M235" s="261"/>
      <c r="N235" s="262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175</v>
      </c>
      <c r="AU235" s="17" t="s">
        <v>90</v>
      </c>
    </row>
    <row r="236" spans="1:65" s="2" customFormat="1" ht="44.25" customHeight="1">
      <c r="A236" s="38"/>
      <c r="B236" s="39"/>
      <c r="C236" s="245" t="s">
        <v>483</v>
      </c>
      <c r="D236" s="245" t="s">
        <v>169</v>
      </c>
      <c r="E236" s="246" t="s">
        <v>2697</v>
      </c>
      <c r="F236" s="247" t="s">
        <v>2698</v>
      </c>
      <c r="G236" s="248" t="s">
        <v>988</v>
      </c>
      <c r="H236" s="249">
        <v>1</v>
      </c>
      <c r="I236" s="250"/>
      <c r="J236" s="251">
        <f>ROUND(I236*H236,2)</f>
        <v>0</v>
      </c>
      <c r="K236" s="252"/>
      <c r="L236" s="44"/>
      <c r="M236" s="253" t="s">
        <v>1</v>
      </c>
      <c r="N236" s="254" t="s">
        <v>45</v>
      </c>
      <c r="O236" s="91"/>
      <c r="P236" s="255">
        <f>O236*H236</f>
        <v>0</v>
      </c>
      <c r="Q236" s="255">
        <v>0</v>
      </c>
      <c r="R236" s="255">
        <f>Q236*H236</f>
        <v>0</v>
      </c>
      <c r="S236" s="255">
        <v>0</v>
      </c>
      <c r="T236" s="256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57" t="s">
        <v>348</v>
      </c>
      <c r="AT236" s="257" t="s">
        <v>169</v>
      </c>
      <c r="AU236" s="257" t="s">
        <v>90</v>
      </c>
      <c r="AY236" s="17" t="s">
        <v>166</v>
      </c>
      <c r="BE236" s="258">
        <f>IF(N236="základní",J236,0)</f>
        <v>0</v>
      </c>
      <c r="BF236" s="258">
        <f>IF(N236="snížená",J236,0)</f>
        <v>0</v>
      </c>
      <c r="BG236" s="258">
        <f>IF(N236="zákl. přenesená",J236,0)</f>
        <v>0</v>
      </c>
      <c r="BH236" s="258">
        <f>IF(N236="sníž. přenesená",J236,0)</f>
        <v>0</v>
      </c>
      <c r="BI236" s="258">
        <f>IF(N236="nulová",J236,0)</f>
        <v>0</v>
      </c>
      <c r="BJ236" s="17" t="s">
        <v>88</v>
      </c>
      <c r="BK236" s="258">
        <f>ROUND(I236*H236,2)</f>
        <v>0</v>
      </c>
      <c r="BL236" s="17" t="s">
        <v>348</v>
      </c>
      <c r="BM236" s="257" t="s">
        <v>2699</v>
      </c>
    </row>
    <row r="237" spans="1:47" s="2" customFormat="1" ht="12">
      <c r="A237" s="38"/>
      <c r="B237" s="39"/>
      <c r="C237" s="40"/>
      <c r="D237" s="259" t="s">
        <v>175</v>
      </c>
      <c r="E237" s="40"/>
      <c r="F237" s="260" t="s">
        <v>2698</v>
      </c>
      <c r="G237" s="40"/>
      <c r="H237" s="40"/>
      <c r="I237" s="155"/>
      <c r="J237" s="40"/>
      <c r="K237" s="40"/>
      <c r="L237" s="44"/>
      <c r="M237" s="261"/>
      <c r="N237" s="262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175</v>
      </c>
      <c r="AU237" s="17" t="s">
        <v>90</v>
      </c>
    </row>
    <row r="238" spans="1:65" s="2" customFormat="1" ht="44.25" customHeight="1">
      <c r="A238" s="38"/>
      <c r="B238" s="39"/>
      <c r="C238" s="245" t="s">
        <v>490</v>
      </c>
      <c r="D238" s="245" t="s">
        <v>169</v>
      </c>
      <c r="E238" s="246" t="s">
        <v>2700</v>
      </c>
      <c r="F238" s="247" t="s">
        <v>2701</v>
      </c>
      <c r="G238" s="248" t="s">
        <v>988</v>
      </c>
      <c r="H238" s="249">
        <v>1</v>
      </c>
      <c r="I238" s="250"/>
      <c r="J238" s="251">
        <f>ROUND(I238*H238,2)</f>
        <v>0</v>
      </c>
      <c r="K238" s="252"/>
      <c r="L238" s="44"/>
      <c r="M238" s="253" t="s">
        <v>1</v>
      </c>
      <c r="N238" s="254" t="s">
        <v>45</v>
      </c>
      <c r="O238" s="91"/>
      <c r="P238" s="255">
        <f>O238*H238</f>
        <v>0</v>
      </c>
      <c r="Q238" s="255">
        <v>0</v>
      </c>
      <c r="R238" s="255">
        <f>Q238*H238</f>
        <v>0</v>
      </c>
      <c r="S238" s="255">
        <v>0</v>
      </c>
      <c r="T238" s="256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57" t="s">
        <v>348</v>
      </c>
      <c r="AT238" s="257" t="s">
        <v>169</v>
      </c>
      <c r="AU238" s="257" t="s">
        <v>90</v>
      </c>
      <c r="AY238" s="17" t="s">
        <v>166</v>
      </c>
      <c r="BE238" s="258">
        <f>IF(N238="základní",J238,0)</f>
        <v>0</v>
      </c>
      <c r="BF238" s="258">
        <f>IF(N238="snížená",J238,0)</f>
        <v>0</v>
      </c>
      <c r="BG238" s="258">
        <f>IF(N238="zákl. přenesená",J238,0)</f>
        <v>0</v>
      </c>
      <c r="BH238" s="258">
        <f>IF(N238="sníž. přenesená",J238,0)</f>
        <v>0</v>
      </c>
      <c r="BI238" s="258">
        <f>IF(N238="nulová",J238,0)</f>
        <v>0</v>
      </c>
      <c r="BJ238" s="17" t="s">
        <v>88</v>
      </c>
      <c r="BK238" s="258">
        <f>ROUND(I238*H238,2)</f>
        <v>0</v>
      </c>
      <c r="BL238" s="17" t="s">
        <v>348</v>
      </c>
      <c r="BM238" s="257" t="s">
        <v>2702</v>
      </c>
    </row>
    <row r="239" spans="1:47" s="2" customFormat="1" ht="12">
      <c r="A239" s="38"/>
      <c r="B239" s="39"/>
      <c r="C239" s="40"/>
      <c r="D239" s="259" t="s">
        <v>175</v>
      </c>
      <c r="E239" s="40"/>
      <c r="F239" s="260" t="s">
        <v>2703</v>
      </c>
      <c r="G239" s="40"/>
      <c r="H239" s="40"/>
      <c r="I239" s="155"/>
      <c r="J239" s="40"/>
      <c r="K239" s="40"/>
      <c r="L239" s="44"/>
      <c r="M239" s="261"/>
      <c r="N239" s="262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175</v>
      </c>
      <c r="AU239" s="17" t="s">
        <v>90</v>
      </c>
    </row>
    <row r="240" spans="1:65" s="2" customFormat="1" ht="21.75" customHeight="1">
      <c r="A240" s="38"/>
      <c r="B240" s="39"/>
      <c r="C240" s="245" t="s">
        <v>503</v>
      </c>
      <c r="D240" s="245" t="s">
        <v>169</v>
      </c>
      <c r="E240" s="246" t="s">
        <v>2704</v>
      </c>
      <c r="F240" s="247" t="s">
        <v>2705</v>
      </c>
      <c r="G240" s="248" t="s">
        <v>1521</v>
      </c>
      <c r="H240" s="249">
        <v>3</v>
      </c>
      <c r="I240" s="250"/>
      <c r="J240" s="251">
        <f>ROUND(I240*H240,2)</f>
        <v>0</v>
      </c>
      <c r="K240" s="252"/>
      <c r="L240" s="44"/>
      <c r="M240" s="253" t="s">
        <v>1</v>
      </c>
      <c r="N240" s="254" t="s">
        <v>45</v>
      </c>
      <c r="O240" s="91"/>
      <c r="P240" s="255">
        <f>O240*H240</f>
        <v>0</v>
      </c>
      <c r="Q240" s="255">
        <v>0</v>
      </c>
      <c r="R240" s="255">
        <f>Q240*H240</f>
        <v>0</v>
      </c>
      <c r="S240" s="255">
        <v>0</v>
      </c>
      <c r="T240" s="256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57" t="s">
        <v>348</v>
      </c>
      <c r="AT240" s="257" t="s">
        <v>169</v>
      </c>
      <c r="AU240" s="257" t="s">
        <v>90</v>
      </c>
      <c r="AY240" s="17" t="s">
        <v>166</v>
      </c>
      <c r="BE240" s="258">
        <f>IF(N240="základní",J240,0)</f>
        <v>0</v>
      </c>
      <c r="BF240" s="258">
        <f>IF(N240="snížená",J240,0)</f>
        <v>0</v>
      </c>
      <c r="BG240" s="258">
        <f>IF(N240="zákl. přenesená",J240,0)</f>
        <v>0</v>
      </c>
      <c r="BH240" s="258">
        <f>IF(N240="sníž. přenesená",J240,0)</f>
        <v>0</v>
      </c>
      <c r="BI240" s="258">
        <f>IF(N240="nulová",J240,0)</f>
        <v>0</v>
      </c>
      <c r="BJ240" s="17" t="s">
        <v>88</v>
      </c>
      <c r="BK240" s="258">
        <f>ROUND(I240*H240,2)</f>
        <v>0</v>
      </c>
      <c r="BL240" s="17" t="s">
        <v>348</v>
      </c>
      <c r="BM240" s="257" t="s">
        <v>2706</v>
      </c>
    </row>
    <row r="241" spans="1:47" s="2" customFormat="1" ht="12">
      <c r="A241" s="38"/>
      <c r="B241" s="39"/>
      <c r="C241" s="40"/>
      <c r="D241" s="259" t="s">
        <v>175</v>
      </c>
      <c r="E241" s="40"/>
      <c r="F241" s="260" t="s">
        <v>2705</v>
      </c>
      <c r="G241" s="40"/>
      <c r="H241" s="40"/>
      <c r="I241" s="155"/>
      <c r="J241" s="40"/>
      <c r="K241" s="40"/>
      <c r="L241" s="44"/>
      <c r="M241" s="261"/>
      <c r="N241" s="262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175</v>
      </c>
      <c r="AU241" s="17" t="s">
        <v>90</v>
      </c>
    </row>
    <row r="242" spans="1:65" s="2" customFormat="1" ht="21.75" customHeight="1">
      <c r="A242" s="38"/>
      <c r="B242" s="39"/>
      <c r="C242" s="245" t="s">
        <v>508</v>
      </c>
      <c r="D242" s="245" t="s">
        <v>169</v>
      </c>
      <c r="E242" s="246" t="s">
        <v>2707</v>
      </c>
      <c r="F242" s="247" t="s">
        <v>2708</v>
      </c>
      <c r="G242" s="248" t="s">
        <v>988</v>
      </c>
      <c r="H242" s="249">
        <v>1</v>
      </c>
      <c r="I242" s="250"/>
      <c r="J242" s="251">
        <f>ROUND(I242*H242,2)</f>
        <v>0</v>
      </c>
      <c r="K242" s="252"/>
      <c r="L242" s="44"/>
      <c r="M242" s="253" t="s">
        <v>1</v>
      </c>
      <c r="N242" s="254" t="s">
        <v>45</v>
      </c>
      <c r="O242" s="91"/>
      <c r="P242" s="255">
        <f>O242*H242</f>
        <v>0</v>
      </c>
      <c r="Q242" s="255">
        <v>0</v>
      </c>
      <c r="R242" s="255">
        <f>Q242*H242</f>
        <v>0</v>
      </c>
      <c r="S242" s="255">
        <v>0</v>
      </c>
      <c r="T242" s="25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57" t="s">
        <v>348</v>
      </c>
      <c r="AT242" s="257" t="s">
        <v>169</v>
      </c>
      <c r="AU242" s="257" t="s">
        <v>90</v>
      </c>
      <c r="AY242" s="17" t="s">
        <v>166</v>
      </c>
      <c r="BE242" s="258">
        <f>IF(N242="základní",J242,0)</f>
        <v>0</v>
      </c>
      <c r="BF242" s="258">
        <f>IF(N242="snížená",J242,0)</f>
        <v>0</v>
      </c>
      <c r="BG242" s="258">
        <f>IF(N242="zákl. přenesená",J242,0)</f>
        <v>0</v>
      </c>
      <c r="BH242" s="258">
        <f>IF(N242="sníž. přenesená",J242,0)</f>
        <v>0</v>
      </c>
      <c r="BI242" s="258">
        <f>IF(N242="nulová",J242,0)</f>
        <v>0</v>
      </c>
      <c r="BJ242" s="17" t="s">
        <v>88</v>
      </c>
      <c r="BK242" s="258">
        <f>ROUND(I242*H242,2)</f>
        <v>0</v>
      </c>
      <c r="BL242" s="17" t="s">
        <v>348</v>
      </c>
      <c r="BM242" s="257" t="s">
        <v>2709</v>
      </c>
    </row>
    <row r="243" spans="1:47" s="2" customFormat="1" ht="12">
      <c r="A243" s="38"/>
      <c r="B243" s="39"/>
      <c r="C243" s="40"/>
      <c r="D243" s="259" t="s">
        <v>175</v>
      </c>
      <c r="E243" s="40"/>
      <c r="F243" s="260" t="s">
        <v>2708</v>
      </c>
      <c r="G243" s="40"/>
      <c r="H243" s="40"/>
      <c r="I243" s="155"/>
      <c r="J243" s="40"/>
      <c r="K243" s="40"/>
      <c r="L243" s="44"/>
      <c r="M243" s="261"/>
      <c r="N243" s="262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175</v>
      </c>
      <c r="AU243" s="17" t="s">
        <v>90</v>
      </c>
    </row>
    <row r="244" spans="1:65" s="2" customFormat="1" ht="21.75" customHeight="1">
      <c r="A244" s="38"/>
      <c r="B244" s="39"/>
      <c r="C244" s="245" t="s">
        <v>512</v>
      </c>
      <c r="D244" s="245" t="s">
        <v>169</v>
      </c>
      <c r="E244" s="246" t="s">
        <v>2710</v>
      </c>
      <c r="F244" s="247" t="s">
        <v>2711</v>
      </c>
      <c r="G244" s="248" t="s">
        <v>988</v>
      </c>
      <c r="H244" s="249">
        <v>1</v>
      </c>
      <c r="I244" s="250"/>
      <c r="J244" s="251">
        <f>ROUND(I244*H244,2)</f>
        <v>0</v>
      </c>
      <c r="K244" s="252"/>
      <c r="L244" s="44"/>
      <c r="M244" s="253" t="s">
        <v>1</v>
      </c>
      <c r="N244" s="254" t="s">
        <v>45</v>
      </c>
      <c r="O244" s="91"/>
      <c r="P244" s="255">
        <f>O244*H244</f>
        <v>0</v>
      </c>
      <c r="Q244" s="255">
        <v>0</v>
      </c>
      <c r="R244" s="255">
        <f>Q244*H244</f>
        <v>0</v>
      </c>
      <c r="S244" s="255">
        <v>0</v>
      </c>
      <c r="T244" s="256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57" t="s">
        <v>348</v>
      </c>
      <c r="AT244" s="257" t="s">
        <v>169</v>
      </c>
      <c r="AU244" s="257" t="s">
        <v>90</v>
      </c>
      <c r="AY244" s="17" t="s">
        <v>166</v>
      </c>
      <c r="BE244" s="258">
        <f>IF(N244="základní",J244,0)</f>
        <v>0</v>
      </c>
      <c r="BF244" s="258">
        <f>IF(N244="snížená",J244,0)</f>
        <v>0</v>
      </c>
      <c r="BG244" s="258">
        <f>IF(N244="zákl. přenesená",J244,0)</f>
        <v>0</v>
      </c>
      <c r="BH244" s="258">
        <f>IF(N244="sníž. přenesená",J244,0)</f>
        <v>0</v>
      </c>
      <c r="BI244" s="258">
        <f>IF(N244="nulová",J244,0)</f>
        <v>0</v>
      </c>
      <c r="BJ244" s="17" t="s">
        <v>88</v>
      </c>
      <c r="BK244" s="258">
        <f>ROUND(I244*H244,2)</f>
        <v>0</v>
      </c>
      <c r="BL244" s="17" t="s">
        <v>348</v>
      </c>
      <c r="BM244" s="257" t="s">
        <v>2712</v>
      </c>
    </row>
    <row r="245" spans="1:47" s="2" customFormat="1" ht="12">
      <c r="A245" s="38"/>
      <c r="B245" s="39"/>
      <c r="C245" s="40"/>
      <c r="D245" s="259" t="s">
        <v>175</v>
      </c>
      <c r="E245" s="40"/>
      <c r="F245" s="260" t="s">
        <v>2711</v>
      </c>
      <c r="G245" s="40"/>
      <c r="H245" s="40"/>
      <c r="I245" s="155"/>
      <c r="J245" s="40"/>
      <c r="K245" s="40"/>
      <c r="L245" s="44"/>
      <c r="M245" s="261"/>
      <c r="N245" s="262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175</v>
      </c>
      <c r="AU245" s="17" t="s">
        <v>90</v>
      </c>
    </row>
    <row r="246" spans="1:65" s="2" customFormat="1" ht="33" customHeight="1">
      <c r="A246" s="38"/>
      <c r="B246" s="39"/>
      <c r="C246" s="245" t="s">
        <v>519</v>
      </c>
      <c r="D246" s="245" t="s">
        <v>169</v>
      </c>
      <c r="E246" s="246" t="s">
        <v>2713</v>
      </c>
      <c r="F246" s="247" t="s">
        <v>2714</v>
      </c>
      <c r="G246" s="248" t="s">
        <v>988</v>
      </c>
      <c r="H246" s="249">
        <v>1</v>
      </c>
      <c r="I246" s="250"/>
      <c r="J246" s="251">
        <f>ROUND(I246*H246,2)</f>
        <v>0</v>
      </c>
      <c r="K246" s="252"/>
      <c r="L246" s="44"/>
      <c r="M246" s="253" t="s">
        <v>1</v>
      </c>
      <c r="N246" s="254" t="s">
        <v>45</v>
      </c>
      <c r="O246" s="91"/>
      <c r="P246" s="255">
        <f>O246*H246</f>
        <v>0</v>
      </c>
      <c r="Q246" s="255">
        <v>0</v>
      </c>
      <c r="R246" s="255">
        <f>Q246*H246</f>
        <v>0</v>
      </c>
      <c r="S246" s="255">
        <v>0</v>
      </c>
      <c r="T246" s="256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57" t="s">
        <v>348</v>
      </c>
      <c r="AT246" s="257" t="s">
        <v>169</v>
      </c>
      <c r="AU246" s="257" t="s">
        <v>90</v>
      </c>
      <c r="AY246" s="17" t="s">
        <v>166</v>
      </c>
      <c r="BE246" s="258">
        <f>IF(N246="základní",J246,0)</f>
        <v>0</v>
      </c>
      <c r="BF246" s="258">
        <f>IF(N246="snížená",J246,0)</f>
        <v>0</v>
      </c>
      <c r="BG246" s="258">
        <f>IF(N246="zákl. přenesená",J246,0)</f>
        <v>0</v>
      </c>
      <c r="BH246" s="258">
        <f>IF(N246="sníž. přenesená",J246,0)</f>
        <v>0</v>
      </c>
      <c r="BI246" s="258">
        <f>IF(N246="nulová",J246,0)</f>
        <v>0</v>
      </c>
      <c r="BJ246" s="17" t="s">
        <v>88</v>
      </c>
      <c r="BK246" s="258">
        <f>ROUND(I246*H246,2)</f>
        <v>0</v>
      </c>
      <c r="BL246" s="17" t="s">
        <v>348</v>
      </c>
      <c r="BM246" s="257" t="s">
        <v>2715</v>
      </c>
    </row>
    <row r="247" spans="1:47" s="2" customFormat="1" ht="12">
      <c r="A247" s="38"/>
      <c r="B247" s="39"/>
      <c r="C247" s="40"/>
      <c r="D247" s="259" t="s">
        <v>175</v>
      </c>
      <c r="E247" s="40"/>
      <c r="F247" s="260" t="s">
        <v>2716</v>
      </c>
      <c r="G247" s="40"/>
      <c r="H247" s="40"/>
      <c r="I247" s="155"/>
      <c r="J247" s="40"/>
      <c r="K247" s="40"/>
      <c r="L247" s="44"/>
      <c r="M247" s="261"/>
      <c r="N247" s="262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175</v>
      </c>
      <c r="AU247" s="17" t="s">
        <v>90</v>
      </c>
    </row>
    <row r="248" spans="1:65" s="2" customFormat="1" ht="21.75" customHeight="1">
      <c r="A248" s="38"/>
      <c r="B248" s="39"/>
      <c r="C248" s="245" t="s">
        <v>523</v>
      </c>
      <c r="D248" s="245" t="s">
        <v>169</v>
      </c>
      <c r="E248" s="246" t="s">
        <v>2717</v>
      </c>
      <c r="F248" s="247" t="s">
        <v>2718</v>
      </c>
      <c r="G248" s="248" t="s">
        <v>988</v>
      </c>
      <c r="H248" s="249">
        <v>2</v>
      </c>
      <c r="I248" s="250"/>
      <c r="J248" s="251">
        <f>ROUND(I248*H248,2)</f>
        <v>0</v>
      </c>
      <c r="K248" s="252"/>
      <c r="L248" s="44"/>
      <c r="M248" s="253" t="s">
        <v>1</v>
      </c>
      <c r="N248" s="254" t="s">
        <v>45</v>
      </c>
      <c r="O248" s="91"/>
      <c r="P248" s="255">
        <f>O248*H248</f>
        <v>0</v>
      </c>
      <c r="Q248" s="255">
        <v>0</v>
      </c>
      <c r="R248" s="255">
        <f>Q248*H248</f>
        <v>0</v>
      </c>
      <c r="S248" s="255">
        <v>0</v>
      </c>
      <c r="T248" s="256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57" t="s">
        <v>348</v>
      </c>
      <c r="AT248" s="257" t="s">
        <v>169</v>
      </c>
      <c r="AU248" s="257" t="s">
        <v>90</v>
      </c>
      <c r="AY248" s="17" t="s">
        <v>166</v>
      </c>
      <c r="BE248" s="258">
        <f>IF(N248="základní",J248,0)</f>
        <v>0</v>
      </c>
      <c r="BF248" s="258">
        <f>IF(N248="snížená",J248,0)</f>
        <v>0</v>
      </c>
      <c r="BG248" s="258">
        <f>IF(N248="zákl. přenesená",J248,0)</f>
        <v>0</v>
      </c>
      <c r="BH248" s="258">
        <f>IF(N248="sníž. přenesená",J248,0)</f>
        <v>0</v>
      </c>
      <c r="BI248" s="258">
        <f>IF(N248="nulová",J248,0)</f>
        <v>0</v>
      </c>
      <c r="BJ248" s="17" t="s">
        <v>88</v>
      </c>
      <c r="BK248" s="258">
        <f>ROUND(I248*H248,2)</f>
        <v>0</v>
      </c>
      <c r="BL248" s="17" t="s">
        <v>348</v>
      </c>
      <c r="BM248" s="257" t="s">
        <v>2719</v>
      </c>
    </row>
    <row r="249" spans="1:47" s="2" customFormat="1" ht="12">
      <c r="A249" s="38"/>
      <c r="B249" s="39"/>
      <c r="C249" s="40"/>
      <c r="D249" s="259" t="s">
        <v>175</v>
      </c>
      <c r="E249" s="40"/>
      <c r="F249" s="260" t="s">
        <v>2720</v>
      </c>
      <c r="G249" s="40"/>
      <c r="H249" s="40"/>
      <c r="I249" s="155"/>
      <c r="J249" s="40"/>
      <c r="K249" s="40"/>
      <c r="L249" s="44"/>
      <c r="M249" s="261"/>
      <c r="N249" s="262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175</v>
      </c>
      <c r="AU249" s="17" t="s">
        <v>90</v>
      </c>
    </row>
    <row r="250" spans="1:65" s="2" customFormat="1" ht="16.5" customHeight="1">
      <c r="A250" s="38"/>
      <c r="B250" s="39"/>
      <c r="C250" s="245" t="s">
        <v>529</v>
      </c>
      <c r="D250" s="245" t="s">
        <v>169</v>
      </c>
      <c r="E250" s="246" t="s">
        <v>2721</v>
      </c>
      <c r="F250" s="247" t="s">
        <v>2722</v>
      </c>
      <c r="G250" s="248" t="s">
        <v>988</v>
      </c>
      <c r="H250" s="249">
        <v>2</v>
      </c>
      <c r="I250" s="250"/>
      <c r="J250" s="251">
        <f>ROUND(I250*H250,2)</f>
        <v>0</v>
      </c>
      <c r="K250" s="252"/>
      <c r="L250" s="44"/>
      <c r="M250" s="253" t="s">
        <v>1</v>
      </c>
      <c r="N250" s="254" t="s">
        <v>45</v>
      </c>
      <c r="O250" s="91"/>
      <c r="P250" s="255">
        <f>O250*H250</f>
        <v>0</v>
      </c>
      <c r="Q250" s="255">
        <v>0</v>
      </c>
      <c r="R250" s="255">
        <f>Q250*H250</f>
        <v>0</v>
      </c>
      <c r="S250" s="255">
        <v>0</v>
      </c>
      <c r="T250" s="256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57" t="s">
        <v>348</v>
      </c>
      <c r="AT250" s="257" t="s">
        <v>169</v>
      </c>
      <c r="AU250" s="257" t="s">
        <v>90</v>
      </c>
      <c r="AY250" s="17" t="s">
        <v>166</v>
      </c>
      <c r="BE250" s="258">
        <f>IF(N250="základní",J250,0)</f>
        <v>0</v>
      </c>
      <c r="BF250" s="258">
        <f>IF(N250="snížená",J250,0)</f>
        <v>0</v>
      </c>
      <c r="BG250" s="258">
        <f>IF(N250="zákl. přenesená",J250,0)</f>
        <v>0</v>
      </c>
      <c r="BH250" s="258">
        <f>IF(N250="sníž. přenesená",J250,0)</f>
        <v>0</v>
      </c>
      <c r="BI250" s="258">
        <f>IF(N250="nulová",J250,0)</f>
        <v>0</v>
      </c>
      <c r="BJ250" s="17" t="s">
        <v>88</v>
      </c>
      <c r="BK250" s="258">
        <f>ROUND(I250*H250,2)</f>
        <v>0</v>
      </c>
      <c r="BL250" s="17" t="s">
        <v>348</v>
      </c>
      <c r="BM250" s="257" t="s">
        <v>2723</v>
      </c>
    </row>
    <row r="251" spans="1:47" s="2" customFormat="1" ht="12">
      <c r="A251" s="38"/>
      <c r="B251" s="39"/>
      <c r="C251" s="40"/>
      <c r="D251" s="259" t="s">
        <v>175</v>
      </c>
      <c r="E251" s="40"/>
      <c r="F251" s="260" t="s">
        <v>2724</v>
      </c>
      <c r="G251" s="40"/>
      <c r="H251" s="40"/>
      <c r="I251" s="155"/>
      <c r="J251" s="40"/>
      <c r="K251" s="40"/>
      <c r="L251" s="44"/>
      <c r="M251" s="261"/>
      <c r="N251" s="262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175</v>
      </c>
      <c r="AU251" s="17" t="s">
        <v>90</v>
      </c>
    </row>
    <row r="252" spans="1:65" s="2" customFormat="1" ht="21.75" customHeight="1">
      <c r="A252" s="38"/>
      <c r="B252" s="39"/>
      <c r="C252" s="245" t="s">
        <v>534</v>
      </c>
      <c r="D252" s="245" t="s">
        <v>169</v>
      </c>
      <c r="E252" s="246" t="s">
        <v>2725</v>
      </c>
      <c r="F252" s="247" t="s">
        <v>2726</v>
      </c>
      <c r="G252" s="248" t="s">
        <v>988</v>
      </c>
      <c r="H252" s="249">
        <v>1</v>
      </c>
      <c r="I252" s="250"/>
      <c r="J252" s="251">
        <f>ROUND(I252*H252,2)</f>
        <v>0</v>
      </c>
      <c r="K252" s="252"/>
      <c r="L252" s="44"/>
      <c r="M252" s="253" t="s">
        <v>1</v>
      </c>
      <c r="N252" s="254" t="s">
        <v>45</v>
      </c>
      <c r="O252" s="91"/>
      <c r="P252" s="255">
        <f>O252*H252</f>
        <v>0</v>
      </c>
      <c r="Q252" s="255">
        <v>0</v>
      </c>
      <c r="R252" s="255">
        <f>Q252*H252</f>
        <v>0</v>
      </c>
      <c r="S252" s="255">
        <v>0</v>
      </c>
      <c r="T252" s="256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57" t="s">
        <v>348</v>
      </c>
      <c r="AT252" s="257" t="s">
        <v>169</v>
      </c>
      <c r="AU252" s="257" t="s">
        <v>90</v>
      </c>
      <c r="AY252" s="17" t="s">
        <v>166</v>
      </c>
      <c r="BE252" s="258">
        <f>IF(N252="základní",J252,0)</f>
        <v>0</v>
      </c>
      <c r="BF252" s="258">
        <f>IF(N252="snížená",J252,0)</f>
        <v>0</v>
      </c>
      <c r="BG252" s="258">
        <f>IF(N252="zákl. přenesená",J252,0)</f>
        <v>0</v>
      </c>
      <c r="BH252" s="258">
        <f>IF(N252="sníž. přenesená",J252,0)</f>
        <v>0</v>
      </c>
      <c r="BI252" s="258">
        <f>IF(N252="nulová",J252,0)</f>
        <v>0</v>
      </c>
      <c r="BJ252" s="17" t="s">
        <v>88</v>
      </c>
      <c r="BK252" s="258">
        <f>ROUND(I252*H252,2)</f>
        <v>0</v>
      </c>
      <c r="BL252" s="17" t="s">
        <v>348</v>
      </c>
      <c r="BM252" s="257" t="s">
        <v>2727</v>
      </c>
    </row>
    <row r="253" spans="1:47" s="2" customFormat="1" ht="12">
      <c r="A253" s="38"/>
      <c r="B253" s="39"/>
      <c r="C253" s="40"/>
      <c r="D253" s="259" t="s">
        <v>175</v>
      </c>
      <c r="E253" s="40"/>
      <c r="F253" s="260" t="s">
        <v>2726</v>
      </c>
      <c r="G253" s="40"/>
      <c r="H253" s="40"/>
      <c r="I253" s="155"/>
      <c r="J253" s="40"/>
      <c r="K253" s="40"/>
      <c r="L253" s="44"/>
      <c r="M253" s="261"/>
      <c r="N253" s="262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175</v>
      </c>
      <c r="AU253" s="17" t="s">
        <v>90</v>
      </c>
    </row>
    <row r="254" spans="1:65" s="2" customFormat="1" ht="21.75" customHeight="1">
      <c r="A254" s="38"/>
      <c r="B254" s="39"/>
      <c r="C254" s="245" t="s">
        <v>547</v>
      </c>
      <c r="D254" s="245" t="s">
        <v>169</v>
      </c>
      <c r="E254" s="246" t="s">
        <v>2728</v>
      </c>
      <c r="F254" s="247" t="s">
        <v>2729</v>
      </c>
      <c r="G254" s="248" t="s">
        <v>988</v>
      </c>
      <c r="H254" s="249">
        <v>1</v>
      </c>
      <c r="I254" s="250"/>
      <c r="J254" s="251">
        <f>ROUND(I254*H254,2)</f>
        <v>0</v>
      </c>
      <c r="K254" s="252"/>
      <c r="L254" s="44"/>
      <c r="M254" s="253" t="s">
        <v>1</v>
      </c>
      <c r="N254" s="254" t="s">
        <v>45</v>
      </c>
      <c r="O254" s="91"/>
      <c r="P254" s="255">
        <f>O254*H254</f>
        <v>0</v>
      </c>
      <c r="Q254" s="255">
        <v>0</v>
      </c>
      <c r="R254" s="255">
        <f>Q254*H254</f>
        <v>0</v>
      </c>
      <c r="S254" s="255">
        <v>0</v>
      </c>
      <c r="T254" s="256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57" t="s">
        <v>348</v>
      </c>
      <c r="AT254" s="257" t="s">
        <v>169</v>
      </c>
      <c r="AU254" s="257" t="s">
        <v>90</v>
      </c>
      <c r="AY254" s="17" t="s">
        <v>166</v>
      </c>
      <c r="BE254" s="258">
        <f>IF(N254="základní",J254,0)</f>
        <v>0</v>
      </c>
      <c r="BF254" s="258">
        <f>IF(N254="snížená",J254,0)</f>
        <v>0</v>
      </c>
      <c r="BG254" s="258">
        <f>IF(N254="zákl. přenesená",J254,0)</f>
        <v>0</v>
      </c>
      <c r="BH254" s="258">
        <f>IF(N254="sníž. přenesená",J254,0)</f>
        <v>0</v>
      </c>
      <c r="BI254" s="258">
        <f>IF(N254="nulová",J254,0)</f>
        <v>0</v>
      </c>
      <c r="BJ254" s="17" t="s">
        <v>88</v>
      </c>
      <c r="BK254" s="258">
        <f>ROUND(I254*H254,2)</f>
        <v>0</v>
      </c>
      <c r="BL254" s="17" t="s">
        <v>348</v>
      </c>
      <c r="BM254" s="257" t="s">
        <v>2730</v>
      </c>
    </row>
    <row r="255" spans="1:47" s="2" customFormat="1" ht="12">
      <c r="A255" s="38"/>
      <c r="B255" s="39"/>
      <c r="C255" s="40"/>
      <c r="D255" s="259" t="s">
        <v>175</v>
      </c>
      <c r="E255" s="40"/>
      <c r="F255" s="260" t="s">
        <v>2729</v>
      </c>
      <c r="G255" s="40"/>
      <c r="H255" s="40"/>
      <c r="I255" s="155"/>
      <c r="J255" s="40"/>
      <c r="K255" s="40"/>
      <c r="L255" s="44"/>
      <c r="M255" s="261"/>
      <c r="N255" s="262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175</v>
      </c>
      <c r="AU255" s="17" t="s">
        <v>90</v>
      </c>
    </row>
    <row r="256" spans="1:65" s="2" customFormat="1" ht="21.75" customHeight="1">
      <c r="A256" s="38"/>
      <c r="B256" s="39"/>
      <c r="C256" s="245" t="s">
        <v>554</v>
      </c>
      <c r="D256" s="245" t="s">
        <v>169</v>
      </c>
      <c r="E256" s="246" t="s">
        <v>2731</v>
      </c>
      <c r="F256" s="247" t="s">
        <v>2732</v>
      </c>
      <c r="G256" s="248" t="s">
        <v>1521</v>
      </c>
      <c r="H256" s="249">
        <v>4</v>
      </c>
      <c r="I256" s="250"/>
      <c r="J256" s="251">
        <f>ROUND(I256*H256,2)</f>
        <v>0</v>
      </c>
      <c r="K256" s="252"/>
      <c r="L256" s="44"/>
      <c r="M256" s="253" t="s">
        <v>1</v>
      </c>
      <c r="N256" s="254" t="s">
        <v>45</v>
      </c>
      <c r="O256" s="91"/>
      <c r="P256" s="255">
        <f>O256*H256</f>
        <v>0</v>
      </c>
      <c r="Q256" s="255">
        <v>0</v>
      </c>
      <c r="R256" s="255">
        <f>Q256*H256</f>
        <v>0</v>
      </c>
      <c r="S256" s="255">
        <v>0</v>
      </c>
      <c r="T256" s="256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57" t="s">
        <v>348</v>
      </c>
      <c r="AT256" s="257" t="s">
        <v>169</v>
      </c>
      <c r="AU256" s="257" t="s">
        <v>90</v>
      </c>
      <c r="AY256" s="17" t="s">
        <v>166</v>
      </c>
      <c r="BE256" s="258">
        <f>IF(N256="základní",J256,0)</f>
        <v>0</v>
      </c>
      <c r="BF256" s="258">
        <f>IF(N256="snížená",J256,0)</f>
        <v>0</v>
      </c>
      <c r="BG256" s="258">
        <f>IF(N256="zákl. přenesená",J256,0)</f>
        <v>0</v>
      </c>
      <c r="BH256" s="258">
        <f>IF(N256="sníž. přenesená",J256,0)</f>
        <v>0</v>
      </c>
      <c r="BI256" s="258">
        <f>IF(N256="nulová",J256,0)</f>
        <v>0</v>
      </c>
      <c r="BJ256" s="17" t="s">
        <v>88</v>
      </c>
      <c r="BK256" s="258">
        <f>ROUND(I256*H256,2)</f>
        <v>0</v>
      </c>
      <c r="BL256" s="17" t="s">
        <v>348</v>
      </c>
      <c r="BM256" s="257" t="s">
        <v>2733</v>
      </c>
    </row>
    <row r="257" spans="1:47" s="2" customFormat="1" ht="12">
      <c r="A257" s="38"/>
      <c r="B257" s="39"/>
      <c r="C257" s="40"/>
      <c r="D257" s="259" t="s">
        <v>175</v>
      </c>
      <c r="E257" s="40"/>
      <c r="F257" s="260" t="s">
        <v>2732</v>
      </c>
      <c r="G257" s="40"/>
      <c r="H257" s="40"/>
      <c r="I257" s="155"/>
      <c r="J257" s="40"/>
      <c r="K257" s="40"/>
      <c r="L257" s="44"/>
      <c r="M257" s="261"/>
      <c r="N257" s="262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175</v>
      </c>
      <c r="AU257" s="17" t="s">
        <v>90</v>
      </c>
    </row>
    <row r="258" spans="1:63" s="12" customFormat="1" ht="22.8" customHeight="1">
      <c r="A258" s="12"/>
      <c r="B258" s="229"/>
      <c r="C258" s="230"/>
      <c r="D258" s="231" t="s">
        <v>79</v>
      </c>
      <c r="E258" s="243" t="s">
        <v>2734</v>
      </c>
      <c r="F258" s="243" t="s">
        <v>2735</v>
      </c>
      <c r="G258" s="230"/>
      <c r="H258" s="230"/>
      <c r="I258" s="233"/>
      <c r="J258" s="244">
        <f>BK258</f>
        <v>0</v>
      </c>
      <c r="K258" s="230"/>
      <c r="L258" s="235"/>
      <c r="M258" s="236"/>
      <c r="N258" s="237"/>
      <c r="O258" s="237"/>
      <c r="P258" s="238">
        <f>SUM(P259:P341)</f>
        <v>0</v>
      </c>
      <c r="Q258" s="237"/>
      <c r="R258" s="238">
        <f>SUM(R259:R341)</f>
        <v>1.45464</v>
      </c>
      <c r="S258" s="237"/>
      <c r="T258" s="239">
        <f>SUM(T259:T341)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40" t="s">
        <v>90</v>
      </c>
      <c r="AT258" s="241" t="s">
        <v>79</v>
      </c>
      <c r="AU258" s="241" t="s">
        <v>88</v>
      </c>
      <c r="AY258" s="240" t="s">
        <v>166</v>
      </c>
      <c r="BK258" s="242">
        <f>SUM(BK259:BK341)</f>
        <v>0</v>
      </c>
    </row>
    <row r="259" spans="1:65" s="2" customFormat="1" ht="21.75" customHeight="1">
      <c r="A259" s="38"/>
      <c r="B259" s="39"/>
      <c r="C259" s="245" t="s">
        <v>560</v>
      </c>
      <c r="D259" s="245" t="s">
        <v>169</v>
      </c>
      <c r="E259" s="246" t="s">
        <v>2736</v>
      </c>
      <c r="F259" s="247" t="s">
        <v>2737</v>
      </c>
      <c r="G259" s="248" t="s">
        <v>264</v>
      </c>
      <c r="H259" s="249">
        <v>25</v>
      </c>
      <c r="I259" s="250"/>
      <c r="J259" s="251">
        <f>ROUND(I259*H259,2)</f>
        <v>0</v>
      </c>
      <c r="K259" s="252"/>
      <c r="L259" s="44"/>
      <c r="M259" s="253" t="s">
        <v>1</v>
      </c>
      <c r="N259" s="254" t="s">
        <v>45</v>
      </c>
      <c r="O259" s="91"/>
      <c r="P259" s="255">
        <f>O259*H259</f>
        <v>0</v>
      </c>
      <c r="Q259" s="255">
        <v>0.00451</v>
      </c>
      <c r="R259" s="255">
        <f>Q259*H259</f>
        <v>0.11275</v>
      </c>
      <c r="S259" s="255">
        <v>0</v>
      </c>
      <c r="T259" s="256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57" t="s">
        <v>348</v>
      </c>
      <c r="AT259" s="257" t="s">
        <v>169</v>
      </c>
      <c r="AU259" s="257" t="s">
        <v>90</v>
      </c>
      <c r="AY259" s="17" t="s">
        <v>166</v>
      </c>
      <c r="BE259" s="258">
        <f>IF(N259="základní",J259,0)</f>
        <v>0</v>
      </c>
      <c r="BF259" s="258">
        <f>IF(N259="snížená",J259,0)</f>
        <v>0</v>
      </c>
      <c r="BG259" s="258">
        <f>IF(N259="zákl. přenesená",J259,0)</f>
        <v>0</v>
      </c>
      <c r="BH259" s="258">
        <f>IF(N259="sníž. přenesená",J259,0)</f>
        <v>0</v>
      </c>
      <c r="BI259" s="258">
        <f>IF(N259="nulová",J259,0)</f>
        <v>0</v>
      </c>
      <c r="BJ259" s="17" t="s">
        <v>88</v>
      </c>
      <c r="BK259" s="258">
        <f>ROUND(I259*H259,2)</f>
        <v>0</v>
      </c>
      <c r="BL259" s="17" t="s">
        <v>348</v>
      </c>
      <c r="BM259" s="257" t="s">
        <v>2738</v>
      </c>
    </row>
    <row r="260" spans="1:47" s="2" customFormat="1" ht="12">
      <c r="A260" s="38"/>
      <c r="B260" s="39"/>
      <c r="C260" s="40"/>
      <c r="D260" s="259" t="s">
        <v>175</v>
      </c>
      <c r="E260" s="40"/>
      <c r="F260" s="260" t="s">
        <v>2739</v>
      </c>
      <c r="G260" s="40"/>
      <c r="H260" s="40"/>
      <c r="I260" s="155"/>
      <c r="J260" s="40"/>
      <c r="K260" s="40"/>
      <c r="L260" s="44"/>
      <c r="M260" s="261"/>
      <c r="N260" s="262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175</v>
      </c>
      <c r="AU260" s="17" t="s">
        <v>90</v>
      </c>
    </row>
    <row r="261" spans="1:65" s="2" customFormat="1" ht="21.75" customHeight="1">
      <c r="A261" s="38"/>
      <c r="B261" s="39"/>
      <c r="C261" s="245" t="s">
        <v>567</v>
      </c>
      <c r="D261" s="245" t="s">
        <v>169</v>
      </c>
      <c r="E261" s="246" t="s">
        <v>2740</v>
      </c>
      <c r="F261" s="247" t="s">
        <v>2741</v>
      </c>
      <c r="G261" s="248" t="s">
        <v>264</v>
      </c>
      <c r="H261" s="249">
        <v>5</v>
      </c>
      <c r="I261" s="250"/>
      <c r="J261" s="251">
        <f>ROUND(I261*H261,2)</f>
        <v>0</v>
      </c>
      <c r="K261" s="252"/>
      <c r="L261" s="44"/>
      <c r="M261" s="253" t="s">
        <v>1</v>
      </c>
      <c r="N261" s="254" t="s">
        <v>45</v>
      </c>
      <c r="O261" s="91"/>
      <c r="P261" s="255">
        <f>O261*H261</f>
        <v>0</v>
      </c>
      <c r="Q261" s="255">
        <v>0.00126</v>
      </c>
      <c r="R261" s="255">
        <f>Q261*H261</f>
        <v>0.0063</v>
      </c>
      <c r="S261" s="255">
        <v>0</v>
      </c>
      <c r="T261" s="256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57" t="s">
        <v>113</v>
      </c>
      <c r="AT261" s="257" t="s">
        <v>169</v>
      </c>
      <c r="AU261" s="257" t="s">
        <v>90</v>
      </c>
      <c r="AY261" s="17" t="s">
        <v>166</v>
      </c>
      <c r="BE261" s="258">
        <f>IF(N261="základní",J261,0)</f>
        <v>0</v>
      </c>
      <c r="BF261" s="258">
        <f>IF(N261="snížená",J261,0)</f>
        <v>0</v>
      </c>
      <c r="BG261" s="258">
        <f>IF(N261="zákl. přenesená",J261,0)</f>
        <v>0</v>
      </c>
      <c r="BH261" s="258">
        <f>IF(N261="sníž. přenesená",J261,0)</f>
        <v>0</v>
      </c>
      <c r="BI261" s="258">
        <f>IF(N261="nulová",J261,0)</f>
        <v>0</v>
      </c>
      <c r="BJ261" s="17" t="s">
        <v>88</v>
      </c>
      <c r="BK261" s="258">
        <f>ROUND(I261*H261,2)</f>
        <v>0</v>
      </c>
      <c r="BL261" s="17" t="s">
        <v>113</v>
      </c>
      <c r="BM261" s="257" t="s">
        <v>2742</v>
      </c>
    </row>
    <row r="262" spans="1:47" s="2" customFormat="1" ht="12">
      <c r="A262" s="38"/>
      <c r="B262" s="39"/>
      <c r="C262" s="40"/>
      <c r="D262" s="259" t="s">
        <v>175</v>
      </c>
      <c r="E262" s="40"/>
      <c r="F262" s="260" t="s">
        <v>2743</v>
      </c>
      <c r="G262" s="40"/>
      <c r="H262" s="40"/>
      <c r="I262" s="155"/>
      <c r="J262" s="40"/>
      <c r="K262" s="40"/>
      <c r="L262" s="44"/>
      <c r="M262" s="261"/>
      <c r="N262" s="262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175</v>
      </c>
      <c r="AU262" s="17" t="s">
        <v>90</v>
      </c>
    </row>
    <row r="263" spans="1:65" s="2" customFormat="1" ht="21.75" customHeight="1">
      <c r="A263" s="38"/>
      <c r="B263" s="39"/>
      <c r="C263" s="245" t="s">
        <v>573</v>
      </c>
      <c r="D263" s="245" t="s">
        <v>169</v>
      </c>
      <c r="E263" s="246" t="s">
        <v>2744</v>
      </c>
      <c r="F263" s="247" t="s">
        <v>2745</v>
      </c>
      <c r="G263" s="248" t="s">
        <v>264</v>
      </c>
      <c r="H263" s="249">
        <v>95</v>
      </c>
      <c r="I263" s="250"/>
      <c r="J263" s="251">
        <f>ROUND(I263*H263,2)</f>
        <v>0</v>
      </c>
      <c r="K263" s="252"/>
      <c r="L263" s="44"/>
      <c r="M263" s="253" t="s">
        <v>1</v>
      </c>
      <c r="N263" s="254" t="s">
        <v>45</v>
      </c>
      <c r="O263" s="91"/>
      <c r="P263" s="255">
        <f>O263*H263</f>
        <v>0</v>
      </c>
      <c r="Q263" s="255">
        <v>0.00153</v>
      </c>
      <c r="R263" s="255">
        <f>Q263*H263</f>
        <v>0.14534999999999998</v>
      </c>
      <c r="S263" s="255">
        <v>0</v>
      </c>
      <c r="T263" s="256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57" t="s">
        <v>348</v>
      </c>
      <c r="AT263" s="257" t="s">
        <v>169</v>
      </c>
      <c r="AU263" s="257" t="s">
        <v>90</v>
      </c>
      <c r="AY263" s="17" t="s">
        <v>166</v>
      </c>
      <c r="BE263" s="258">
        <f>IF(N263="základní",J263,0)</f>
        <v>0</v>
      </c>
      <c r="BF263" s="258">
        <f>IF(N263="snížená",J263,0)</f>
        <v>0</v>
      </c>
      <c r="BG263" s="258">
        <f>IF(N263="zákl. přenesená",J263,0)</f>
        <v>0</v>
      </c>
      <c r="BH263" s="258">
        <f>IF(N263="sníž. přenesená",J263,0)</f>
        <v>0</v>
      </c>
      <c r="BI263" s="258">
        <f>IF(N263="nulová",J263,0)</f>
        <v>0</v>
      </c>
      <c r="BJ263" s="17" t="s">
        <v>88</v>
      </c>
      <c r="BK263" s="258">
        <f>ROUND(I263*H263,2)</f>
        <v>0</v>
      </c>
      <c r="BL263" s="17" t="s">
        <v>348</v>
      </c>
      <c r="BM263" s="257" t="s">
        <v>2746</v>
      </c>
    </row>
    <row r="264" spans="1:47" s="2" customFormat="1" ht="12">
      <c r="A264" s="38"/>
      <c r="B264" s="39"/>
      <c r="C264" s="40"/>
      <c r="D264" s="259" t="s">
        <v>175</v>
      </c>
      <c r="E264" s="40"/>
      <c r="F264" s="260" t="s">
        <v>2747</v>
      </c>
      <c r="G264" s="40"/>
      <c r="H264" s="40"/>
      <c r="I264" s="155"/>
      <c r="J264" s="40"/>
      <c r="K264" s="40"/>
      <c r="L264" s="44"/>
      <c r="M264" s="261"/>
      <c r="N264" s="262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175</v>
      </c>
      <c r="AU264" s="17" t="s">
        <v>90</v>
      </c>
    </row>
    <row r="265" spans="1:65" s="2" customFormat="1" ht="21.75" customHeight="1">
      <c r="A265" s="38"/>
      <c r="B265" s="39"/>
      <c r="C265" s="245" t="s">
        <v>579</v>
      </c>
      <c r="D265" s="245" t="s">
        <v>169</v>
      </c>
      <c r="E265" s="246" t="s">
        <v>2748</v>
      </c>
      <c r="F265" s="247" t="s">
        <v>2749</v>
      </c>
      <c r="G265" s="248" t="s">
        <v>264</v>
      </c>
      <c r="H265" s="249">
        <v>30</v>
      </c>
      <c r="I265" s="250"/>
      <c r="J265" s="251">
        <f>ROUND(I265*H265,2)</f>
        <v>0</v>
      </c>
      <c r="K265" s="252"/>
      <c r="L265" s="44"/>
      <c r="M265" s="253" t="s">
        <v>1</v>
      </c>
      <c r="N265" s="254" t="s">
        <v>45</v>
      </c>
      <c r="O265" s="91"/>
      <c r="P265" s="255">
        <f>O265*H265</f>
        <v>0</v>
      </c>
      <c r="Q265" s="255">
        <v>0.00153</v>
      </c>
      <c r="R265" s="255">
        <f>Q265*H265</f>
        <v>0.045899999999999996</v>
      </c>
      <c r="S265" s="255">
        <v>0</v>
      </c>
      <c r="T265" s="256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57" t="s">
        <v>348</v>
      </c>
      <c r="AT265" s="257" t="s">
        <v>169</v>
      </c>
      <c r="AU265" s="257" t="s">
        <v>90</v>
      </c>
      <c r="AY265" s="17" t="s">
        <v>166</v>
      </c>
      <c r="BE265" s="258">
        <f>IF(N265="základní",J265,0)</f>
        <v>0</v>
      </c>
      <c r="BF265" s="258">
        <f>IF(N265="snížená",J265,0)</f>
        <v>0</v>
      </c>
      <c r="BG265" s="258">
        <f>IF(N265="zákl. přenesená",J265,0)</f>
        <v>0</v>
      </c>
      <c r="BH265" s="258">
        <f>IF(N265="sníž. přenesená",J265,0)</f>
        <v>0</v>
      </c>
      <c r="BI265" s="258">
        <f>IF(N265="nulová",J265,0)</f>
        <v>0</v>
      </c>
      <c r="BJ265" s="17" t="s">
        <v>88</v>
      </c>
      <c r="BK265" s="258">
        <f>ROUND(I265*H265,2)</f>
        <v>0</v>
      </c>
      <c r="BL265" s="17" t="s">
        <v>348</v>
      </c>
      <c r="BM265" s="257" t="s">
        <v>2750</v>
      </c>
    </row>
    <row r="266" spans="1:47" s="2" customFormat="1" ht="12">
      <c r="A266" s="38"/>
      <c r="B266" s="39"/>
      <c r="C266" s="40"/>
      <c r="D266" s="259" t="s">
        <v>175</v>
      </c>
      <c r="E266" s="40"/>
      <c r="F266" s="260" t="s">
        <v>2751</v>
      </c>
      <c r="G266" s="40"/>
      <c r="H266" s="40"/>
      <c r="I266" s="155"/>
      <c r="J266" s="40"/>
      <c r="K266" s="40"/>
      <c r="L266" s="44"/>
      <c r="M266" s="261"/>
      <c r="N266" s="262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175</v>
      </c>
      <c r="AU266" s="17" t="s">
        <v>90</v>
      </c>
    </row>
    <row r="267" spans="1:51" s="13" customFormat="1" ht="12">
      <c r="A267" s="13"/>
      <c r="B267" s="267"/>
      <c r="C267" s="268"/>
      <c r="D267" s="259" t="s">
        <v>267</v>
      </c>
      <c r="E267" s="269" t="s">
        <v>1</v>
      </c>
      <c r="F267" s="270" t="s">
        <v>490</v>
      </c>
      <c r="G267" s="268"/>
      <c r="H267" s="271">
        <v>30</v>
      </c>
      <c r="I267" s="272"/>
      <c r="J267" s="268"/>
      <c r="K267" s="268"/>
      <c r="L267" s="273"/>
      <c r="M267" s="274"/>
      <c r="N267" s="275"/>
      <c r="O267" s="275"/>
      <c r="P267" s="275"/>
      <c r="Q267" s="275"/>
      <c r="R267" s="275"/>
      <c r="S267" s="275"/>
      <c r="T267" s="27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77" t="s">
        <v>267</v>
      </c>
      <c r="AU267" s="277" t="s">
        <v>90</v>
      </c>
      <c r="AV267" s="13" t="s">
        <v>90</v>
      </c>
      <c r="AW267" s="13" t="s">
        <v>35</v>
      </c>
      <c r="AX267" s="13" t="s">
        <v>80</v>
      </c>
      <c r="AY267" s="277" t="s">
        <v>166</v>
      </c>
    </row>
    <row r="268" spans="1:51" s="14" customFormat="1" ht="12">
      <c r="A268" s="14"/>
      <c r="B268" s="278"/>
      <c r="C268" s="279"/>
      <c r="D268" s="259" t="s">
        <v>267</v>
      </c>
      <c r="E268" s="280" t="s">
        <v>1</v>
      </c>
      <c r="F268" s="281" t="s">
        <v>269</v>
      </c>
      <c r="G268" s="279"/>
      <c r="H268" s="282">
        <v>30</v>
      </c>
      <c r="I268" s="283"/>
      <c r="J268" s="279"/>
      <c r="K268" s="279"/>
      <c r="L268" s="284"/>
      <c r="M268" s="285"/>
      <c r="N268" s="286"/>
      <c r="O268" s="286"/>
      <c r="P268" s="286"/>
      <c r="Q268" s="286"/>
      <c r="R268" s="286"/>
      <c r="S268" s="286"/>
      <c r="T268" s="287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88" t="s">
        <v>267</v>
      </c>
      <c r="AU268" s="288" t="s">
        <v>90</v>
      </c>
      <c r="AV268" s="14" t="s">
        <v>103</v>
      </c>
      <c r="AW268" s="14" t="s">
        <v>35</v>
      </c>
      <c r="AX268" s="14" t="s">
        <v>88</v>
      </c>
      <c r="AY268" s="288" t="s">
        <v>166</v>
      </c>
    </row>
    <row r="269" spans="1:65" s="2" customFormat="1" ht="21.75" customHeight="1">
      <c r="A269" s="38"/>
      <c r="B269" s="39"/>
      <c r="C269" s="245" t="s">
        <v>585</v>
      </c>
      <c r="D269" s="245" t="s">
        <v>169</v>
      </c>
      <c r="E269" s="246" t="s">
        <v>2752</v>
      </c>
      <c r="F269" s="247" t="s">
        <v>2753</v>
      </c>
      <c r="G269" s="248" t="s">
        <v>264</v>
      </c>
      <c r="H269" s="249">
        <v>36</v>
      </c>
      <c r="I269" s="250"/>
      <c r="J269" s="251">
        <f>ROUND(I269*H269,2)</f>
        <v>0</v>
      </c>
      <c r="K269" s="252"/>
      <c r="L269" s="44"/>
      <c r="M269" s="253" t="s">
        <v>1</v>
      </c>
      <c r="N269" s="254" t="s">
        <v>45</v>
      </c>
      <c r="O269" s="91"/>
      <c r="P269" s="255">
        <f>O269*H269</f>
        <v>0</v>
      </c>
      <c r="Q269" s="255">
        <v>0.00284</v>
      </c>
      <c r="R269" s="255">
        <f>Q269*H269</f>
        <v>0.10224</v>
      </c>
      <c r="S269" s="255">
        <v>0</v>
      </c>
      <c r="T269" s="256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57" t="s">
        <v>348</v>
      </c>
      <c r="AT269" s="257" t="s">
        <v>169</v>
      </c>
      <c r="AU269" s="257" t="s">
        <v>90</v>
      </c>
      <c r="AY269" s="17" t="s">
        <v>166</v>
      </c>
      <c r="BE269" s="258">
        <f>IF(N269="základní",J269,0)</f>
        <v>0</v>
      </c>
      <c r="BF269" s="258">
        <f>IF(N269="snížená",J269,0)</f>
        <v>0</v>
      </c>
      <c r="BG269" s="258">
        <f>IF(N269="zákl. přenesená",J269,0)</f>
        <v>0</v>
      </c>
      <c r="BH269" s="258">
        <f>IF(N269="sníž. přenesená",J269,0)</f>
        <v>0</v>
      </c>
      <c r="BI269" s="258">
        <f>IF(N269="nulová",J269,0)</f>
        <v>0</v>
      </c>
      <c r="BJ269" s="17" t="s">
        <v>88</v>
      </c>
      <c r="BK269" s="258">
        <f>ROUND(I269*H269,2)</f>
        <v>0</v>
      </c>
      <c r="BL269" s="17" t="s">
        <v>348</v>
      </c>
      <c r="BM269" s="257" t="s">
        <v>2754</v>
      </c>
    </row>
    <row r="270" spans="1:47" s="2" customFormat="1" ht="12">
      <c r="A270" s="38"/>
      <c r="B270" s="39"/>
      <c r="C270" s="40"/>
      <c r="D270" s="259" t="s">
        <v>175</v>
      </c>
      <c r="E270" s="40"/>
      <c r="F270" s="260" t="s">
        <v>2755</v>
      </c>
      <c r="G270" s="40"/>
      <c r="H270" s="40"/>
      <c r="I270" s="155"/>
      <c r="J270" s="40"/>
      <c r="K270" s="40"/>
      <c r="L270" s="44"/>
      <c r="M270" s="261"/>
      <c r="N270" s="262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175</v>
      </c>
      <c r="AU270" s="17" t="s">
        <v>90</v>
      </c>
    </row>
    <row r="271" spans="1:65" s="2" customFormat="1" ht="21.75" customHeight="1">
      <c r="A271" s="38"/>
      <c r="B271" s="39"/>
      <c r="C271" s="245" t="s">
        <v>591</v>
      </c>
      <c r="D271" s="245" t="s">
        <v>169</v>
      </c>
      <c r="E271" s="246" t="s">
        <v>2756</v>
      </c>
      <c r="F271" s="247" t="s">
        <v>2757</v>
      </c>
      <c r="G271" s="248" t="s">
        <v>264</v>
      </c>
      <c r="H271" s="249">
        <v>63</v>
      </c>
      <c r="I271" s="250"/>
      <c r="J271" s="251">
        <f>ROUND(I271*H271,2)</f>
        <v>0</v>
      </c>
      <c r="K271" s="252"/>
      <c r="L271" s="44"/>
      <c r="M271" s="253" t="s">
        <v>1</v>
      </c>
      <c r="N271" s="254" t="s">
        <v>45</v>
      </c>
      <c r="O271" s="91"/>
      <c r="P271" s="255">
        <f>O271*H271</f>
        <v>0</v>
      </c>
      <c r="Q271" s="255">
        <v>0.00373</v>
      </c>
      <c r="R271" s="255">
        <f>Q271*H271</f>
        <v>0.23498999999999998</v>
      </c>
      <c r="S271" s="255">
        <v>0</v>
      </c>
      <c r="T271" s="256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57" t="s">
        <v>348</v>
      </c>
      <c r="AT271" s="257" t="s">
        <v>169</v>
      </c>
      <c r="AU271" s="257" t="s">
        <v>90</v>
      </c>
      <c r="AY271" s="17" t="s">
        <v>166</v>
      </c>
      <c r="BE271" s="258">
        <f>IF(N271="základní",J271,0)</f>
        <v>0</v>
      </c>
      <c r="BF271" s="258">
        <f>IF(N271="snížená",J271,0)</f>
        <v>0</v>
      </c>
      <c r="BG271" s="258">
        <f>IF(N271="zákl. přenesená",J271,0)</f>
        <v>0</v>
      </c>
      <c r="BH271" s="258">
        <f>IF(N271="sníž. přenesená",J271,0)</f>
        <v>0</v>
      </c>
      <c r="BI271" s="258">
        <f>IF(N271="nulová",J271,0)</f>
        <v>0</v>
      </c>
      <c r="BJ271" s="17" t="s">
        <v>88</v>
      </c>
      <c r="BK271" s="258">
        <f>ROUND(I271*H271,2)</f>
        <v>0</v>
      </c>
      <c r="BL271" s="17" t="s">
        <v>348</v>
      </c>
      <c r="BM271" s="257" t="s">
        <v>2758</v>
      </c>
    </row>
    <row r="272" spans="1:47" s="2" customFormat="1" ht="12">
      <c r="A272" s="38"/>
      <c r="B272" s="39"/>
      <c r="C272" s="40"/>
      <c r="D272" s="259" t="s">
        <v>175</v>
      </c>
      <c r="E272" s="40"/>
      <c r="F272" s="260" t="s">
        <v>2759</v>
      </c>
      <c r="G272" s="40"/>
      <c r="H272" s="40"/>
      <c r="I272" s="155"/>
      <c r="J272" s="40"/>
      <c r="K272" s="40"/>
      <c r="L272" s="44"/>
      <c r="M272" s="261"/>
      <c r="N272" s="262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175</v>
      </c>
      <c r="AU272" s="17" t="s">
        <v>90</v>
      </c>
    </row>
    <row r="273" spans="1:65" s="2" customFormat="1" ht="33" customHeight="1">
      <c r="A273" s="38"/>
      <c r="B273" s="39"/>
      <c r="C273" s="245" t="s">
        <v>597</v>
      </c>
      <c r="D273" s="245" t="s">
        <v>169</v>
      </c>
      <c r="E273" s="246" t="s">
        <v>2760</v>
      </c>
      <c r="F273" s="247" t="s">
        <v>2761</v>
      </c>
      <c r="G273" s="248" t="s">
        <v>264</v>
      </c>
      <c r="H273" s="249">
        <v>191</v>
      </c>
      <c r="I273" s="250"/>
      <c r="J273" s="251">
        <f>ROUND(I273*H273,2)</f>
        <v>0</v>
      </c>
      <c r="K273" s="252"/>
      <c r="L273" s="44"/>
      <c r="M273" s="253" t="s">
        <v>1</v>
      </c>
      <c r="N273" s="254" t="s">
        <v>45</v>
      </c>
      <c r="O273" s="91"/>
      <c r="P273" s="255">
        <f>O273*H273</f>
        <v>0</v>
      </c>
      <c r="Q273" s="255">
        <v>0.00024</v>
      </c>
      <c r="R273" s="255">
        <f>Q273*H273</f>
        <v>0.04584</v>
      </c>
      <c r="S273" s="255">
        <v>0</v>
      </c>
      <c r="T273" s="256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57" t="s">
        <v>348</v>
      </c>
      <c r="AT273" s="257" t="s">
        <v>169</v>
      </c>
      <c r="AU273" s="257" t="s">
        <v>90</v>
      </c>
      <c r="AY273" s="17" t="s">
        <v>166</v>
      </c>
      <c r="BE273" s="258">
        <f>IF(N273="základní",J273,0)</f>
        <v>0</v>
      </c>
      <c r="BF273" s="258">
        <f>IF(N273="snížená",J273,0)</f>
        <v>0</v>
      </c>
      <c r="BG273" s="258">
        <f>IF(N273="zákl. přenesená",J273,0)</f>
        <v>0</v>
      </c>
      <c r="BH273" s="258">
        <f>IF(N273="sníž. přenesená",J273,0)</f>
        <v>0</v>
      </c>
      <c r="BI273" s="258">
        <f>IF(N273="nulová",J273,0)</f>
        <v>0</v>
      </c>
      <c r="BJ273" s="17" t="s">
        <v>88</v>
      </c>
      <c r="BK273" s="258">
        <f>ROUND(I273*H273,2)</f>
        <v>0</v>
      </c>
      <c r="BL273" s="17" t="s">
        <v>348</v>
      </c>
      <c r="BM273" s="257" t="s">
        <v>2762</v>
      </c>
    </row>
    <row r="274" spans="1:47" s="2" customFormat="1" ht="12">
      <c r="A274" s="38"/>
      <c r="B274" s="39"/>
      <c r="C274" s="40"/>
      <c r="D274" s="259" t="s">
        <v>175</v>
      </c>
      <c r="E274" s="40"/>
      <c r="F274" s="260" t="s">
        <v>2763</v>
      </c>
      <c r="G274" s="40"/>
      <c r="H274" s="40"/>
      <c r="I274" s="155"/>
      <c r="J274" s="40"/>
      <c r="K274" s="40"/>
      <c r="L274" s="44"/>
      <c r="M274" s="261"/>
      <c r="N274" s="262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175</v>
      </c>
      <c r="AU274" s="17" t="s">
        <v>90</v>
      </c>
    </row>
    <row r="275" spans="1:51" s="13" customFormat="1" ht="12">
      <c r="A275" s="13"/>
      <c r="B275" s="267"/>
      <c r="C275" s="268"/>
      <c r="D275" s="259" t="s">
        <v>267</v>
      </c>
      <c r="E275" s="269" t="s">
        <v>1</v>
      </c>
      <c r="F275" s="270" t="s">
        <v>2764</v>
      </c>
      <c r="G275" s="268"/>
      <c r="H275" s="271">
        <v>136</v>
      </c>
      <c r="I275" s="272"/>
      <c r="J275" s="268"/>
      <c r="K275" s="268"/>
      <c r="L275" s="273"/>
      <c r="M275" s="274"/>
      <c r="N275" s="275"/>
      <c r="O275" s="275"/>
      <c r="P275" s="275"/>
      <c r="Q275" s="275"/>
      <c r="R275" s="275"/>
      <c r="S275" s="275"/>
      <c r="T275" s="27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77" t="s">
        <v>267</v>
      </c>
      <c r="AU275" s="277" t="s">
        <v>90</v>
      </c>
      <c r="AV275" s="13" t="s">
        <v>90</v>
      </c>
      <c r="AW275" s="13" t="s">
        <v>35</v>
      </c>
      <c r="AX275" s="13" t="s">
        <v>80</v>
      </c>
      <c r="AY275" s="277" t="s">
        <v>166</v>
      </c>
    </row>
    <row r="276" spans="1:51" s="14" customFormat="1" ht="12">
      <c r="A276" s="14"/>
      <c r="B276" s="278"/>
      <c r="C276" s="279"/>
      <c r="D276" s="259" t="s">
        <v>267</v>
      </c>
      <c r="E276" s="280" t="s">
        <v>1</v>
      </c>
      <c r="F276" s="281" t="s">
        <v>269</v>
      </c>
      <c r="G276" s="279"/>
      <c r="H276" s="282">
        <v>136</v>
      </c>
      <c r="I276" s="283"/>
      <c r="J276" s="279"/>
      <c r="K276" s="279"/>
      <c r="L276" s="284"/>
      <c r="M276" s="285"/>
      <c r="N276" s="286"/>
      <c r="O276" s="286"/>
      <c r="P276" s="286"/>
      <c r="Q276" s="286"/>
      <c r="R276" s="286"/>
      <c r="S276" s="286"/>
      <c r="T276" s="287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88" t="s">
        <v>267</v>
      </c>
      <c r="AU276" s="288" t="s">
        <v>90</v>
      </c>
      <c r="AV276" s="14" t="s">
        <v>103</v>
      </c>
      <c r="AW276" s="14" t="s">
        <v>35</v>
      </c>
      <c r="AX276" s="14" t="s">
        <v>80</v>
      </c>
      <c r="AY276" s="288" t="s">
        <v>166</v>
      </c>
    </row>
    <row r="277" spans="1:51" s="13" customFormat="1" ht="12">
      <c r="A277" s="13"/>
      <c r="B277" s="267"/>
      <c r="C277" s="268"/>
      <c r="D277" s="259" t="s">
        <v>267</v>
      </c>
      <c r="E277" s="269" t="s">
        <v>1</v>
      </c>
      <c r="F277" s="270" t="s">
        <v>458</v>
      </c>
      <c r="G277" s="268"/>
      <c r="H277" s="271">
        <v>25</v>
      </c>
      <c r="I277" s="272"/>
      <c r="J277" s="268"/>
      <c r="K277" s="268"/>
      <c r="L277" s="273"/>
      <c r="M277" s="274"/>
      <c r="N277" s="275"/>
      <c r="O277" s="275"/>
      <c r="P277" s="275"/>
      <c r="Q277" s="275"/>
      <c r="R277" s="275"/>
      <c r="S277" s="275"/>
      <c r="T277" s="27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77" t="s">
        <v>267</v>
      </c>
      <c r="AU277" s="277" t="s">
        <v>90</v>
      </c>
      <c r="AV277" s="13" t="s">
        <v>90</v>
      </c>
      <c r="AW277" s="13" t="s">
        <v>35</v>
      </c>
      <c r="AX277" s="13" t="s">
        <v>80</v>
      </c>
      <c r="AY277" s="277" t="s">
        <v>166</v>
      </c>
    </row>
    <row r="278" spans="1:51" s="14" customFormat="1" ht="12">
      <c r="A278" s="14"/>
      <c r="B278" s="278"/>
      <c r="C278" s="279"/>
      <c r="D278" s="259" t="s">
        <v>267</v>
      </c>
      <c r="E278" s="280" t="s">
        <v>1</v>
      </c>
      <c r="F278" s="281" t="s">
        <v>269</v>
      </c>
      <c r="G278" s="279"/>
      <c r="H278" s="282">
        <v>25</v>
      </c>
      <c r="I278" s="283"/>
      <c r="J278" s="279"/>
      <c r="K278" s="279"/>
      <c r="L278" s="284"/>
      <c r="M278" s="285"/>
      <c r="N278" s="286"/>
      <c r="O278" s="286"/>
      <c r="P278" s="286"/>
      <c r="Q278" s="286"/>
      <c r="R278" s="286"/>
      <c r="S278" s="286"/>
      <c r="T278" s="287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88" t="s">
        <v>267</v>
      </c>
      <c r="AU278" s="288" t="s">
        <v>90</v>
      </c>
      <c r="AV278" s="14" t="s">
        <v>103</v>
      </c>
      <c r="AW278" s="14" t="s">
        <v>35</v>
      </c>
      <c r="AX278" s="14" t="s">
        <v>80</v>
      </c>
      <c r="AY278" s="288" t="s">
        <v>166</v>
      </c>
    </row>
    <row r="279" spans="1:51" s="13" customFormat="1" ht="12">
      <c r="A279" s="13"/>
      <c r="B279" s="267"/>
      <c r="C279" s="268"/>
      <c r="D279" s="259" t="s">
        <v>267</v>
      </c>
      <c r="E279" s="269" t="s">
        <v>1</v>
      </c>
      <c r="F279" s="270" t="s">
        <v>490</v>
      </c>
      <c r="G279" s="268"/>
      <c r="H279" s="271">
        <v>30</v>
      </c>
      <c r="I279" s="272"/>
      <c r="J279" s="268"/>
      <c r="K279" s="268"/>
      <c r="L279" s="273"/>
      <c r="M279" s="274"/>
      <c r="N279" s="275"/>
      <c r="O279" s="275"/>
      <c r="P279" s="275"/>
      <c r="Q279" s="275"/>
      <c r="R279" s="275"/>
      <c r="S279" s="275"/>
      <c r="T279" s="27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77" t="s">
        <v>267</v>
      </c>
      <c r="AU279" s="277" t="s">
        <v>90</v>
      </c>
      <c r="AV279" s="13" t="s">
        <v>90</v>
      </c>
      <c r="AW279" s="13" t="s">
        <v>35</v>
      </c>
      <c r="AX279" s="13" t="s">
        <v>80</v>
      </c>
      <c r="AY279" s="277" t="s">
        <v>166</v>
      </c>
    </row>
    <row r="280" spans="1:51" s="14" customFormat="1" ht="12">
      <c r="A280" s="14"/>
      <c r="B280" s="278"/>
      <c r="C280" s="279"/>
      <c r="D280" s="259" t="s">
        <v>267</v>
      </c>
      <c r="E280" s="280" t="s">
        <v>1</v>
      </c>
      <c r="F280" s="281" t="s">
        <v>2765</v>
      </c>
      <c r="G280" s="279"/>
      <c r="H280" s="282">
        <v>30</v>
      </c>
      <c r="I280" s="283"/>
      <c r="J280" s="279"/>
      <c r="K280" s="279"/>
      <c r="L280" s="284"/>
      <c r="M280" s="285"/>
      <c r="N280" s="286"/>
      <c r="O280" s="286"/>
      <c r="P280" s="286"/>
      <c r="Q280" s="286"/>
      <c r="R280" s="286"/>
      <c r="S280" s="286"/>
      <c r="T280" s="287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88" t="s">
        <v>267</v>
      </c>
      <c r="AU280" s="288" t="s">
        <v>90</v>
      </c>
      <c r="AV280" s="14" t="s">
        <v>103</v>
      </c>
      <c r="AW280" s="14" t="s">
        <v>35</v>
      </c>
      <c r="AX280" s="14" t="s">
        <v>80</v>
      </c>
      <c r="AY280" s="288" t="s">
        <v>166</v>
      </c>
    </row>
    <row r="281" spans="1:51" s="15" customFormat="1" ht="12">
      <c r="A281" s="15"/>
      <c r="B281" s="289"/>
      <c r="C281" s="290"/>
      <c r="D281" s="259" t="s">
        <v>267</v>
      </c>
      <c r="E281" s="291" t="s">
        <v>1</v>
      </c>
      <c r="F281" s="292" t="s">
        <v>285</v>
      </c>
      <c r="G281" s="290"/>
      <c r="H281" s="293">
        <v>191</v>
      </c>
      <c r="I281" s="294"/>
      <c r="J281" s="290"/>
      <c r="K281" s="290"/>
      <c r="L281" s="295"/>
      <c r="M281" s="296"/>
      <c r="N281" s="297"/>
      <c r="O281" s="297"/>
      <c r="P281" s="297"/>
      <c r="Q281" s="297"/>
      <c r="R281" s="297"/>
      <c r="S281" s="297"/>
      <c r="T281" s="298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99" t="s">
        <v>267</v>
      </c>
      <c r="AU281" s="299" t="s">
        <v>90</v>
      </c>
      <c r="AV281" s="15" t="s">
        <v>113</v>
      </c>
      <c r="AW281" s="15" t="s">
        <v>35</v>
      </c>
      <c r="AX281" s="15" t="s">
        <v>88</v>
      </c>
      <c r="AY281" s="299" t="s">
        <v>166</v>
      </c>
    </row>
    <row r="282" spans="1:65" s="2" customFormat="1" ht="33" customHeight="1">
      <c r="A282" s="38"/>
      <c r="B282" s="39"/>
      <c r="C282" s="245" t="s">
        <v>608</v>
      </c>
      <c r="D282" s="245" t="s">
        <v>169</v>
      </c>
      <c r="E282" s="246" t="s">
        <v>2766</v>
      </c>
      <c r="F282" s="247" t="s">
        <v>2767</v>
      </c>
      <c r="G282" s="248" t="s">
        <v>264</v>
      </c>
      <c r="H282" s="249">
        <v>63</v>
      </c>
      <c r="I282" s="250"/>
      <c r="J282" s="251">
        <f>ROUND(I282*H282,2)</f>
        <v>0</v>
      </c>
      <c r="K282" s="252"/>
      <c r="L282" s="44"/>
      <c r="M282" s="253" t="s">
        <v>1</v>
      </c>
      <c r="N282" s="254" t="s">
        <v>45</v>
      </c>
      <c r="O282" s="91"/>
      <c r="P282" s="255">
        <f>O282*H282</f>
        <v>0</v>
      </c>
      <c r="Q282" s="255">
        <v>0.00027</v>
      </c>
      <c r="R282" s="255">
        <f>Q282*H282</f>
        <v>0.01701</v>
      </c>
      <c r="S282" s="255">
        <v>0</v>
      </c>
      <c r="T282" s="256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57" t="s">
        <v>348</v>
      </c>
      <c r="AT282" s="257" t="s">
        <v>169</v>
      </c>
      <c r="AU282" s="257" t="s">
        <v>90</v>
      </c>
      <c r="AY282" s="17" t="s">
        <v>166</v>
      </c>
      <c r="BE282" s="258">
        <f>IF(N282="základní",J282,0)</f>
        <v>0</v>
      </c>
      <c r="BF282" s="258">
        <f>IF(N282="snížená",J282,0)</f>
        <v>0</v>
      </c>
      <c r="BG282" s="258">
        <f>IF(N282="zákl. přenesená",J282,0)</f>
        <v>0</v>
      </c>
      <c r="BH282" s="258">
        <f>IF(N282="sníž. přenesená",J282,0)</f>
        <v>0</v>
      </c>
      <c r="BI282" s="258">
        <f>IF(N282="nulová",J282,0)</f>
        <v>0</v>
      </c>
      <c r="BJ282" s="17" t="s">
        <v>88</v>
      </c>
      <c r="BK282" s="258">
        <f>ROUND(I282*H282,2)</f>
        <v>0</v>
      </c>
      <c r="BL282" s="17" t="s">
        <v>348</v>
      </c>
      <c r="BM282" s="257" t="s">
        <v>2768</v>
      </c>
    </row>
    <row r="283" spans="1:47" s="2" customFormat="1" ht="12">
      <c r="A283" s="38"/>
      <c r="B283" s="39"/>
      <c r="C283" s="40"/>
      <c r="D283" s="259" t="s">
        <v>175</v>
      </c>
      <c r="E283" s="40"/>
      <c r="F283" s="260" t="s">
        <v>2769</v>
      </c>
      <c r="G283" s="40"/>
      <c r="H283" s="40"/>
      <c r="I283" s="155"/>
      <c r="J283" s="40"/>
      <c r="K283" s="40"/>
      <c r="L283" s="44"/>
      <c r="M283" s="261"/>
      <c r="N283" s="262"/>
      <c r="O283" s="91"/>
      <c r="P283" s="91"/>
      <c r="Q283" s="91"/>
      <c r="R283" s="91"/>
      <c r="S283" s="91"/>
      <c r="T283" s="92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175</v>
      </c>
      <c r="AU283" s="17" t="s">
        <v>90</v>
      </c>
    </row>
    <row r="284" spans="1:65" s="2" customFormat="1" ht="16.5" customHeight="1">
      <c r="A284" s="38"/>
      <c r="B284" s="39"/>
      <c r="C284" s="245" t="s">
        <v>616</v>
      </c>
      <c r="D284" s="245" t="s">
        <v>169</v>
      </c>
      <c r="E284" s="246" t="s">
        <v>2770</v>
      </c>
      <c r="F284" s="247" t="s">
        <v>2771</v>
      </c>
      <c r="G284" s="248" t="s">
        <v>264</v>
      </c>
      <c r="H284" s="249">
        <v>5</v>
      </c>
      <c r="I284" s="250"/>
      <c r="J284" s="251">
        <f>ROUND(I284*H284,2)</f>
        <v>0</v>
      </c>
      <c r="K284" s="252"/>
      <c r="L284" s="44"/>
      <c r="M284" s="253" t="s">
        <v>1</v>
      </c>
      <c r="N284" s="254" t="s">
        <v>45</v>
      </c>
      <c r="O284" s="91"/>
      <c r="P284" s="255">
        <f>O284*H284</f>
        <v>0</v>
      </c>
      <c r="Q284" s="255">
        <v>0.00192</v>
      </c>
      <c r="R284" s="255">
        <f>Q284*H284</f>
        <v>0.009600000000000001</v>
      </c>
      <c r="S284" s="255">
        <v>0</v>
      </c>
      <c r="T284" s="256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57" t="s">
        <v>348</v>
      </c>
      <c r="AT284" s="257" t="s">
        <v>169</v>
      </c>
      <c r="AU284" s="257" t="s">
        <v>90</v>
      </c>
      <c r="AY284" s="17" t="s">
        <v>166</v>
      </c>
      <c r="BE284" s="258">
        <f>IF(N284="základní",J284,0)</f>
        <v>0</v>
      </c>
      <c r="BF284" s="258">
        <f>IF(N284="snížená",J284,0)</f>
        <v>0</v>
      </c>
      <c r="BG284" s="258">
        <f>IF(N284="zákl. přenesená",J284,0)</f>
        <v>0</v>
      </c>
      <c r="BH284" s="258">
        <f>IF(N284="sníž. přenesená",J284,0)</f>
        <v>0</v>
      </c>
      <c r="BI284" s="258">
        <f>IF(N284="nulová",J284,0)</f>
        <v>0</v>
      </c>
      <c r="BJ284" s="17" t="s">
        <v>88</v>
      </c>
      <c r="BK284" s="258">
        <f>ROUND(I284*H284,2)</f>
        <v>0</v>
      </c>
      <c r="BL284" s="17" t="s">
        <v>348</v>
      </c>
      <c r="BM284" s="257" t="s">
        <v>2772</v>
      </c>
    </row>
    <row r="285" spans="1:47" s="2" customFormat="1" ht="12">
      <c r="A285" s="38"/>
      <c r="B285" s="39"/>
      <c r="C285" s="40"/>
      <c r="D285" s="259" t="s">
        <v>175</v>
      </c>
      <c r="E285" s="40"/>
      <c r="F285" s="260" t="s">
        <v>2773</v>
      </c>
      <c r="G285" s="40"/>
      <c r="H285" s="40"/>
      <c r="I285" s="155"/>
      <c r="J285" s="40"/>
      <c r="K285" s="40"/>
      <c r="L285" s="44"/>
      <c r="M285" s="261"/>
      <c r="N285" s="262"/>
      <c r="O285" s="91"/>
      <c r="P285" s="91"/>
      <c r="Q285" s="91"/>
      <c r="R285" s="91"/>
      <c r="S285" s="91"/>
      <c r="T285" s="92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175</v>
      </c>
      <c r="AU285" s="17" t="s">
        <v>90</v>
      </c>
    </row>
    <row r="286" spans="1:65" s="2" customFormat="1" ht="16.5" customHeight="1">
      <c r="A286" s="38"/>
      <c r="B286" s="39"/>
      <c r="C286" s="245" t="s">
        <v>623</v>
      </c>
      <c r="D286" s="245" t="s">
        <v>169</v>
      </c>
      <c r="E286" s="246" t="s">
        <v>2774</v>
      </c>
      <c r="F286" s="247" t="s">
        <v>2775</v>
      </c>
      <c r="G286" s="248" t="s">
        <v>264</v>
      </c>
      <c r="H286" s="249">
        <v>125</v>
      </c>
      <c r="I286" s="250"/>
      <c r="J286" s="251">
        <f>ROUND(I286*H286,2)</f>
        <v>0</v>
      </c>
      <c r="K286" s="252"/>
      <c r="L286" s="44"/>
      <c r="M286" s="253" t="s">
        <v>1</v>
      </c>
      <c r="N286" s="254" t="s">
        <v>45</v>
      </c>
      <c r="O286" s="91"/>
      <c r="P286" s="255">
        <f>O286*H286</f>
        <v>0</v>
      </c>
      <c r="Q286" s="255">
        <v>0.00242</v>
      </c>
      <c r="R286" s="255">
        <f>Q286*H286</f>
        <v>0.3025</v>
      </c>
      <c r="S286" s="255">
        <v>0</v>
      </c>
      <c r="T286" s="256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57" t="s">
        <v>348</v>
      </c>
      <c r="AT286" s="257" t="s">
        <v>169</v>
      </c>
      <c r="AU286" s="257" t="s">
        <v>90</v>
      </c>
      <c r="AY286" s="17" t="s">
        <v>166</v>
      </c>
      <c r="BE286" s="258">
        <f>IF(N286="základní",J286,0)</f>
        <v>0</v>
      </c>
      <c r="BF286" s="258">
        <f>IF(N286="snížená",J286,0)</f>
        <v>0</v>
      </c>
      <c r="BG286" s="258">
        <f>IF(N286="zákl. přenesená",J286,0)</f>
        <v>0</v>
      </c>
      <c r="BH286" s="258">
        <f>IF(N286="sníž. přenesená",J286,0)</f>
        <v>0</v>
      </c>
      <c r="BI286" s="258">
        <f>IF(N286="nulová",J286,0)</f>
        <v>0</v>
      </c>
      <c r="BJ286" s="17" t="s">
        <v>88</v>
      </c>
      <c r="BK286" s="258">
        <f>ROUND(I286*H286,2)</f>
        <v>0</v>
      </c>
      <c r="BL286" s="17" t="s">
        <v>348</v>
      </c>
      <c r="BM286" s="257" t="s">
        <v>2776</v>
      </c>
    </row>
    <row r="287" spans="1:47" s="2" customFormat="1" ht="12">
      <c r="A287" s="38"/>
      <c r="B287" s="39"/>
      <c r="C287" s="40"/>
      <c r="D287" s="259" t="s">
        <v>175</v>
      </c>
      <c r="E287" s="40"/>
      <c r="F287" s="260" t="s">
        <v>2777</v>
      </c>
      <c r="G287" s="40"/>
      <c r="H287" s="40"/>
      <c r="I287" s="155"/>
      <c r="J287" s="40"/>
      <c r="K287" s="40"/>
      <c r="L287" s="44"/>
      <c r="M287" s="261"/>
      <c r="N287" s="262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175</v>
      </c>
      <c r="AU287" s="17" t="s">
        <v>90</v>
      </c>
    </row>
    <row r="288" spans="1:51" s="13" customFormat="1" ht="12">
      <c r="A288" s="13"/>
      <c r="B288" s="267"/>
      <c r="C288" s="268"/>
      <c r="D288" s="259" t="s">
        <v>267</v>
      </c>
      <c r="E288" s="269" t="s">
        <v>1</v>
      </c>
      <c r="F288" s="270" t="s">
        <v>928</v>
      </c>
      <c r="G288" s="268"/>
      <c r="H288" s="271">
        <v>95</v>
      </c>
      <c r="I288" s="272"/>
      <c r="J288" s="268"/>
      <c r="K288" s="268"/>
      <c r="L288" s="273"/>
      <c r="M288" s="274"/>
      <c r="N288" s="275"/>
      <c r="O288" s="275"/>
      <c r="P288" s="275"/>
      <c r="Q288" s="275"/>
      <c r="R288" s="275"/>
      <c r="S288" s="275"/>
      <c r="T288" s="27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77" t="s">
        <v>267</v>
      </c>
      <c r="AU288" s="277" t="s">
        <v>90</v>
      </c>
      <c r="AV288" s="13" t="s">
        <v>90</v>
      </c>
      <c r="AW288" s="13" t="s">
        <v>35</v>
      </c>
      <c r="AX288" s="13" t="s">
        <v>80</v>
      </c>
      <c r="AY288" s="277" t="s">
        <v>166</v>
      </c>
    </row>
    <row r="289" spans="1:51" s="14" customFormat="1" ht="12">
      <c r="A289" s="14"/>
      <c r="B289" s="278"/>
      <c r="C289" s="279"/>
      <c r="D289" s="259" t="s">
        <v>267</v>
      </c>
      <c r="E289" s="280" t="s">
        <v>1</v>
      </c>
      <c r="F289" s="281" t="s">
        <v>1164</v>
      </c>
      <c r="G289" s="279"/>
      <c r="H289" s="282">
        <v>95</v>
      </c>
      <c r="I289" s="283"/>
      <c r="J289" s="279"/>
      <c r="K289" s="279"/>
      <c r="L289" s="284"/>
      <c r="M289" s="285"/>
      <c r="N289" s="286"/>
      <c r="O289" s="286"/>
      <c r="P289" s="286"/>
      <c r="Q289" s="286"/>
      <c r="R289" s="286"/>
      <c r="S289" s="286"/>
      <c r="T289" s="287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88" t="s">
        <v>267</v>
      </c>
      <c r="AU289" s="288" t="s">
        <v>90</v>
      </c>
      <c r="AV289" s="14" t="s">
        <v>103</v>
      </c>
      <c r="AW289" s="14" t="s">
        <v>35</v>
      </c>
      <c r="AX289" s="14" t="s">
        <v>80</v>
      </c>
      <c r="AY289" s="288" t="s">
        <v>166</v>
      </c>
    </row>
    <row r="290" spans="1:51" s="13" customFormat="1" ht="12">
      <c r="A290" s="13"/>
      <c r="B290" s="267"/>
      <c r="C290" s="268"/>
      <c r="D290" s="259" t="s">
        <v>267</v>
      </c>
      <c r="E290" s="269" t="s">
        <v>1</v>
      </c>
      <c r="F290" s="270" t="s">
        <v>490</v>
      </c>
      <c r="G290" s="268"/>
      <c r="H290" s="271">
        <v>30</v>
      </c>
      <c r="I290" s="272"/>
      <c r="J290" s="268"/>
      <c r="K290" s="268"/>
      <c r="L290" s="273"/>
      <c r="M290" s="274"/>
      <c r="N290" s="275"/>
      <c r="O290" s="275"/>
      <c r="P290" s="275"/>
      <c r="Q290" s="275"/>
      <c r="R290" s="275"/>
      <c r="S290" s="275"/>
      <c r="T290" s="27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77" t="s">
        <v>267</v>
      </c>
      <c r="AU290" s="277" t="s">
        <v>90</v>
      </c>
      <c r="AV290" s="13" t="s">
        <v>90</v>
      </c>
      <c r="AW290" s="13" t="s">
        <v>35</v>
      </c>
      <c r="AX290" s="13" t="s">
        <v>80</v>
      </c>
      <c r="AY290" s="277" t="s">
        <v>166</v>
      </c>
    </row>
    <row r="291" spans="1:51" s="14" customFormat="1" ht="12">
      <c r="A291" s="14"/>
      <c r="B291" s="278"/>
      <c r="C291" s="279"/>
      <c r="D291" s="259" t="s">
        <v>267</v>
      </c>
      <c r="E291" s="280" t="s">
        <v>1</v>
      </c>
      <c r="F291" s="281" t="s">
        <v>2765</v>
      </c>
      <c r="G291" s="279"/>
      <c r="H291" s="282">
        <v>30</v>
      </c>
      <c r="I291" s="283"/>
      <c r="J291" s="279"/>
      <c r="K291" s="279"/>
      <c r="L291" s="284"/>
      <c r="M291" s="285"/>
      <c r="N291" s="286"/>
      <c r="O291" s="286"/>
      <c r="P291" s="286"/>
      <c r="Q291" s="286"/>
      <c r="R291" s="286"/>
      <c r="S291" s="286"/>
      <c r="T291" s="287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88" t="s">
        <v>267</v>
      </c>
      <c r="AU291" s="288" t="s">
        <v>90</v>
      </c>
      <c r="AV291" s="14" t="s">
        <v>103</v>
      </c>
      <c r="AW291" s="14" t="s">
        <v>35</v>
      </c>
      <c r="AX291" s="14" t="s">
        <v>80</v>
      </c>
      <c r="AY291" s="288" t="s">
        <v>166</v>
      </c>
    </row>
    <row r="292" spans="1:51" s="15" customFormat="1" ht="12">
      <c r="A292" s="15"/>
      <c r="B292" s="289"/>
      <c r="C292" s="290"/>
      <c r="D292" s="259" t="s">
        <v>267</v>
      </c>
      <c r="E292" s="291" t="s">
        <v>1</v>
      </c>
      <c r="F292" s="292" t="s">
        <v>285</v>
      </c>
      <c r="G292" s="290"/>
      <c r="H292" s="293">
        <v>125</v>
      </c>
      <c r="I292" s="294"/>
      <c r="J292" s="290"/>
      <c r="K292" s="290"/>
      <c r="L292" s="295"/>
      <c r="M292" s="296"/>
      <c r="N292" s="297"/>
      <c r="O292" s="297"/>
      <c r="P292" s="297"/>
      <c r="Q292" s="297"/>
      <c r="R292" s="297"/>
      <c r="S292" s="297"/>
      <c r="T292" s="298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99" t="s">
        <v>267</v>
      </c>
      <c r="AU292" s="299" t="s">
        <v>90</v>
      </c>
      <c r="AV292" s="15" t="s">
        <v>113</v>
      </c>
      <c r="AW292" s="15" t="s">
        <v>35</v>
      </c>
      <c r="AX292" s="15" t="s">
        <v>88</v>
      </c>
      <c r="AY292" s="299" t="s">
        <v>166</v>
      </c>
    </row>
    <row r="293" spans="1:65" s="2" customFormat="1" ht="16.5" customHeight="1">
      <c r="A293" s="38"/>
      <c r="B293" s="39"/>
      <c r="C293" s="245" t="s">
        <v>630</v>
      </c>
      <c r="D293" s="245" t="s">
        <v>169</v>
      </c>
      <c r="E293" s="246" t="s">
        <v>2778</v>
      </c>
      <c r="F293" s="247" t="s">
        <v>2779</v>
      </c>
      <c r="G293" s="248" t="s">
        <v>264</v>
      </c>
      <c r="H293" s="249">
        <v>36</v>
      </c>
      <c r="I293" s="250"/>
      <c r="J293" s="251">
        <f>ROUND(I293*H293,2)</f>
        <v>0</v>
      </c>
      <c r="K293" s="252"/>
      <c r="L293" s="44"/>
      <c r="M293" s="253" t="s">
        <v>1</v>
      </c>
      <c r="N293" s="254" t="s">
        <v>45</v>
      </c>
      <c r="O293" s="91"/>
      <c r="P293" s="255">
        <f>O293*H293</f>
        <v>0</v>
      </c>
      <c r="Q293" s="255">
        <v>0.00268</v>
      </c>
      <c r="R293" s="255">
        <f>Q293*H293</f>
        <v>0.09648000000000001</v>
      </c>
      <c r="S293" s="255">
        <v>0</v>
      </c>
      <c r="T293" s="256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57" t="s">
        <v>348</v>
      </c>
      <c r="AT293" s="257" t="s">
        <v>169</v>
      </c>
      <c r="AU293" s="257" t="s">
        <v>90</v>
      </c>
      <c r="AY293" s="17" t="s">
        <v>166</v>
      </c>
      <c r="BE293" s="258">
        <f>IF(N293="základní",J293,0)</f>
        <v>0</v>
      </c>
      <c r="BF293" s="258">
        <f>IF(N293="snížená",J293,0)</f>
        <v>0</v>
      </c>
      <c r="BG293" s="258">
        <f>IF(N293="zákl. přenesená",J293,0)</f>
        <v>0</v>
      </c>
      <c r="BH293" s="258">
        <f>IF(N293="sníž. přenesená",J293,0)</f>
        <v>0</v>
      </c>
      <c r="BI293" s="258">
        <f>IF(N293="nulová",J293,0)</f>
        <v>0</v>
      </c>
      <c r="BJ293" s="17" t="s">
        <v>88</v>
      </c>
      <c r="BK293" s="258">
        <f>ROUND(I293*H293,2)</f>
        <v>0</v>
      </c>
      <c r="BL293" s="17" t="s">
        <v>348</v>
      </c>
      <c r="BM293" s="257" t="s">
        <v>2780</v>
      </c>
    </row>
    <row r="294" spans="1:47" s="2" customFormat="1" ht="12">
      <c r="A294" s="38"/>
      <c r="B294" s="39"/>
      <c r="C294" s="40"/>
      <c r="D294" s="259" t="s">
        <v>175</v>
      </c>
      <c r="E294" s="40"/>
      <c r="F294" s="260" t="s">
        <v>2781</v>
      </c>
      <c r="G294" s="40"/>
      <c r="H294" s="40"/>
      <c r="I294" s="155"/>
      <c r="J294" s="40"/>
      <c r="K294" s="40"/>
      <c r="L294" s="44"/>
      <c r="M294" s="261"/>
      <c r="N294" s="262"/>
      <c r="O294" s="91"/>
      <c r="P294" s="91"/>
      <c r="Q294" s="91"/>
      <c r="R294" s="91"/>
      <c r="S294" s="91"/>
      <c r="T294" s="92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175</v>
      </c>
      <c r="AU294" s="17" t="s">
        <v>90</v>
      </c>
    </row>
    <row r="295" spans="1:65" s="2" customFormat="1" ht="16.5" customHeight="1">
      <c r="A295" s="38"/>
      <c r="B295" s="39"/>
      <c r="C295" s="245" t="s">
        <v>636</v>
      </c>
      <c r="D295" s="245" t="s">
        <v>169</v>
      </c>
      <c r="E295" s="246" t="s">
        <v>2782</v>
      </c>
      <c r="F295" s="247" t="s">
        <v>2783</v>
      </c>
      <c r="G295" s="248" t="s">
        <v>264</v>
      </c>
      <c r="H295" s="249">
        <v>63</v>
      </c>
      <c r="I295" s="250"/>
      <c r="J295" s="251">
        <f>ROUND(I295*H295,2)</f>
        <v>0</v>
      </c>
      <c r="K295" s="252"/>
      <c r="L295" s="44"/>
      <c r="M295" s="253" t="s">
        <v>1</v>
      </c>
      <c r="N295" s="254" t="s">
        <v>45</v>
      </c>
      <c r="O295" s="91"/>
      <c r="P295" s="255">
        <f>O295*H295</f>
        <v>0</v>
      </c>
      <c r="Q295" s="255">
        <v>0.00394</v>
      </c>
      <c r="R295" s="255">
        <f>Q295*H295</f>
        <v>0.24822</v>
      </c>
      <c r="S295" s="255">
        <v>0</v>
      </c>
      <c r="T295" s="256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57" t="s">
        <v>348</v>
      </c>
      <c r="AT295" s="257" t="s">
        <v>169</v>
      </c>
      <c r="AU295" s="257" t="s">
        <v>90</v>
      </c>
      <c r="AY295" s="17" t="s">
        <v>166</v>
      </c>
      <c r="BE295" s="258">
        <f>IF(N295="základní",J295,0)</f>
        <v>0</v>
      </c>
      <c r="BF295" s="258">
        <f>IF(N295="snížená",J295,0)</f>
        <v>0</v>
      </c>
      <c r="BG295" s="258">
        <f>IF(N295="zákl. přenesená",J295,0)</f>
        <v>0</v>
      </c>
      <c r="BH295" s="258">
        <f>IF(N295="sníž. přenesená",J295,0)</f>
        <v>0</v>
      </c>
      <c r="BI295" s="258">
        <f>IF(N295="nulová",J295,0)</f>
        <v>0</v>
      </c>
      <c r="BJ295" s="17" t="s">
        <v>88</v>
      </c>
      <c r="BK295" s="258">
        <f>ROUND(I295*H295,2)</f>
        <v>0</v>
      </c>
      <c r="BL295" s="17" t="s">
        <v>348</v>
      </c>
      <c r="BM295" s="257" t="s">
        <v>2784</v>
      </c>
    </row>
    <row r="296" spans="1:47" s="2" customFormat="1" ht="12">
      <c r="A296" s="38"/>
      <c r="B296" s="39"/>
      <c r="C296" s="40"/>
      <c r="D296" s="259" t="s">
        <v>175</v>
      </c>
      <c r="E296" s="40"/>
      <c r="F296" s="260" t="s">
        <v>2785</v>
      </c>
      <c r="G296" s="40"/>
      <c r="H296" s="40"/>
      <c r="I296" s="155"/>
      <c r="J296" s="40"/>
      <c r="K296" s="40"/>
      <c r="L296" s="44"/>
      <c r="M296" s="261"/>
      <c r="N296" s="262"/>
      <c r="O296" s="91"/>
      <c r="P296" s="91"/>
      <c r="Q296" s="91"/>
      <c r="R296" s="91"/>
      <c r="S296" s="91"/>
      <c r="T296" s="92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175</v>
      </c>
      <c r="AU296" s="17" t="s">
        <v>90</v>
      </c>
    </row>
    <row r="297" spans="1:65" s="2" customFormat="1" ht="16.5" customHeight="1">
      <c r="A297" s="38"/>
      <c r="B297" s="39"/>
      <c r="C297" s="245" t="s">
        <v>641</v>
      </c>
      <c r="D297" s="245" t="s">
        <v>169</v>
      </c>
      <c r="E297" s="246" t="s">
        <v>2786</v>
      </c>
      <c r="F297" s="247" t="s">
        <v>2787</v>
      </c>
      <c r="G297" s="248" t="s">
        <v>2033</v>
      </c>
      <c r="H297" s="249">
        <v>4</v>
      </c>
      <c r="I297" s="250"/>
      <c r="J297" s="251">
        <f>ROUND(I297*H297,2)</f>
        <v>0</v>
      </c>
      <c r="K297" s="252"/>
      <c r="L297" s="44"/>
      <c r="M297" s="253" t="s">
        <v>1</v>
      </c>
      <c r="N297" s="254" t="s">
        <v>45</v>
      </c>
      <c r="O297" s="91"/>
      <c r="P297" s="255">
        <f>O297*H297</f>
        <v>0</v>
      </c>
      <c r="Q297" s="255">
        <v>0.00057</v>
      </c>
      <c r="R297" s="255">
        <f>Q297*H297</f>
        <v>0.00228</v>
      </c>
      <c r="S297" s="255">
        <v>0</v>
      </c>
      <c r="T297" s="256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57" t="s">
        <v>348</v>
      </c>
      <c r="AT297" s="257" t="s">
        <v>169</v>
      </c>
      <c r="AU297" s="257" t="s">
        <v>90</v>
      </c>
      <c r="AY297" s="17" t="s">
        <v>166</v>
      </c>
      <c r="BE297" s="258">
        <f>IF(N297="základní",J297,0)</f>
        <v>0</v>
      </c>
      <c r="BF297" s="258">
        <f>IF(N297="snížená",J297,0)</f>
        <v>0</v>
      </c>
      <c r="BG297" s="258">
        <f>IF(N297="zákl. přenesená",J297,0)</f>
        <v>0</v>
      </c>
      <c r="BH297" s="258">
        <f>IF(N297="sníž. přenesená",J297,0)</f>
        <v>0</v>
      </c>
      <c r="BI297" s="258">
        <f>IF(N297="nulová",J297,0)</f>
        <v>0</v>
      </c>
      <c r="BJ297" s="17" t="s">
        <v>88</v>
      </c>
      <c r="BK297" s="258">
        <f>ROUND(I297*H297,2)</f>
        <v>0</v>
      </c>
      <c r="BL297" s="17" t="s">
        <v>348</v>
      </c>
      <c r="BM297" s="257" t="s">
        <v>2788</v>
      </c>
    </row>
    <row r="298" spans="1:47" s="2" customFormat="1" ht="12">
      <c r="A298" s="38"/>
      <c r="B298" s="39"/>
      <c r="C298" s="40"/>
      <c r="D298" s="259" t="s">
        <v>175</v>
      </c>
      <c r="E298" s="40"/>
      <c r="F298" s="260" t="s">
        <v>2789</v>
      </c>
      <c r="G298" s="40"/>
      <c r="H298" s="40"/>
      <c r="I298" s="155"/>
      <c r="J298" s="40"/>
      <c r="K298" s="40"/>
      <c r="L298" s="44"/>
      <c r="M298" s="261"/>
      <c r="N298" s="262"/>
      <c r="O298" s="91"/>
      <c r="P298" s="91"/>
      <c r="Q298" s="91"/>
      <c r="R298" s="91"/>
      <c r="S298" s="91"/>
      <c r="T298" s="92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175</v>
      </c>
      <c r="AU298" s="17" t="s">
        <v>90</v>
      </c>
    </row>
    <row r="299" spans="1:65" s="2" customFormat="1" ht="21.75" customHeight="1">
      <c r="A299" s="38"/>
      <c r="B299" s="39"/>
      <c r="C299" s="245" t="s">
        <v>650</v>
      </c>
      <c r="D299" s="245" t="s">
        <v>169</v>
      </c>
      <c r="E299" s="246" t="s">
        <v>2790</v>
      </c>
      <c r="F299" s="247" t="s">
        <v>2791</v>
      </c>
      <c r="G299" s="248" t="s">
        <v>563</v>
      </c>
      <c r="H299" s="249">
        <v>2</v>
      </c>
      <c r="I299" s="250"/>
      <c r="J299" s="251">
        <f>ROUND(I299*H299,2)</f>
        <v>0</v>
      </c>
      <c r="K299" s="252"/>
      <c r="L299" s="44"/>
      <c r="M299" s="253" t="s">
        <v>1</v>
      </c>
      <c r="N299" s="254" t="s">
        <v>45</v>
      </c>
      <c r="O299" s="91"/>
      <c r="P299" s="255">
        <f>O299*H299</f>
        <v>0</v>
      </c>
      <c r="Q299" s="255">
        <v>0.00022</v>
      </c>
      <c r="R299" s="255">
        <f>Q299*H299</f>
        <v>0.00044</v>
      </c>
      <c r="S299" s="255">
        <v>0</v>
      </c>
      <c r="T299" s="256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57" t="s">
        <v>348</v>
      </c>
      <c r="AT299" s="257" t="s">
        <v>169</v>
      </c>
      <c r="AU299" s="257" t="s">
        <v>90</v>
      </c>
      <c r="AY299" s="17" t="s">
        <v>166</v>
      </c>
      <c r="BE299" s="258">
        <f>IF(N299="základní",J299,0)</f>
        <v>0</v>
      </c>
      <c r="BF299" s="258">
        <f>IF(N299="snížená",J299,0)</f>
        <v>0</v>
      </c>
      <c r="BG299" s="258">
        <f>IF(N299="zákl. přenesená",J299,0)</f>
        <v>0</v>
      </c>
      <c r="BH299" s="258">
        <f>IF(N299="sníž. přenesená",J299,0)</f>
        <v>0</v>
      </c>
      <c r="BI299" s="258">
        <f>IF(N299="nulová",J299,0)</f>
        <v>0</v>
      </c>
      <c r="BJ299" s="17" t="s">
        <v>88</v>
      </c>
      <c r="BK299" s="258">
        <f>ROUND(I299*H299,2)</f>
        <v>0</v>
      </c>
      <c r="BL299" s="17" t="s">
        <v>348</v>
      </c>
      <c r="BM299" s="257" t="s">
        <v>2792</v>
      </c>
    </row>
    <row r="300" spans="1:47" s="2" customFormat="1" ht="12">
      <c r="A300" s="38"/>
      <c r="B300" s="39"/>
      <c r="C300" s="40"/>
      <c r="D300" s="259" t="s">
        <v>175</v>
      </c>
      <c r="E300" s="40"/>
      <c r="F300" s="260" t="s">
        <v>2793</v>
      </c>
      <c r="G300" s="40"/>
      <c r="H300" s="40"/>
      <c r="I300" s="155"/>
      <c r="J300" s="40"/>
      <c r="K300" s="40"/>
      <c r="L300" s="44"/>
      <c r="M300" s="261"/>
      <c r="N300" s="262"/>
      <c r="O300" s="91"/>
      <c r="P300" s="91"/>
      <c r="Q300" s="91"/>
      <c r="R300" s="91"/>
      <c r="S300" s="91"/>
      <c r="T300" s="92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175</v>
      </c>
      <c r="AU300" s="17" t="s">
        <v>90</v>
      </c>
    </row>
    <row r="301" spans="1:65" s="2" customFormat="1" ht="21.75" customHeight="1">
      <c r="A301" s="38"/>
      <c r="B301" s="39"/>
      <c r="C301" s="245" t="s">
        <v>654</v>
      </c>
      <c r="D301" s="245" t="s">
        <v>169</v>
      </c>
      <c r="E301" s="246" t="s">
        <v>2794</v>
      </c>
      <c r="F301" s="247" t="s">
        <v>2795</v>
      </c>
      <c r="G301" s="248" t="s">
        <v>563</v>
      </c>
      <c r="H301" s="249">
        <v>2</v>
      </c>
      <c r="I301" s="250"/>
      <c r="J301" s="251">
        <f>ROUND(I301*H301,2)</f>
        <v>0</v>
      </c>
      <c r="K301" s="252"/>
      <c r="L301" s="44"/>
      <c r="M301" s="253" t="s">
        <v>1</v>
      </c>
      <c r="N301" s="254" t="s">
        <v>45</v>
      </c>
      <c r="O301" s="91"/>
      <c r="P301" s="255">
        <f>O301*H301</f>
        <v>0</v>
      </c>
      <c r="Q301" s="255">
        <v>0.00012</v>
      </c>
      <c r="R301" s="255">
        <f>Q301*H301</f>
        <v>0.00024</v>
      </c>
      <c r="S301" s="255">
        <v>0</v>
      </c>
      <c r="T301" s="256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57" t="s">
        <v>348</v>
      </c>
      <c r="AT301" s="257" t="s">
        <v>169</v>
      </c>
      <c r="AU301" s="257" t="s">
        <v>90</v>
      </c>
      <c r="AY301" s="17" t="s">
        <v>166</v>
      </c>
      <c r="BE301" s="258">
        <f>IF(N301="základní",J301,0)</f>
        <v>0</v>
      </c>
      <c r="BF301" s="258">
        <f>IF(N301="snížená",J301,0)</f>
        <v>0</v>
      </c>
      <c r="BG301" s="258">
        <f>IF(N301="zákl. přenesená",J301,0)</f>
        <v>0</v>
      </c>
      <c r="BH301" s="258">
        <f>IF(N301="sníž. přenesená",J301,0)</f>
        <v>0</v>
      </c>
      <c r="BI301" s="258">
        <f>IF(N301="nulová",J301,0)</f>
        <v>0</v>
      </c>
      <c r="BJ301" s="17" t="s">
        <v>88</v>
      </c>
      <c r="BK301" s="258">
        <f>ROUND(I301*H301,2)</f>
        <v>0</v>
      </c>
      <c r="BL301" s="17" t="s">
        <v>348</v>
      </c>
      <c r="BM301" s="257" t="s">
        <v>2796</v>
      </c>
    </row>
    <row r="302" spans="1:47" s="2" customFormat="1" ht="12">
      <c r="A302" s="38"/>
      <c r="B302" s="39"/>
      <c r="C302" s="40"/>
      <c r="D302" s="259" t="s">
        <v>175</v>
      </c>
      <c r="E302" s="40"/>
      <c r="F302" s="260" t="s">
        <v>2797</v>
      </c>
      <c r="G302" s="40"/>
      <c r="H302" s="40"/>
      <c r="I302" s="155"/>
      <c r="J302" s="40"/>
      <c r="K302" s="40"/>
      <c r="L302" s="44"/>
      <c r="M302" s="261"/>
      <c r="N302" s="262"/>
      <c r="O302" s="91"/>
      <c r="P302" s="91"/>
      <c r="Q302" s="91"/>
      <c r="R302" s="91"/>
      <c r="S302" s="91"/>
      <c r="T302" s="92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175</v>
      </c>
      <c r="AU302" s="17" t="s">
        <v>90</v>
      </c>
    </row>
    <row r="303" spans="1:51" s="13" customFormat="1" ht="12">
      <c r="A303" s="13"/>
      <c r="B303" s="267"/>
      <c r="C303" s="268"/>
      <c r="D303" s="259" t="s">
        <v>267</v>
      </c>
      <c r="E303" s="269" t="s">
        <v>1</v>
      </c>
      <c r="F303" s="270" t="s">
        <v>90</v>
      </c>
      <c r="G303" s="268"/>
      <c r="H303" s="271">
        <v>2</v>
      </c>
      <c r="I303" s="272"/>
      <c r="J303" s="268"/>
      <c r="K303" s="268"/>
      <c r="L303" s="273"/>
      <c r="M303" s="274"/>
      <c r="N303" s="275"/>
      <c r="O303" s="275"/>
      <c r="P303" s="275"/>
      <c r="Q303" s="275"/>
      <c r="R303" s="275"/>
      <c r="S303" s="275"/>
      <c r="T303" s="27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77" t="s">
        <v>267</v>
      </c>
      <c r="AU303" s="277" t="s">
        <v>90</v>
      </c>
      <c r="AV303" s="13" t="s">
        <v>90</v>
      </c>
      <c r="AW303" s="13" t="s">
        <v>35</v>
      </c>
      <c r="AX303" s="13" t="s">
        <v>80</v>
      </c>
      <c r="AY303" s="277" t="s">
        <v>166</v>
      </c>
    </row>
    <row r="304" spans="1:51" s="14" customFormat="1" ht="12">
      <c r="A304" s="14"/>
      <c r="B304" s="278"/>
      <c r="C304" s="279"/>
      <c r="D304" s="259" t="s">
        <v>267</v>
      </c>
      <c r="E304" s="280" t="s">
        <v>1</v>
      </c>
      <c r="F304" s="281" t="s">
        <v>269</v>
      </c>
      <c r="G304" s="279"/>
      <c r="H304" s="282">
        <v>2</v>
      </c>
      <c r="I304" s="283"/>
      <c r="J304" s="279"/>
      <c r="K304" s="279"/>
      <c r="L304" s="284"/>
      <c r="M304" s="285"/>
      <c r="N304" s="286"/>
      <c r="O304" s="286"/>
      <c r="P304" s="286"/>
      <c r="Q304" s="286"/>
      <c r="R304" s="286"/>
      <c r="S304" s="286"/>
      <c r="T304" s="287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88" t="s">
        <v>267</v>
      </c>
      <c r="AU304" s="288" t="s">
        <v>90</v>
      </c>
      <c r="AV304" s="14" t="s">
        <v>103</v>
      </c>
      <c r="AW304" s="14" t="s">
        <v>35</v>
      </c>
      <c r="AX304" s="14" t="s">
        <v>88</v>
      </c>
      <c r="AY304" s="288" t="s">
        <v>166</v>
      </c>
    </row>
    <row r="305" spans="1:65" s="2" customFormat="1" ht="21.75" customHeight="1">
      <c r="A305" s="38"/>
      <c r="B305" s="39"/>
      <c r="C305" s="245" t="s">
        <v>658</v>
      </c>
      <c r="D305" s="245" t="s">
        <v>169</v>
      </c>
      <c r="E305" s="246" t="s">
        <v>2798</v>
      </c>
      <c r="F305" s="247" t="s">
        <v>2799</v>
      </c>
      <c r="G305" s="248" t="s">
        <v>563</v>
      </c>
      <c r="H305" s="249">
        <v>8</v>
      </c>
      <c r="I305" s="250"/>
      <c r="J305" s="251">
        <f>ROUND(I305*H305,2)</f>
        <v>0</v>
      </c>
      <c r="K305" s="252"/>
      <c r="L305" s="44"/>
      <c r="M305" s="253" t="s">
        <v>1</v>
      </c>
      <c r="N305" s="254" t="s">
        <v>45</v>
      </c>
      <c r="O305" s="91"/>
      <c r="P305" s="255">
        <f>O305*H305</f>
        <v>0</v>
      </c>
      <c r="Q305" s="255">
        <v>0.00028</v>
      </c>
      <c r="R305" s="255">
        <f>Q305*H305</f>
        <v>0.00224</v>
      </c>
      <c r="S305" s="255">
        <v>0</v>
      </c>
      <c r="T305" s="256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57" t="s">
        <v>348</v>
      </c>
      <c r="AT305" s="257" t="s">
        <v>169</v>
      </c>
      <c r="AU305" s="257" t="s">
        <v>90</v>
      </c>
      <c r="AY305" s="17" t="s">
        <v>166</v>
      </c>
      <c r="BE305" s="258">
        <f>IF(N305="základní",J305,0)</f>
        <v>0</v>
      </c>
      <c r="BF305" s="258">
        <f>IF(N305="snížená",J305,0)</f>
        <v>0</v>
      </c>
      <c r="BG305" s="258">
        <f>IF(N305="zákl. přenesená",J305,0)</f>
        <v>0</v>
      </c>
      <c r="BH305" s="258">
        <f>IF(N305="sníž. přenesená",J305,0)</f>
        <v>0</v>
      </c>
      <c r="BI305" s="258">
        <f>IF(N305="nulová",J305,0)</f>
        <v>0</v>
      </c>
      <c r="BJ305" s="17" t="s">
        <v>88</v>
      </c>
      <c r="BK305" s="258">
        <f>ROUND(I305*H305,2)</f>
        <v>0</v>
      </c>
      <c r="BL305" s="17" t="s">
        <v>348</v>
      </c>
      <c r="BM305" s="257" t="s">
        <v>2800</v>
      </c>
    </row>
    <row r="306" spans="1:47" s="2" customFormat="1" ht="12">
      <c r="A306" s="38"/>
      <c r="B306" s="39"/>
      <c r="C306" s="40"/>
      <c r="D306" s="259" t="s">
        <v>175</v>
      </c>
      <c r="E306" s="40"/>
      <c r="F306" s="260" t="s">
        <v>2801</v>
      </c>
      <c r="G306" s="40"/>
      <c r="H306" s="40"/>
      <c r="I306" s="155"/>
      <c r="J306" s="40"/>
      <c r="K306" s="40"/>
      <c r="L306" s="44"/>
      <c r="M306" s="261"/>
      <c r="N306" s="262"/>
      <c r="O306" s="91"/>
      <c r="P306" s="91"/>
      <c r="Q306" s="91"/>
      <c r="R306" s="91"/>
      <c r="S306" s="91"/>
      <c r="T306" s="92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175</v>
      </c>
      <c r="AU306" s="17" t="s">
        <v>90</v>
      </c>
    </row>
    <row r="307" spans="1:65" s="2" customFormat="1" ht="21.75" customHeight="1">
      <c r="A307" s="38"/>
      <c r="B307" s="39"/>
      <c r="C307" s="245" t="s">
        <v>665</v>
      </c>
      <c r="D307" s="245" t="s">
        <v>169</v>
      </c>
      <c r="E307" s="246" t="s">
        <v>2802</v>
      </c>
      <c r="F307" s="247" t="s">
        <v>2799</v>
      </c>
      <c r="G307" s="248" t="s">
        <v>563</v>
      </c>
      <c r="H307" s="249">
        <v>12</v>
      </c>
      <c r="I307" s="250"/>
      <c r="J307" s="251">
        <f>ROUND(I307*H307,2)</f>
        <v>0</v>
      </c>
      <c r="K307" s="252"/>
      <c r="L307" s="44"/>
      <c r="M307" s="253" t="s">
        <v>1</v>
      </c>
      <c r="N307" s="254" t="s">
        <v>45</v>
      </c>
      <c r="O307" s="91"/>
      <c r="P307" s="255">
        <f>O307*H307</f>
        <v>0</v>
      </c>
      <c r="Q307" s="255">
        <v>0.00028</v>
      </c>
      <c r="R307" s="255">
        <f>Q307*H307</f>
        <v>0.0033599999999999997</v>
      </c>
      <c r="S307" s="255">
        <v>0</v>
      </c>
      <c r="T307" s="256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57" t="s">
        <v>348</v>
      </c>
      <c r="AT307" s="257" t="s">
        <v>169</v>
      </c>
      <c r="AU307" s="257" t="s">
        <v>90</v>
      </c>
      <c r="AY307" s="17" t="s">
        <v>166</v>
      </c>
      <c r="BE307" s="258">
        <f>IF(N307="základní",J307,0)</f>
        <v>0</v>
      </c>
      <c r="BF307" s="258">
        <f>IF(N307="snížená",J307,0)</f>
        <v>0</v>
      </c>
      <c r="BG307" s="258">
        <f>IF(N307="zákl. přenesená",J307,0)</f>
        <v>0</v>
      </c>
      <c r="BH307" s="258">
        <f>IF(N307="sníž. přenesená",J307,0)</f>
        <v>0</v>
      </c>
      <c r="BI307" s="258">
        <f>IF(N307="nulová",J307,0)</f>
        <v>0</v>
      </c>
      <c r="BJ307" s="17" t="s">
        <v>88</v>
      </c>
      <c r="BK307" s="258">
        <f>ROUND(I307*H307,2)</f>
        <v>0</v>
      </c>
      <c r="BL307" s="17" t="s">
        <v>348</v>
      </c>
      <c r="BM307" s="257" t="s">
        <v>2803</v>
      </c>
    </row>
    <row r="308" spans="1:47" s="2" customFormat="1" ht="12">
      <c r="A308" s="38"/>
      <c r="B308" s="39"/>
      <c r="C308" s="40"/>
      <c r="D308" s="259" t="s">
        <v>175</v>
      </c>
      <c r="E308" s="40"/>
      <c r="F308" s="260" t="s">
        <v>2801</v>
      </c>
      <c r="G308" s="40"/>
      <c r="H308" s="40"/>
      <c r="I308" s="155"/>
      <c r="J308" s="40"/>
      <c r="K308" s="40"/>
      <c r="L308" s="44"/>
      <c r="M308" s="261"/>
      <c r="N308" s="262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175</v>
      </c>
      <c r="AU308" s="17" t="s">
        <v>90</v>
      </c>
    </row>
    <row r="309" spans="1:65" s="2" customFormat="1" ht="21.75" customHeight="1">
      <c r="A309" s="38"/>
      <c r="B309" s="39"/>
      <c r="C309" s="245" t="s">
        <v>672</v>
      </c>
      <c r="D309" s="245" t="s">
        <v>169</v>
      </c>
      <c r="E309" s="246" t="s">
        <v>2804</v>
      </c>
      <c r="F309" s="247" t="s">
        <v>2805</v>
      </c>
      <c r="G309" s="248" t="s">
        <v>563</v>
      </c>
      <c r="H309" s="249">
        <v>5</v>
      </c>
      <c r="I309" s="250"/>
      <c r="J309" s="251">
        <f>ROUND(I309*H309,2)</f>
        <v>0</v>
      </c>
      <c r="K309" s="252"/>
      <c r="L309" s="44"/>
      <c r="M309" s="253" t="s">
        <v>1</v>
      </c>
      <c r="N309" s="254" t="s">
        <v>45</v>
      </c>
      <c r="O309" s="91"/>
      <c r="P309" s="255">
        <f>O309*H309</f>
        <v>0</v>
      </c>
      <c r="Q309" s="255">
        <v>0.00041</v>
      </c>
      <c r="R309" s="255">
        <f>Q309*H309</f>
        <v>0.0020499999999999997</v>
      </c>
      <c r="S309" s="255">
        <v>0</v>
      </c>
      <c r="T309" s="256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57" t="s">
        <v>348</v>
      </c>
      <c r="AT309" s="257" t="s">
        <v>169</v>
      </c>
      <c r="AU309" s="257" t="s">
        <v>90</v>
      </c>
      <c r="AY309" s="17" t="s">
        <v>166</v>
      </c>
      <c r="BE309" s="258">
        <f>IF(N309="základní",J309,0)</f>
        <v>0</v>
      </c>
      <c r="BF309" s="258">
        <f>IF(N309="snížená",J309,0)</f>
        <v>0</v>
      </c>
      <c r="BG309" s="258">
        <f>IF(N309="zákl. přenesená",J309,0)</f>
        <v>0</v>
      </c>
      <c r="BH309" s="258">
        <f>IF(N309="sníž. přenesená",J309,0)</f>
        <v>0</v>
      </c>
      <c r="BI309" s="258">
        <f>IF(N309="nulová",J309,0)</f>
        <v>0</v>
      </c>
      <c r="BJ309" s="17" t="s">
        <v>88</v>
      </c>
      <c r="BK309" s="258">
        <f>ROUND(I309*H309,2)</f>
        <v>0</v>
      </c>
      <c r="BL309" s="17" t="s">
        <v>348</v>
      </c>
      <c r="BM309" s="257" t="s">
        <v>2806</v>
      </c>
    </row>
    <row r="310" spans="1:47" s="2" customFormat="1" ht="12">
      <c r="A310" s="38"/>
      <c r="B310" s="39"/>
      <c r="C310" s="40"/>
      <c r="D310" s="259" t="s">
        <v>175</v>
      </c>
      <c r="E310" s="40"/>
      <c r="F310" s="260" t="s">
        <v>2807</v>
      </c>
      <c r="G310" s="40"/>
      <c r="H310" s="40"/>
      <c r="I310" s="155"/>
      <c r="J310" s="40"/>
      <c r="K310" s="40"/>
      <c r="L310" s="44"/>
      <c r="M310" s="261"/>
      <c r="N310" s="262"/>
      <c r="O310" s="91"/>
      <c r="P310" s="91"/>
      <c r="Q310" s="91"/>
      <c r="R310" s="91"/>
      <c r="S310" s="91"/>
      <c r="T310" s="92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175</v>
      </c>
      <c r="AU310" s="17" t="s">
        <v>90</v>
      </c>
    </row>
    <row r="311" spans="1:51" s="13" customFormat="1" ht="12">
      <c r="A311" s="13"/>
      <c r="B311" s="267"/>
      <c r="C311" s="268"/>
      <c r="D311" s="259" t="s">
        <v>267</v>
      </c>
      <c r="E311" s="269" t="s">
        <v>1</v>
      </c>
      <c r="F311" s="270" t="s">
        <v>2808</v>
      </c>
      <c r="G311" s="268"/>
      <c r="H311" s="271">
        <v>5</v>
      </c>
      <c r="I311" s="272"/>
      <c r="J311" s="268"/>
      <c r="K311" s="268"/>
      <c r="L311" s="273"/>
      <c r="M311" s="274"/>
      <c r="N311" s="275"/>
      <c r="O311" s="275"/>
      <c r="P311" s="275"/>
      <c r="Q311" s="275"/>
      <c r="R311" s="275"/>
      <c r="S311" s="275"/>
      <c r="T311" s="27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77" t="s">
        <v>267</v>
      </c>
      <c r="AU311" s="277" t="s">
        <v>90</v>
      </c>
      <c r="AV311" s="13" t="s">
        <v>90</v>
      </c>
      <c r="AW311" s="13" t="s">
        <v>35</v>
      </c>
      <c r="AX311" s="13" t="s">
        <v>80</v>
      </c>
      <c r="AY311" s="277" t="s">
        <v>166</v>
      </c>
    </row>
    <row r="312" spans="1:51" s="14" customFormat="1" ht="12">
      <c r="A312" s="14"/>
      <c r="B312" s="278"/>
      <c r="C312" s="279"/>
      <c r="D312" s="259" t="s">
        <v>267</v>
      </c>
      <c r="E312" s="280" t="s">
        <v>1</v>
      </c>
      <c r="F312" s="281" t="s">
        <v>269</v>
      </c>
      <c r="G312" s="279"/>
      <c r="H312" s="282">
        <v>5</v>
      </c>
      <c r="I312" s="283"/>
      <c r="J312" s="279"/>
      <c r="K312" s="279"/>
      <c r="L312" s="284"/>
      <c r="M312" s="285"/>
      <c r="N312" s="286"/>
      <c r="O312" s="286"/>
      <c r="P312" s="286"/>
      <c r="Q312" s="286"/>
      <c r="R312" s="286"/>
      <c r="S312" s="286"/>
      <c r="T312" s="287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88" t="s">
        <v>267</v>
      </c>
      <c r="AU312" s="288" t="s">
        <v>90</v>
      </c>
      <c r="AV312" s="14" t="s">
        <v>103</v>
      </c>
      <c r="AW312" s="14" t="s">
        <v>35</v>
      </c>
      <c r="AX312" s="14" t="s">
        <v>88</v>
      </c>
      <c r="AY312" s="288" t="s">
        <v>166</v>
      </c>
    </row>
    <row r="313" spans="1:65" s="2" customFormat="1" ht="44.25" customHeight="1">
      <c r="A313" s="38"/>
      <c r="B313" s="39"/>
      <c r="C313" s="245" t="s">
        <v>677</v>
      </c>
      <c r="D313" s="245" t="s">
        <v>169</v>
      </c>
      <c r="E313" s="246" t="s">
        <v>2809</v>
      </c>
      <c r="F313" s="247" t="s">
        <v>2810</v>
      </c>
      <c r="G313" s="248" t="s">
        <v>2033</v>
      </c>
      <c r="H313" s="249">
        <v>1</v>
      </c>
      <c r="I313" s="250"/>
      <c r="J313" s="251">
        <f>ROUND(I313*H313,2)</f>
        <v>0</v>
      </c>
      <c r="K313" s="252"/>
      <c r="L313" s="44"/>
      <c r="M313" s="253" t="s">
        <v>1</v>
      </c>
      <c r="N313" s="254" t="s">
        <v>45</v>
      </c>
      <c r="O313" s="91"/>
      <c r="P313" s="255">
        <f>O313*H313</f>
        <v>0</v>
      </c>
      <c r="Q313" s="255">
        <v>0.0292</v>
      </c>
      <c r="R313" s="255">
        <f>Q313*H313</f>
        <v>0.0292</v>
      </c>
      <c r="S313" s="255">
        <v>0</v>
      </c>
      <c r="T313" s="256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57" t="s">
        <v>348</v>
      </c>
      <c r="AT313" s="257" t="s">
        <v>169</v>
      </c>
      <c r="AU313" s="257" t="s">
        <v>90</v>
      </c>
      <c r="AY313" s="17" t="s">
        <v>166</v>
      </c>
      <c r="BE313" s="258">
        <f>IF(N313="základní",J313,0)</f>
        <v>0</v>
      </c>
      <c r="BF313" s="258">
        <f>IF(N313="snížená",J313,0)</f>
        <v>0</v>
      </c>
      <c r="BG313" s="258">
        <f>IF(N313="zákl. přenesená",J313,0)</f>
        <v>0</v>
      </c>
      <c r="BH313" s="258">
        <f>IF(N313="sníž. přenesená",J313,0)</f>
        <v>0</v>
      </c>
      <c r="BI313" s="258">
        <f>IF(N313="nulová",J313,0)</f>
        <v>0</v>
      </c>
      <c r="BJ313" s="17" t="s">
        <v>88</v>
      </c>
      <c r="BK313" s="258">
        <f>ROUND(I313*H313,2)</f>
        <v>0</v>
      </c>
      <c r="BL313" s="17" t="s">
        <v>348</v>
      </c>
      <c r="BM313" s="257" t="s">
        <v>2811</v>
      </c>
    </row>
    <row r="314" spans="1:47" s="2" customFormat="1" ht="12">
      <c r="A314" s="38"/>
      <c r="B314" s="39"/>
      <c r="C314" s="40"/>
      <c r="D314" s="259" t="s">
        <v>175</v>
      </c>
      <c r="E314" s="40"/>
      <c r="F314" s="260" t="s">
        <v>2810</v>
      </c>
      <c r="G314" s="40"/>
      <c r="H314" s="40"/>
      <c r="I314" s="155"/>
      <c r="J314" s="40"/>
      <c r="K314" s="40"/>
      <c r="L314" s="44"/>
      <c r="M314" s="261"/>
      <c r="N314" s="262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175</v>
      </c>
      <c r="AU314" s="17" t="s">
        <v>90</v>
      </c>
    </row>
    <row r="315" spans="1:65" s="2" customFormat="1" ht="21.75" customHeight="1">
      <c r="A315" s="38"/>
      <c r="B315" s="39"/>
      <c r="C315" s="245" t="s">
        <v>681</v>
      </c>
      <c r="D315" s="245" t="s">
        <v>169</v>
      </c>
      <c r="E315" s="246" t="s">
        <v>2812</v>
      </c>
      <c r="F315" s="247" t="s">
        <v>2813</v>
      </c>
      <c r="G315" s="248" t="s">
        <v>563</v>
      </c>
      <c r="H315" s="249">
        <v>1</v>
      </c>
      <c r="I315" s="250"/>
      <c r="J315" s="251">
        <f>ROUND(I315*H315,2)</f>
        <v>0</v>
      </c>
      <c r="K315" s="252"/>
      <c r="L315" s="44"/>
      <c r="M315" s="253" t="s">
        <v>1</v>
      </c>
      <c r="N315" s="254" t="s">
        <v>45</v>
      </c>
      <c r="O315" s="91"/>
      <c r="P315" s="255">
        <f>O315*H315</f>
        <v>0</v>
      </c>
      <c r="Q315" s="255">
        <v>0.00125</v>
      </c>
      <c r="R315" s="255">
        <f>Q315*H315</f>
        <v>0.00125</v>
      </c>
      <c r="S315" s="255">
        <v>0</v>
      </c>
      <c r="T315" s="256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57" t="s">
        <v>348</v>
      </c>
      <c r="AT315" s="257" t="s">
        <v>169</v>
      </c>
      <c r="AU315" s="257" t="s">
        <v>90</v>
      </c>
      <c r="AY315" s="17" t="s">
        <v>166</v>
      </c>
      <c r="BE315" s="258">
        <f>IF(N315="základní",J315,0)</f>
        <v>0</v>
      </c>
      <c r="BF315" s="258">
        <f>IF(N315="snížená",J315,0)</f>
        <v>0</v>
      </c>
      <c r="BG315" s="258">
        <f>IF(N315="zákl. přenesená",J315,0)</f>
        <v>0</v>
      </c>
      <c r="BH315" s="258">
        <f>IF(N315="sníž. přenesená",J315,0)</f>
        <v>0</v>
      </c>
      <c r="BI315" s="258">
        <f>IF(N315="nulová",J315,0)</f>
        <v>0</v>
      </c>
      <c r="BJ315" s="17" t="s">
        <v>88</v>
      </c>
      <c r="BK315" s="258">
        <f>ROUND(I315*H315,2)</f>
        <v>0</v>
      </c>
      <c r="BL315" s="17" t="s">
        <v>348</v>
      </c>
      <c r="BM315" s="257" t="s">
        <v>2814</v>
      </c>
    </row>
    <row r="316" spans="1:47" s="2" customFormat="1" ht="12">
      <c r="A316" s="38"/>
      <c r="B316" s="39"/>
      <c r="C316" s="40"/>
      <c r="D316" s="259" t="s">
        <v>175</v>
      </c>
      <c r="E316" s="40"/>
      <c r="F316" s="260" t="s">
        <v>2815</v>
      </c>
      <c r="G316" s="40"/>
      <c r="H316" s="40"/>
      <c r="I316" s="155"/>
      <c r="J316" s="40"/>
      <c r="K316" s="40"/>
      <c r="L316" s="44"/>
      <c r="M316" s="261"/>
      <c r="N316" s="262"/>
      <c r="O316" s="91"/>
      <c r="P316" s="91"/>
      <c r="Q316" s="91"/>
      <c r="R316" s="91"/>
      <c r="S316" s="91"/>
      <c r="T316" s="92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175</v>
      </c>
      <c r="AU316" s="17" t="s">
        <v>90</v>
      </c>
    </row>
    <row r="317" spans="1:65" s="2" customFormat="1" ht="21.75" customHeight="1">
      <c r="A317" s="38"/>
      <c r="B317" s="39"/>
      <c r="C317" s="245" t="s">
        <v>701</v>
      </c>
      <c r="D317" s="245" t="s">
        <v>169</v>
      </c>
      <c r="E317" s="246" t="s">
        <v>2816</v>
      </c>
      <c r="F317" s="247" t="s">
        <v>2817</v>
      </c>
      <c r="G317" s="248" t="s">
        <v>264</v>
      </c>
      <c r="H317" s="249">
        <v>232</v>
      </c>
      <c r="I317" s="250"/>
      <c r="J317" s="251">
        <f>ROUND(I317*H317,2)</f>
        <v>0</v>
      </c>
      <c r="K317" s="252"/>
      <c r="L317" s="44"/>
      <c r="M317" s="253" t="s">
        <v>1</v>
      </c>
      <c r="N317" s="254" t="s">
        <v>45</v>
      </c>
      <c r="O317" s="91"/>
      <c r="P317" s="255">
        <f>O317*H317</f>
        <v>0</v>
      </c>
      <c r="Q317" s="255">
        <v>0.00019</v>
      </c>
      <c r="R317" s="255">
        <f>Q317*H317</f>
        <v>0.04408</v>
      </c>
      <c r="S317" s="255">
        <v>0</v>
      </c>
      <c r="T317" s="256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57" t="s">
        <v>348</v>
      </c>
      <c r="AT317" s="257" t="s">
        <v>169</v>
      </c>
      <c r="AU317" s="257" t="s">
        <v>90</v>
      </c>
      <c r="AY317" s="17" t="s">
        <v>166</v>
      </c>
      <c r="BE317" s="258">
        <f>IF(N317="základní",J317,0)</f>
        <v>0</v>
      </c>
      <c r="BF317" s="258">
        <f>IF(N317="snížená",J317,0)</f>
        <v>0</v>
      </c>
      <c r="BG317" s="258">
        <f>IF(N317="zákl. přenesená",J317,0)</f>
        <v>0</v>
      </c>
      <c r="BH317" s="258">
        <f>IF(N317="sníž. přenesená",J317,0)</f>
        <v>0</v>
      </c>
      <c r="BI317" s="258">
        <f>IF(N317="nulová",J317,0)</f>
        <v>0</v>
      </c>
      <c r="BJ317" s="17" t="s">
        <v>88</v>
      </c>
      <c r="BK317" s="258">
        <f>ROUND(I317*H317,2)</f>
        <v>0</v>
      </c>
      <c r="BL317" s="17" t="s">
        <v>348</v>
      </c>
      <c r="BM317" s="257" t="s">
        <v>2818</v>
      </c>
    </row>
    <row r="318" spans="1:47" s="2" customFormat="1" ht="12">
      <c r="A318" s="38"/>
      <c r="B318" s="39"/>
      <c r="C318" s="40"/>
      <c r="D318" s="259" t="s">
        <v>175</v>
      </c>
      <c r="E318" s="40"/>
      <c r="F318" s="260" t="s">
        <v>2819</v>
      </c>
      <c r="G318" s="40"/>
      <c r="H318" s="40"/>
      <c r="I318" s="155"/>
      <c r="J318" s="40"/>
      <c r="K318" s="40"/>
      <c r="L318" s="44"/>
      <c r="M318" s="261"/>
      <c r="N318" s="262"/>
      <c r="O318" s="91"/>
      <c r="P318" s="91"/>
      <c r="Q318" s="91"/>
      <c r="R318" s="91"/>
      <c r="S318" s="91"/>
      <c r="T318" s="92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175</v>
      </c>
      <c r="AU318" s="17" t="s">
        <v>90</v>
      </c>
    </row>
    <row r="319" spans="1:51" s="13" customFormat="1" ht="12">
      <c r="A319" s="13"/>
      <c r="B319" s="267"/>
      <c r="C319" s="268"/>
      <c r="D319" s="259" t="s">
        <v>267</v>
      </c>
      <c r="E319" s="269" t="s">
        <v>1</v>
      </c>
      <c r="F319" s="270" t="s">
        <v>202</v>
      </c>
      <c r="G319" s="268"/>
      <c r="H319" s="271">
        <v>8</v>
      </c>
      <c r="I319" s="272"/>
      <c r="J319" s="268"/>
      <c r="K319" s="268"/>
      <c r="L319" s="273"/>
      <c r="M319" s="274"/>
      <c r="N319" s="275"/>
      <c r="O319" s="275"/>
      <c r="P319" s="275"/>
      <c r="Q319" s="275"/>
      <c r="R319" s="275"/>
      <c r="S319" s="275"/>
      <c r="T319" s="27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77" t="s">
        <v>267</v>
      </c>
      <c r="AU319" s="277" t="s">
        <v>90</v>
      </c>
      <c r="AV319" s="13" t="s">
        <v>90</v>
      </c>
      <c r="AW319" s="13" t="s">
        <v>35</v>
      </c>
      <c r="AX319" s="13" t="s">
        <v>80</v>
      </c>
      <c r="AY319" s="277" t="s">
        <v>166</v>
      </c>
    </row>
    <row r="320" spans="1:51" s="13" customFormat="1" ht="12">
      <c r="A320" s="13"/>
      <c r="B320" s="267"/>
      <c r="C320" s="268"/>
      <c r="D320" s="259" t="s">
        <v>267</v>
      </c>
      <c r="E320" s="269" t="s">
        <v>1</v>
      </c>
      <c r="F320" s="270" t="s">
        <v>1738</v>
      </c>
      <c r="G320" s="268"/>
      <c r="H320" s="271">
        <v>224</v>
      </c>
      <c r="I320" s="272"/>
      <c r="J320" s="268"/>
      <c r="K320" s="268"/>
      <c r="L320" s="273"/>
      <c r="M320" s="274"/>
      <c r="N320" s="275"/>
      <c r="O320" s="275"/>
      <c r="P320" s="275"/>
      <c r="Q320" s="275"/>
      <c r="R320" s="275"/>
      <c r="S320" s="275"/>
      <c r="T320" s="27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77" t="s">
        <v>267</v>
      </c>
      <c r="AU320" s="277" t="s">
        <v>90</v>
      </c>
      <c r="AV320" s="13" t="s">
        <v>90</v>
      </c>
      <c r="AW320" s="13" t="s">
        <v>35</v>
      </c>
      <c r="AX320" s="13" t="s">
        <v>80</v>
      </c>
      <c r="AY320" s="277" t="s">
        <v>166</v>
      </c>
    </row>
    <row r="321" spans="1:51" s="14" customFormat="1" ht="12">
      <c r="A321" s="14"/>
      <c r="B321" s="278"/>
      <c r="C321" s="279"/>
      <c r="D321" s="259" t="s">
        <v>267</v>
      </c>
      <c r="E321" s="280" t="s">
        <v>1</v>
      </c>
      <c r="F321" s="281" t="s">
        <v>269</v>
      </c>
      <c r="G321" s="279"/>
      <c r="H321" s="282">
        <v>232</v>
      </c>
      <c r="I321" s="283"/>
      <c r="J321" s="279"/>
      <c r="K321" s="279"/>
      <c r="L321" s="284"/>
      <c r="M321" s="285"/>
      <c r="N321" s="286"/>
      <c r="O321" s="286"/>
      <c r="P321" s="286"/>
      <c r="Q321" s="286"/>
      <c r="R321" s="286"/>
      <c r="S321" s="286"/>
      <c r="T321" s="287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88" t="s">
        <v>267</v>
      </c>
      <c r="AU321" s="288" t="s">
        <v>90</v>
      </c>
      <c r="AV321" s="14" t="s">
        <v>103</v>
      </c>
      <c r="AW321" s="14" t="s">
        <v>35</v>
      </c>
      <c r="AX321" s="14" t="s">
        <v>88</v>
      </c>
      <c r="AY321" s="288" t="s">
        <v>166</v>
      </c>
    </row>
    <row r="322" spans="1:65" s="2" customFormat="1" ht="16.5" customHeight="1">
      <c r="A322" s="38"/>
      <c r="B322" s="39"/>
      <c r="C322" s="245" t="s">
        <v>707</v>
      </c>
      <c r="D322" s="245" t="s">
        <v>169</v>
      </c>
      <c r="E322" s="246" t="s">
        <v>2820</v>
      </c>
      <c r="F322" s="247" t="s">
        <v>2821</v>
      </c>
      <c r="G322" s="248" t="s">
        <v>264</v>
      </c>
      <c r="H322" s="249">
        <v>232</v>
      </c>
      <c r="I322" s="250"/>
      <c r="J322" s="251">
        <f>ROUND(I322*H322,2)</f>
        <v>0</v>
      </c>
      <c r="K322" s="252"/>
      <c r="L322" s="44"/>
      <c r="M322" s="253" t="s">
        <v>1</v>
      </c>
      <c r="N322" s="254" t="s">
        <v>45</v>
      </c>
      <c r="O322" s="91"/>
      <c r="P322" s="255">
        <f>O322*H322</f>
        <v>0</v>
      </c>
      <c r="Q322" s="255">
        <v>1E-05</v>
      </c>
      <c r="R322" s="255">
        <f>Q322*H322</f>
        <v>0.00232</v>
      </c>
      <c r="S322" s="255">
        <v>0</v>
      </c>
      <c r="T322" s="256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57" t="s">
        <v>348</v>
      </c>
      <c r="AT322" s="257" t="s">
        <v>169</v>
      </c>
      <c r="AU322" s="257" t="s">
        <v>90</v>
      </c>
      <c r="AY322" s="17" t="s">
        <v>166</v>
      </c>
      <c r="BE322" s="258">
        <f>IF(N322="základní",J322,0)</f>
        <v>0</v>
      </c>
      <c r="BF322" s="258">
        <f>IF(N322="snížená",J322,0)</f>
        <v>0</v>
      </c>
      <c r="BG322" s="258">
        <f>IF(N322="zákl. přenesená",J322,0)</f>
        <v>0</v>
      </c>
      <c r="BH322" s="258">
        <f>IF(N322="sníž. přenesená",J322,0)</f>
        <v>0</v>
      </c>
      <c r="BI322" s="258">
        <f>IF(N322="nulová",J322,0)</f>
        <v>0</v>
      </c>
      <c r="BJ322" s="17" t="s">
        <v>88</v>
      </c>
      <c r="BK322" s="258">
        <f>ROUND(I322*H322,2)</f>
        <v>0</v>
      </c>
      <c r="BL322" s="17" t="s">
        <v>348</v>
      </c>
      <c r="BM322" s="257" t="s">
        <v>2822</v>
      </c>
    </row>
    <row r="323" spans="1:47" s="2" customFormat="1" ht="12">
      <c r="A323" s="38"/>
      <c r="B323" s="39"/>
      <c r="C323" s="40"/>
      <c r="D323" s="259" t="s">
        <v>175</v>
      </c>
      <c r="E323" s="40"/>
      <c r="F323" s="260" t="s">
        <v>2823</v>
      </c>
      <c r="G323" s="40"/>
      <c r="H323" s="40"/>
      <c r="I323" s="155"/>
      <c r="J323" s="40"/>
      <c r="K323" s="40"/>
      <c r="L323" s="44"/>
      <c r="M323" s="261"/>
      <c r="N323" s="262"/>
      <c r="O323" s="91"/>
      <c r="P323" s="91"/>
      <c r="Q323" s="91"/>
      <c r="R323" s="91"/>
      <c r="S323" s="91"/>
      <c r="T323" s="92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175</v>
      </c>
      <c r="AU323" s="17" t="s">
        <v>90</v>
      </c>
    </row>
    <row r="324" spans="1:51" s="13" customFormat="1" ht="12">
      <c r="A324" s="13"/>
      <c r="B324" s="267"/>
      <c r="C324" s="268"/>
      <c r="D324" s="259" t="s">
        <v>267</v>
      </c>
      <c r="E324" s="269" t="s">
        <v>1</v>
      </c>
      <c r="F324" s="270" t="s">
        <v>2824</v>
      </c>
      <c r="G324" s="268"/>
      <c r="H324" s="271">
        <v>232</v>
      </c>
      <c r="I324" s="272"/>
      <c r="J324" s="268"/>
      <c r="K324" s="268"/>
      <c r="L324" s="273"/>
      <c r="M324" s="274"/>
      <c r="N324" s="275"/>
      <c r="O324" s="275"/>
      <c r="P324" s="275"/>
      <c r="Q324" s="275"/>
      <c r="R324" s="275"/>
      <c r="S324" s="275"/>
      <c r="T324" s="27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77" t="s">
        <v>267</v>
      </c>
      <c r="AU324" s="277" t="s">
        <v>90</v>
      </c>
      <c r="AV324" s="13" t="s">
        <v>90</v>
      </c>
      <c r="AW324" s="13" t="s">
        <v>35</v>
      </c>
      <c r="AX324" s="13" t="s">
        <v>80</v>
      </c>
      <c r="AY324" s="277" t="s">
        <v>166</v>
      </c>
    </row>
    <row r="325" spans="1:51" s="14" customFormat="1" ht="12">
      <c r="A325" s="14"/>
      <c r="B325" s="278"/>
      <c r="C325" s="279"/>
      <c r="D325" s="259" t="s">
        <v>267</v>
      </c>
      <c r="E325" s="280" t="s">
        <v>1</v>
      </c>
      <c r="F325" s="281" t="s">
        <v>269</v>
      </c>
      <c r="G325" s="279"/>
      <c r="H325" s="282">
        <v>232</v>
      </c>
      <c r="I325" s="283"/>
      <c r="J325" s="279"/>
      <c r="K325" s="279"/>
      <c r="L325" s="284"/>
      <c r="M325" s="285"/>
      <c r="N325" s="286"/>
      <c r="O325" s="286"/>
      <c r="P325" s="286"/>
      <c r="Q325" s="286"/>
      <c r="R325" s="286"/>
      <c r="S325" s="286"/>
      <c r="T325" s="287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88" t="s">
        <v>267</v>
      </c>
      <c r="AU325" s="288" t="s">
        <v>90</v>
      </c>
      <c r="AV325" s="14" t="s">
        <v>103</v>
      </c>
      <c r="AW325" s="14" t="s">
        <v>35</v>
      </c>
      <c r="AX325" s="14" t="s">
        <v>88</v>
      </c>
      <c r="AY325" s="288" t="s">
        <v>166</v>
      </c>
    </row>
    <row r="326" spans="1:65" s="2" customFormat="1" ht="21.75" customHeight="1">
      <c r="A326" s="38"/>
      <c r="B326" s="39"/>
      <c r="C326" s="245" t="s">
        <v>711</v>
      </c>
      <c r="D326" s="245" t="s">
        <v>169</v>
      </c>
      <c r="E326" s="246" t="s">
        <v>2825</v>
      </c>
      <c r="F326" s="247" t="s">
        <v>2826</v>
      </c>
      <c r="G326" s="248" t="s">
        <v>307</v>
      </c>
      <c r="H326" s="249">
        <v>1.448</v>
      </c>
      <c r="I326" s="250"/>
      <c r="J326" s="251">
        <f>ROUND(I326*H326,2)</f>
        <v>0</v>
      </c>
      <c r="K326" s="252"/>
      <c r="L326" s="44"/>
      <c r="M326" s="253" t="s">
        <v>1</v>
      </c>
      <c r="N326" s="254" t="s">
        <v>45</v>
      </c>
      <c r="O326" s="91"/>
      <c r="P326" s="255">
        <f>O326*H326</f>
        <v>0</v>
      </c>
      <c r="Q326" s="255">
        <v>0</v>
      </c>
      <c r="R326" s="255">
        <f>Q326*H326</f>
        <v>0</v>
      </c>
      <c r="S326" s="255">
        <v>0</v>
      </c>
      <c r="T326" s="256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57" t="s">
        <v>348</v>
      </c>
      <c r="AT326" s="257" t="s">
        <v>169</v>
      </c>
      <c r="AU326" s="257" t="s">
        <v>90</v>
      </c>
      <c r="AY326" s="17" t="s">
        <v>166</v>
      </c>
      <c r="BE326" s="258">
        <f>IF(N326="základní",J326,0)</f>
        <v>0</v>
      </c>
      <c r="BF326" s="258">
        <f>IF(N326="snížená",J326,0)</f>
        <v>0</v>
      </c>
      <c r="BG326" s="258">
        <f>IF(N326="zákl. přenesená",J326,0)</f>
        <v>0</v>
      </c>
      <c r="BH326" s="258">
        <f>IF(N326="sníž. přenesená",J326,0)</f>
        <v>0</v>
      </c>
      <c r="BI326" s="258">
        <f>IF(N326="nulová",J326,0)</f>
        <v>0</v>
      </c>
      <c r="BJ326" s="17" t="s">
        <v>88</v>
      </c>
      <c r="BK326" s="258">
        <f>ROUND(I326*H326,2)</f>
        <v>0</v>
      </c>
      <c r="BL326" s="17" t="s">
        <v>348</v>
      </c>
      <c r="BM326" s="257" t="s">
        <v>2827</v>
      </c>
    </row>
    <row r="327" spans="1:47" s="2" customFormat="1" ht="12">
      <c r="A327" s="38"/>
      <c r="B327" s="39"/>
      <c r="C327" s="40"/>
      <c r="D327" s="259" t="s">
        <v>175</v>
      </c>
      <c r="E327" s="40"/>
      <c r="F327" s="260" t="s">
        <v>2828</v>
      </c>
      <c r="G327" s="40"/>
      <c r="H327" s="40"/>
      <c r="I327" s="155"/>
      <c r="J327" s="40"/>
      <c r="K327" s="40"/>
      <c r="L327" s="44"/>
      <c r="M327" s="261"/>
      <c r="N327" s="262"/>
      <c r="O327" s="91"/>
      <c r="P327" s="91"/>
      <c r="Q327" s="91"/>
      <c r="R327" s="91"/>
      <c r="S327" s="91"/>
      <c r="T327" s="92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175</v>
      </c>
      <c r="AU327" s="17" t="s">
        <v>90</v>
      </c>
    </row>
    <row r="328" spans="1:65" s="2" customFormat="1" ht="16.5" customHeight="1">
      <c r="A328" s="38"/>
      <c r="B328" s="39"/>
      <c r="C328" s="245" t="s">
        <v>716</v>
      </c>
      <c r="D328" s="245" t="s">
        <v>169</v>
      </c>
      <c r="E328" s="246" t="s">
        <v>2829</v>
      </c>
      <c r="F328" s="247" t="s">
        <v>2830</v>
      </c>
      <c r="G328" s="248" t="s">
        <v>988</v>
      </c>
      <c r="H328" s="249">
        <v>1</v>
      </c>
      <c r="I328" s="250"/>
      <c r="J328" s="251">
        <f>ROUND(I328*H328,2)</f>
        <v>0</v>
      </c>
      <c r="K328" s="252"/>
      <c r="L328" s="44"/>
      <c r="M328" s="253" t="s">
        <v>1</v>
      </c>
      <c r="N328" s="254" t="s">
        <v>45</v>
      </c>
      <c r="O328" s="91"/>
      <c r="P328" s="255">
        <f>O328*H328</f>
        <v>0</v>
      </c>
      <c r="Q328" s="255">
        <v>0</v>
      </c>
      <c r="R328" s="255">
        <f>Q328*H328</f>
        <v>0</v>
      </c>
      <c r="S328" s="255">
        <v>0</v>
      </c>
      <c r="T328" s="256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57" t="s">
        <v>348</v>
      </c>
      <c r="AT328" s="257" t="s">
        <v>169</v>
      </c>
      <c r="AU328" s="257" t="s">
        <v>90</v>
      </c>
      <c r="AY328" s="17" t="s">
        <v>166</v>
      </c>
      <c r="BE328" s="258">
        <f>IF(N328="základní",J328,0)</f>
        <v>0</v>
      </c>
      <c r="BF328" s="258">
        <f>IF(N328="snížená",J328,0)</f>
        <v>0</v>
      </c>
      <c r="BG328" s="258">
        <f>IF(N328="zákl. přenesená",J328,0)</f>
        <v>0</v>
      </c>
      <c r="BH328" s="258">
        <f>IF(N328="sníž. přenesená",J328,0)</f>
        <v>0</v>
      </c>
      <c r="BI328" s="258">
        <f>IF(N328="nulová",J328,0)</f>
        <v>0</v>
      </c>
      <c r="BJ328" s="17" t="s">
        <v>88</v>
      </c>
      <c r="BK328" s="258">
        <f>ROUND(I328*H328,2)</f>
        <v>0</v>
      </c>
      <c r="BL328" s="17" t="s">
        <v>348</v>
      </c>
      <c r="BM328" s="257" t="s">
        <v>2831</v>
      </c>
    </row>
    <row r="329" spans="1:47" s="2" customFormat="1" ht="12">
      <c r="A329" s="38"/>
      <c r="B329" s="39"/>
      <c r="C329" s="40"/>
      <c r="D329" s="259" t="s">
        <v>175</v>
      </c>
      <c r="E329" s="40"/>
      <c r="F329" s="260" t="s">
        <v>2830</v>
      </c>
      <c r="G329" s="40"/>
      <c r="H329" s="40"/>
      <c r="I329" s="155"/>
      <c r="J329" s="40"/>
      <c r="K329" s="40"/>
      <c r="L329" s="44"/>
      <c r="M329" s="261"/>
      <c r="N329" s="262"/>
      <c r="O329" s="91"/>
      <c r="P329" s="91"/>
      <c r="Q329" s="91"/>
      <c r="R329" s="91"/>
      <c r="S329" s="91"/>
      <c r="T329" s="92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175</v>
      </c>
      <c r="AU329" s="17" t="s">
        <v>90</v>
      </c>
    </row>
    <row r="330" spans="1:65" s="2" customFormat="1" ht="21.75" customHeight="1">
      <c r="A330" s="38"/>
      <c r="B330" s="39"/>
      <c r="C330" s="245" t="s">
        <v>726</v>
      </c>
      <c r="D330" s="245" t="s">
        <v>169</v>
      </c>
      <c r="E330" s="246" t="s">
        <v>2832</v>
      </c>
      <c r="F330" s="247" t="s">
        <v>2833</v>
      </c>
      <c r="G330" s="248" t="s">
        <v>988</v>
      </c>
      <c r="H330" s="249">
        <v>1</v>
      </c>
      <c r="I330" s="250"/>
      <c r="J330" s="251">
        <f>ROUND(I330*H330,2)</f>
        <v>0</v>
      </c>
      <c r="K330" s="252"/>
      <c r="L330" s="44"/>
      <c r="M330" s="253" t="s">
        <v>1</v>
      </c>
      <c r="N330" s="254" t="s">
        <v>45</v>
      </c>
      <c r="O330" s="91"/>
      <c r="P330" s="255">
        <f>O330*H330</f>
        <v>0</v>
      </c>
      <c r="Q330" s="255">
        <v>0</v>
      </c>
      <c r="R330" s="255">
        <f>Q330*H330</f>
        <v>0</v>
      </c>
      <c r="S330" s="255">
        <v>0</v>
      </c>
      <c r="T330" s="256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57" t="s">
        <v>348</v>
      </c>
      <c r="AT330" s="257" t="s">
        <v>169</v>
      </c>
      <c r="AU330" s="257" t="s">
        <v>90</v>
      </c>
      <c r="AY330" s="17" t="s">
        <v>166</v>
      </c>
      <c r="BE330" s="258">
        <f>IF(N330="základní",J330,0)</f>
        <v>0</v>
      </c>
      <c r="BF330" s="258">
        <f>IF(N330="snížená",J330,0)</f>
        <v>0</v>
      </c>
      <c r="BG330" s="258">
        <f>IF(N330="zákl. přenesená",J330,0)</f>
        <v>0</v>
      </c>
      <c r="BH330" s="258">
        <f>IF(N330="sníž. přenesená",J330,0)</f>
        <v>0</v>
      </c>
      <c r="BI330" s="258">
        <f>IF(N330="nulová",J330,0)</f>
        <v>0</v>
      </c>
      <c r="BJ330" s="17" t="s">
        <v>88</v>
      </c>
      <c r="BK330" s="258">
        <f>ROUND(I330*H330,2)</f>
        <v>0</v>
      </c>
      <c r="BL330" s="17" t="s">
        <v>348</v>
      </c>
      <c r="BM330" s="257" t="s">
        <v>2834</v>
      </c>
    </row>
    <row r="331" spans="1:47" s="2" customFormat="1" ht="12">
      <c r="A331" s="38"/>
      <c r="B331" s="39"/>
      <c r="C331" s="40"/>
      <c r="D331" s="259" t="s">
        <v>175</v>
      </c>
      <c r="E331" s="40"/>
      <c r="F331" s="260" t="s">
        <v>2833</v>
      </c>
      <c r="G331" s="40"/>
      <c r="H331" s="40"/>
      <c r="I331" s="155"/>
      <c r="J331" s="40"/>
      <c r="K331" s="40"/>
      <c r="L331" s="44"/>
      <c r="M331" s="261"/>
      <c r="N331" s="262"/>
      <c r="O331" s="91"/>
      <c r="P331" s="91"/>
      <c r="Q331" s="91"/>
      <c r="R331" s="91"/>
      <c r="S331" s="91"/>
      <c r="T331" s="92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175</v>
      </c>
      <c r="AU331" s="17" t="s">
        <v>90</v>
      </c>
    </row>
    <row r="332" spans="1:65" s="2" customFormat="1" ht="21.75" customHeight="1">
      <c r="A332" s="38"/>
      <c r="B332" s="39"/>
      <c r="C332" s="245" t="s">
        <v>732</v>
      </c>
      <c r="D332" s="245" t="s">
        <v>169</v>
      </c>
      <c r="E332" s="246" t="s">
        <v>2835</v>
      </c>
      <c r="F332" s="247" t="s">
        <v>2836</v>
      </c>
      <c r="G332" s="248" t="s">
        <v>988</v>
      </c>
      <c r="H332" s="249">
        <v>1</v>
      </c>
      <c r="I332" s="250"/>
      <c r="J332" s="251">
        <f>ROUND(I332*H332,2)</f>
        <v>0</v>
      </c>
      <c r="K332" s="252"/>
      <c r="L332" s="44"/>
      <c r="M332" s="253" t="s">
        <v>1</v>
      </c>
      <c r="N332" s="254" t="s">
        <v>45</v>
      </c>
      <c r="O332" s="91"/>
      <c r="P332" s="255">
        <f>O332*H332</f>
        <v>0</v>
      </c>
      <c r="Q332" s="255">
        <v>0</v>
      </c>
      <c r="R332" s="255">
        <f>Q332*H332</f>
        <v>0</v>
      </c>
      <c r="S332" s="255">
        <v>0</v>
      </c>
      <c r="T332" s="256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57" t="s">
        <v>348</v>
      </c>
      <c r="AT332" s="257" t="s">
        <v>169</v>
      </c>
      <c r="AU332" s="257" t="s">
        <v>90</v>
      </c>
      <c r="AY332" s="17" t="s">
        <v>166</v>
      </c>
      <c r="BE332" s="258">
        <f>IF(N332="základní",J332,0)</f>
        <v>0</v>
      </c>
      <c r="BF332" s="258">
        <f>IF(N332="snížená",J332,0)</f>
        <v>0</v>
      </c>
      <c r="BG332" s="258">
        <f>IF(N332="zákl. přenesená",J332,0)</f>
        <v>0</v>
      </c>
      <c r="BH332" s="258">
        <f>IF(N332="sníž. přenesená",J332,0)</f>
        <v>0</v>
      </c>
      <c r="BI332" s="258">
        <f>IF(N332="nulová",J332,0)</f>
        <v>0</v>
      </c>
      <c r="BJ332" s="17" t="s">
        <v>88</v>
      </c>
      <c r="BK332" s="258">
        <f>ROUND(I332*H332,2)</f>
        <v>0</v>
      </c>
      <c r="BL332" s="17" t="s">
        <v>348</v>
      </c>
      <c r="BM332" s="257" t="s">
        <v>2837</v>
      </c>
    </row>
    <row r="333" spans="1:47" s="2" customFormat="1" ht="12">
      <c r="A333" s="38"/>
      <c r="B333" s="39"/>
      <c r="C333" s="40"/>
      <c r="D333" s="259" t="s">
        <v>175</v>
      </c>
      <c r="E333" s="40"/>
      <c r="F333" s="260" t="s">
        <v>2836</v>
      </c>
      <c r="G333" s="40"/>
      <c r="H333" s="40"/>
      <c r="I333" s="155"/>
      <c r="J333" s="40"/>
      <c r="K333" s="40"/>
      <c r="L333" s="44"/>
      <c r="M333" s="261"/>
      <c r="N333" s="262"/>
      <c r="O333" s="91"/>
      <c r="P333" s="91"/>
      <c r="Q333" s="91"/>
      <c r="R333" s="91"/>
      <c r="S333" s="91"/>
      <c r="T333" s="92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175</v>
      </c>
      <c r="AU333" s="17" t="s">
        <v>90</v>
      </c>
    </row>
    <row r="334" spans="1:65" s="2" customFormat="1" ht="44.25" customHeight="1">
      <c r="A334" s="38"/>
      <c r="B334" s="39"/>
      <c r="C334" s="245" t="s">
        <v>735</v>
      </c>
      <c r="D334" s="245" t="s">
        <v>169</v>
      </c>
      <c r="E334" s="246" t="s">
        <v>2838</v>
      </c>
      <c r="F334" s="247" t="s">
        <v>2839</v>
      </c>
      <c r="G334" s="248" t="s">
        <v>988</v>
      </c>
      <c r="H334" s="249">
        <v>1</v>
      </c>
      <c r="I334" s="250"/>
      <c r="J334" s="251">
        <f>ROUND(I334*H334,2)</f>
        <v>0</v>
      </c>
      <c r="K334" s="252"/>
      <c r="L334" s="44"/>
      <c r="M334" s="253" t="s">
        <v>1</v>
      </c>
      <c r="N334" s="254" t="s">
        <v>45</v>
      </c>
      <c r="O334" s="91"/>
      <c r="P334" s="255">
        <f>O334*H334</f>
        <v>0</v>
      </c>
      <c r="Q334" s="255">
        <v>0</v>
      </c>
      <c r="R334" s="255">
        <f>Q334*H334</f>
        <v>0</v>
      </c>
      <c r="S334" s="255">
        <v>0</v>
      </c>
      <c r="T334" s="256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57" t="s">
        <v>348</v>
      </c>
      <c r="AT334" s="257" t="s">
        <v>169</v>
      </c>
      <c r="AU334" s="257" t="s">
        <v>90</v>
      </c>
      <c r="AY334" s="17" t="s">
        <v>166</v>
      </c>
      <c r="BE334" s="258">
        <f>IF(N334="základní",J334,0)</f>
        <v>0</v>
      </c>
      <c r="BF334" s="258">
        <f>IF(N334="snížená",J334,0)</f>
        <v>0</v>
      </c>
      <c r="BG334" s="258">
        <f>IF(N334="zákl. přenesená",J334,0)</f>
        <v>0</v>
      </c>
      <c r="BH334" s="258">
        <f>IF(N334="sníž. přenesená",J334,0)</f>
        <v>0</v>
      </c>
      <c r="BI334" s="258">
        <f>IF(N334="nulová",J334,0)</f>
        <v>0</v>
      </c>
      <c r="BJ334" s="17" t="s">
        <v>88</v>
      </c>
      <c r="BK334" s="258">
        <f>ROUND(I334*H334,2)</f>
        <v>0</v>
      </c>
      <c r="BL334" s="17" t="s">
        <v>348</v>
      </c>
      <c r="BM334" s="257" t="s">
        <v>2840</v>
      </c>
    </row>
    <row r="335" spans="1:47" s="2" customFormat="1" ht="12">
      <c r="A335" s="38"/>
      <c r="B335" s="39"/>
      <c r="C335" s="40"/>
      <c r="D335" s="259" t="s">
        <v>175</v>
      </c>
      <c r="E335" s="40"/>
      <c r="F335" s="260" t="s">
        <v>2839</v>
      </c>
      <c r="G335" s="40"/>
      <c r="H335" s="40"/>
      <c r="I335" s="155"/>
      <c r="J335" s="40"/>
      <c r="K335" s="40"/>
      <c r="L335" s="44"/>
      <c r="M335" s="261"/>
      <c r="N335" s="262"/>
      <c r="O335" s="91"/>
      <c r="P335" s="91"/>
      <c r="Q335" s="91"/>
      <c r="R335" s="91"/>
      <c r="S335" s="91"/>
      <c r="T335" s="92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175</v>
      </c>
      <c r="AU335" s="17" t="s">
        <v>90</v>
      </c>
    </row>
    <row r="336" spans="1:65" s="2" customFormat="1" ht="33" customHeight="1">
      <c r="A336" s="38"/>
      <c r="B336" s="39"/>
      <c r="C336" s="245" t="s">
        <v>744</v>
      </c>
      <c r="D336" s="245" t="s">
        <v>169</v>
      </c>
      <c r="E336" s="246" t="s">
        <v>2841</v>
      </c>
      <c r="F336" s="247" t="s">
        <v>2842</v>
      </c>
      <c r="G336" s="248" t="s">
        <v>988</v>
      </c>
      <c r="H336" s="249">
        <v>1</v>
      </c>
      <c r="I336" s="250"/>
      <c r="J336" s="251">
        <f>ROUND(I336*H336,2)</f>
        <v>0</v>
      </c>
      <c r="K336" s="252"/>
      <c r="L336" s="44"/>
      <c r="M336" s="253" t="s">
        <v>1</v>
      </c>
      <c r="N336" s="254" t="s">
        <v>45</v>
      </c>
      <c r="O336" s="91"/>
      <c r="P336" s="255">
        <f>O336*H336</f>
        <v>0</v>
      </c>
      <c r="Q336" s="255">
        <v>0</v>
      </c>
      <c r="R336" s="255">
        <f>Q336*H336</f>
        <v>0</v>
      </c>
      <c r="S336" s="255">
        <v>0</v>
      </c>
      <c r="T336" s="256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57" t="s">
        <v>348</v>
      </c>
      <c r="AT336" s="257" t="s">
        <v>169</v>
      </c>
      <c r="AU336" s="257" t="s">
        <v>90</v>
      </c>
      <c r="AY336" s="17" t="s">
        <v>166</v>
      </c>
      <c r="BE336" s="258">
        <f>IF(N336="základní",J336,0)</f>
        <v>0</v>
      </c>
      <c r="BF336" s="258">
        <f>IF(N336="snížená",J336,0)</f>
        <v>0</v>
      </c>
      <c r="BG336" s="258">
        <f>IF(N336="zákl. přenesená",J336,0)</f>
        <v>0</v>
      </c>
      <c r="BH336" s="258">
        <f>IF(N336="sníž. přenesená",J336,0)</f>
        <v>0</v>
      </c>
      <c r="BI336" s="258">
        <f>IF(N336="nulová",J336,0)</f>
        <v>0</v>
      </c>
      <c r="BJ336" s="17" t="s">
        <v>88</v>
      </c>
      <c r="BK336" s="258">
        <f>ROUND(I336*H336,2)</f>
        <v>0</v>
      </c>
      <c r="BL336" s="17" t="s">
        <v>348</v>
      </c>
      <c r="BM336" s="257" t="s">
        <v>2843</v>
      </c>
    </row>
    <row r="337" spans="1:47" s="2" customFormat="1" ht="12">
      <c r="A337" s="38"/>
      <c r="B337" s="39"/>
      <c r="C337" s="40"/>
      <c r="D337" s="259" t="s">
        <v>175</v>
      </c>
      <c r="E337" s="40"/>
      <c r="F337" s="260" t="s">
        <v>2842</v>
      </c>
      <c r="G337" s="40"/>
      <c r="H337" s="40"/>
      <c r="I337" s="155"/>
      <c r="J337" s="40"/>
      <c r="K337" s="40"/>
      <c r="L337" s="44"/>
      <c r="M337" s="261"/>
      <c r="N337" s="262"/>
      <c r="O337" s="91"/>
      <c r="P337" s="91"/>
      <c r="Q337" s="91"/>
      <c r="R337" s="91"/>
      <c r="S337" s="91"/>
      <c r="T337" s="92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175</v>
      </c>
      <c r="AU337" s="17" t="s">
        <v>90</v>
      </c>
    </row>
    <row r="338" spans="1:65" s="2" customFormat="1" ht="21.75" customHeight="1">
      <c r="A338" s="38"/>
      <c r="B338" s="39"/>
      <c r="C338" s="245" t="s">
        <v>751</v>
      </c>
      <c r="D338" s="245" t="s">
        <v>169</v>
      </c>
      <c r="E338" s="246" t="s">
        <v>2844</v>
      </c>
      <c r="F338" s="247" t="s">
        <v>2845</v>
      </c>
      <c r="G338" s="248" t="s">
        <v>988</v>
      </c>
      <c r="H338" s="249">
        <v>1</v>
      </c>
      <c r="I338" s="250"/>
      <c r="J338" s="251">
        <f>ROUND(I338*H338,2)</f>
        <v>0</v>
      </c>
      <c r="K338" s="252"/>
      <c r="L338" s="44"/>
      <c r="M338" s="253" t="s">
        <v>1</v>
      </c>
      <c r="N338" s="254" t="s">
        <v>45</v>
      </c>
      <c r="O338" s="91"/>
      <c r="P338" s="255">
        <f>O338*H338</f>
        <v>0</v>
      </c>
      <c r="Q338" s="255">
        <v>0</v>
      </c>
      <c r="R338" s="255">
        <f>Q338*H338</f>
        <v>0</v>
      </c>
      <c r="S338" s="255">
        <v>0</v>
      </c>
      <c r="T338" s="256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57" t="s">
        <v>348</v>
      </c>
      <c r="AT338" s="257" t="s">
        <v>169</v>
      </c>
      <c r="AU338" s="257" t="s">
        <v>90</v>
      </c>
      <c r="AY338" s="17" t="s">
        <v>166</v>
      </c>
      <c r="BE338" s="258">
        <f>IF(N338="základní",J338,0)</f>
        <v>0</v>
      </c>
      <c r="BF338" s="258">
        <f>IF(N338="snížená",J338,0)</f>
        <v>0</v>
      </c>
      <c r="BG338" s="258">
        <f>IF(N338="zákl. přenesená",J338,0)</f>
        <v>0</v>
      </c>
      <c r="BH338" s="258">
        <f>IF(N338="sníž. přenesená",J338,0)</f>
        <v>0</v>
      </c>
      <c r="BI338" s="258">
        <f>IF(N338="nulová",J338,0)</f>
        <v>0</v>
      </c>
      <c r="BJ338" s="17" t="s">
        <v>88</v>
      </c>
      <c r="BK338" s="258">
        <f>ROUND(I338*H338,2)</f>
        <v>0</v>
      </c>
      <c r="BL338" s="17" t="s">
        <v>348</v>
      </c>
      <c r="BM338" s="257" t="s">
        <v>2846</v>
      </c>
    </row>
    <row r="339" spans="1:47" s="2" customFormat="1" ht="12">
      <c r="A339" s="38"/>
      <c r="B339" s="39"/>
      <c r="C339" s="40"/>
      <c r="D339" s="259" t="s">
        <v>175</v>
      </c>
      <c r="E339" s="40"/>
      <c r="F339" s="260" t="s">
        <v>2845</v>
      </c>
      <c r="G339" s="40"/>
      <c r="H339" s="40"/>
      <c r="I339" s="155"/>
      <c r="J339" s="40"/>
      <c r="K339" s="40"/>
      <c r="L339" s="44"/>
      <c r="M339" s="261"/>
      <c r="N339" s="262"/>
      <c r="O339" s="91"/>
      <c r="P339" s="91"/>
      <c r="Q339" s="91"/>
      <c r="R339" s="91"/>
      <c r="S339" s="91"/>
      <c r="T339" s="92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175</v>
      </c>
      <c r="AU339" s="17" t="s">
        <v>90</v>
      </c>
    </row>
    <row r="340" spans="1:65" s="2" customFormat="1" ht="16.5" customHeight="1">
      <c r="A340" s="38"/>
      <c r="B340" s="39"/>
      <c r="C340" s="245" t="s">
        <v>756</v>
      </c>
      <c r="D340" s="245" t="s">
        <v>169</v>
      </c>
      <c r="E340" s="246" t="s">
        <v>2847</v>
      </c>
      <c r="F340" s="247" t="s">
        <v>2848</v>
      </c>
      <c r="G340" s="248" t="s">
        <v>988</v>
      </c>
      <c r="H340" s="249">
        <v>1</v>
      </c>
      <c r="I340" s="250"/>
      <c r="J340" s="251">
        <f>ROUND(I340*H340,2)</f>
        <v>0</v>
      </c>
      <c r="K340" s="252"/>
      <c r="L340" s="44"/>
      <c r="M340" s="253" t="s">
        <v>1</v>
      </c>
      <c r="N340" s="254" t="s">
        <v>45</v>
      </c>
      <c r="O340" s="91"/>
      <c r="P340" s="255">
        <f>O340*H340</f>
        <v>0</v>
      </c>
      <c r="Q340" s="255">
        <v>0</v>
      </c>
      <c r="R340" s="255">
        <f>Q340*H340</f>
        <v>0</v>
      </c>
      <c r="S340" s="255">
        <v>0</v>
      </c>
      <c r="T340" s="256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57" t="s">
        <v>348</v>
      </c>
      <c r="AT340" s="257" t="s">
        <v>169</v>
      </c>
      <c r="AU340" s="257" t="s">
        <v>90</v>
      </c>
      <c r="AY340" s="17" t="s">
        <v>166</v>
      </c>
      <c r="BE340" s="258">
        <f>IF(N340="základní",J340,0)</f>
        <v>0</v>
      </c>
      <c r="BF340" s="258">
        <f>IF(N340="snížená",J340,0)</f>
        <v>0</v>
      </c>
      <c r="BG340" s="258">
        <f>IF(N340="zákl. přenesená",J340,0)</f>
        <v>0</v>
      </c>
      <c r="BH340" s="258">
        <f>IF(N340="sníž. přenesená",J340,0)</f>
        <v>0</v>
      </c>
      <c r="BI340" s="258">
        <f>IF(N340="nulová",J340,0)</f>
        <v>0</v>
      </c>
      <c r="BJ340" s="17" t="s">
        <v>88</v>
      </c>
      <c r="BK340" s="258">
        <f>ROUND(I340*H340,2)</f>
        <v>0</v>
      </c>
      <c r="BL340" s="17" t="s">
        <v>348</v>
      </c>
      <c r="BM340" s="257" t="s">
        <v>2849</v>
      </c>
    </row>
    <row r="341" spans="1:47" s="2" customFormat="1" ht="12">
      <c r="A341" s="38"/>
      <c r="B341" s="39"/>
      <c r="C341" s="40"/>
      <c r="D341" s="259" t="s">
        <v>175</v>
      </c>
      <c r="E341" s="40"/>
      <c r="F341" s="260" t="s">
        <v>2848</v>
      </c>
      <c r="G341" s="40"/>
      <c r="H341" s="40"/>
      <c r="I341" s="155"/>
      <c r="J341" s="40"/>
      <c r="K341" s="40"/>
      <c r="L341" s="44"/>
      <c r="M341" s="261"/>
      <c r="N341" s="262"/>
      <c r="O341" s="91"/>
      <c r="P341" s="91"/>
      <c r="Q341" s="91"/>
      <c r="R341" s="91"/>
      <c r="S341" s="91"/>
      <c r="T341" s="92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175</v>
      </c>
      <c r="AU341" s="17" t="s">
        <v>90</v>
      </c>
    </row>
    <row r="342" spans="1:63" s="12" customFormat="1" ht="22.8" customHeight="1">
      <c r="A342" s="12"/>
      <c r="B342" s="229"/>
      <c r="C342" s="230"/>
      <c r="D342" s="231" t="s">
        <v>79</v>
      </c>
      <c r="E342" s="243" t="s">
        <v>2850</v>
      </c>
      <c r="F342" s="243" t="s">
        <v>2851</v>
      </c>
      <c r="G342" s="230"/>
      <c r="H342" s="230"/>
      <c r="I342" s="233"/>
      <c r="J342" s="244">
        <f>BK342</f>
        <v>0</v>
      </c>
      <c r="K342" s="230"/>
      <c r="L342" s="235"/>
      <c r="M342" s="236"/>
      <c r="N342" s="237"/>
      <c r="O342" s="237"/>
      <c r="P342" s="238">
        <f>SUM(P343:P348)</f>
        <v>0</v>
      </c>
      <c r="Q342" s="237"/>
      <c r="R342" s="238">
        <f>SUM(R343:R348)</f>
        <v>0.0025</v>
      </c>
      <c r="S342" s="237"/>
      <c r="T342" s="239">
        <f>SUM(T343:T348)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40" t="s">
        <v>90</v>
      </c>
      <c r="AT342" s="241" t="s">
        <v>79</v>
      </c>
      <c r="AU342" s="241" t="s">
        <v>88</v>
      </c>
      <c r="AY342" s="240" t="s">
        <v>166</v>
      </c>
      <c r="BK342" s="242">
        <f>SUM(BK343:BK348)</f>
        <v>0</v>
      </c>
    </row>
    <row r="343" spans="1:65" s="2" customFormat="1" ht="16.5" customHeight="1">
      <c r="A343" s="38"/>
      <c r="B343" s="39"/>
      <c r="C343" s="245" t="s">
        <v>764</v>
      </c>
      <c r="D343" s="245" t="s">
        <v>169</v>
      </c>
      <c r="E343" s="246" t="s">
        <v>2852</v>
      </c>
      <c r="F343" s="247" t="s">
        <v>2853</v>
      </c>
      <c r="G343" s="248" t="s">
        <v>2033</v>
      </c>
      <c r="H343" s="249">
        <v>2</v>
      </c>
      <c r="I343" s="250"/>
      <c r="J343" s="251">
        <f>ROUND(I343*H343,2)</f>
        <v>0</v>
      </c>
      <c r="K343" s="252"/>
      <c r="L343" s="44"/>
      <c r="M343" s="253" t="s">
        <v>1</v>
      </c>
      <c r="N343" s="254" t="s">
        <v>45</v>
      </c>
      <c r="O343" s="91"/>
      <c r="P343" s="255">
        <f>O343*H343</f>
        <v>0</v>
      </c>
      <c r="Q343" s="255">
        <v>0.00125</v>
      </c>
      <c r="R343" s="255">
        <f>Q343*H343</f>
        <v>0.0025</v>
      </c>
      <c r="S343" s="255">
        <v>0</v>
      </c>
      <c r="T343" s="256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57" t="s">
        <v>348</v>
      </c>
      <c r="AT343" s="257" t="s">
        <v>169</v>
      </c>
      <c r="AU343" s="257" t="s">
        <v>90</v>
      </c>
      <c r="AY343" s="17" t="s">
        <v>166</v>
      </c>
      <c r="BE343" s="258">
        <f>IF(N343="základní",J343,0)</f>
        <v>0</v>
      </c>
      <c r="BF343" s="258">
        <f>IF(N343="snížená",J343,0)</f>
        <v>0</v>
      </c>
      <c r="BG343" s="258">
        <f>IF(N343="zákl. přenesená",J343,0)</f>
        <v>0</v>
      </c>
      <c r="BH343" s="258">
        <f>IF(N343="sníž. přenesená",J343,0)</f>
        <v>0</v>
      </c>
      <c r="BI343" s="258">
        <f>IF(N343="nulová",J343,0)</f>
        <v>0</v>
      </c>
      <c r="BJ343" s="17" t="s">
        <v>88</v>
      </c>
      <c r="BK343" s="258">
        <f>ROUND(I343*H343,2)</f>
        <v>0</v>
      </c>
      <c r="BL343" s="17" t="s">
        <v>348</v>
      </c>
      <c r="BM343" s="257" t="s">
        <v>2854</v>
      </c>
    </row>
    <row r="344" spans="1:47" s="2" customFormat="1" ht="12">
      <c r="A344" s="38"/>
      <c r="B344" s="39"/>
      <c r="C344" s="40"/>
      <c r="D344" s="259" t="s">
        <v>175</v>
      </c>
      <c r="E344" s="40"/>
      <c r="F344" s="260" t="s">
        <v>2855</v>
      </c>
      <c r="G344" s="40"/>
      <c r="H344" s="40"/>
      <c r="I344" s="155"/>
      <c r="J344" s="40"/>
      <c r="K344" s="40"/>
      <c r="L344" s="44"/>
      <c r="M344" s="261"/>
      <c r="N344" s="262"/>
      <c r="O344" s="91"/>
      <c r="P344" s="91"/>
      <c r="Q344" s="91"/>
      <c r="R344" s="91"/>
      <c r="S344" s="91"/>
      <c r="T344" s="92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175</v>
      </c>
      <c r="AU344" s="17" t="s">
        <v>90</v>
      </c>
    </row>
    <row r="345" spans="1:51" s="13" customFormat="1" ht="12">
      <c r="A345" s="13"/>
      <c r="B345" s="267"/>
      <c r="C345" s="268"/>
      <c r="D345" s="259" t="s">
        <v>267</v>
      </c>
      <c r="E345" s="269" t="s">
        <v>1</v>
      </c>
      <c r="F345" s="270" t="s">
        <v>90</v>
      </c>
      <c r="G345" s="268"/>
      <c r="H345" s="271">
        <v>2</v>
      </c>
      <c r="I345" s="272"/>
      <c r="J345" s="268"/>
      <c r="K345" s="268"/>
      <c r="L345" s="273"/>
      <c r="M345" s="274"/>
      <c r="N345" s="275"/>
      <c r="O345" s="275"/>
      <c r="P345" s="275"/>
      <c r="Q345" s="275"/>
      <c r="R345" s="275"/>
      <c r="S345" s="275"/>
      <c r="T345" s="27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77" t="s">
        <v>267</v>
      </c>
      <c r="AU345" s="277" t="s">
        <v>90</v>
      </c>
      <c r="AV345" s="13" t="s">
        <v>90</v>
      </c>
      <c r="AW345" s="13" t="s">
        <v>35</v>
      </c>
      <c r="AX345" s="13" t="s">
        <v>80</v>
      </c>
      <c r="AY345" s="277" t="s">
        <v>166</v>
      </c>
    </row>
    <row r="346" spans="1:51" s="14" customFormat="1" ht="12">
      <c r="A346" s="14"/>
      <c r="B346" s="278"/>
      <c r="C346" s="279"/>
      <c r="D346" s="259" t="s">
        <v>267</v>
      </c>
      <c r="E346" s="280" t="s">
        <v>1</v>
      </c>
      <c r="F346" s="281" t="s">
        <v>269</v>
      </c>
      <c r="G346" s="279"/>
      <c r="H346" s="282">
        <v>2</v>
      </c>
      <c r="I346" s="283"/>
      <c r="J346" s="279"/>
      <c r="K346" s="279"/>
      <c r="L346" s="284"/>
      <c r="M346" s="285"/>
      <c r="N346" s="286"/>
      <c r="O346" s="286"/>
      <c r="P346" s="286"/>
      <c r="Q346" s="286"/>
      <c r="R346" s="286"/>
      <c r="S346" s="286"/>
      <c r="T346" s="287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88" t="s">
        <v>267</v>
      </c>
      <c r="AU346" s="288" t="s">
        <v>90</v>
      </c>
      <c r="AV346" s="14" t="s">
        <v>103</v>
      </c>
      <c r="AW346" s="14" t="s">
        <v>35</v>
      </c>
      <c r="AX346" s="14" t="s">
        <v>88</v>
      </c>
      <c r="AY346" s="288" t="s">
        <v>166</v>
      </c>
    </row>
    <row r="347" spans="1:65" s="2" customFormat="1" ht="21.75" customHeight="1">
      <c r="A347" s="38"/>
      <c r="B347" s="39"/>
      <c r="C347" s="245" t="s">
        <v>769</v>
      </c>
      <c r="D347" s="245" t="s">
        <v>169</v>
      </c>
      <c r="E347" s="246" t="s">
        <v>2856</v>
      </c>
      <c r="F347" s="247" t="s">
        <v>2857</v>
      </c>
      <c r="G347" s="248" t="s">
        <v>307</v>
      </c>
      <c r="H347" s="249">
        <v>0.003</v>
      </c>
      <c r="I347" s="250"/>
      <c r="J347" s="251">
        <f>ROUND(I347*H347,2)</f>
        <v>0</v>
      </c>
      <c r="K347" s="252"/>
      <c r="L347" s="44"/>
      <c r="M347" s="253" t="s">
        <v>1</v>
      </c>
      <c r="N347" s="254" t="s">
        <v>45</v>
      </c>
      <c r="O347" s="91"/>
      <c r="P347" s="255">
        <f>O347*H347</f>
        <v>0</v>
      </c>
      <c r="Q347" s="255">
        <v>0</v>
      </c>
      <c r="R347" s="255">
        <f>Q347*H347</f>
        <v>0</v>
      </c>
      <c r="S347" s="255">
        <v>0</v>
      </c>
      <c r="T347" s="256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57" t="s">
        <v>348</v>
      </c>
      <c r="AT347" s="257" t="s">
        <v>169</v>
      </c>
      <c r="AU347" s="257" t="s">
        <v>90</v>
      </c>
      <c r="AY347" s="17" t="s">
        <v>166</v>
      </c>
      <c r="BE347" s="258">
        <f>IF(N347="základní",J347,0)</f>
        <v>0</v>
      </c>
      <c r="BF347" s="258">
        <f>IF(N347="snížená",J347,0)</f>
        <v>0</v>
      </c>
      <c r="BG347" s="258">
        <f>IF(N347="zákl. přenesená",J347,0)</f>
        <v>0</v>
      </c>
      <c r="BH347" s="258">
        <f>IF(N347="sníž. přenesená",J347,0)</f>
        <v>0</v>
      </c>
      <c r="BI347" s="258">
        <f>IF(N347="nulová",J347,0)</f>
        <v>0</v>
      </c>
      <c r="BJ347" s="17" t="s">
        <v>88</v>
      </c>
      <c r="BK347" s="258">
        <f>ROUND(I347*H347,2)</f>
        <v>0</v>
      </c>
      <c r="BL347" s="17" t="s">
        <v>348</v>
      </c>
      <c r="BM347" s="257" t="s">
        <v>2858</v>
      </c>
    </row>
    <row r="348" spans="1:47" s="2" customFormat="1" ht="12">
      <c r="A348" s="38"/>
      <c r="B348" s="39"/>
      <c r="C348" s="40"/>
      <c r="D348" s="259" t="s">
        <v>175</v>
      </c>
      <c r="E348" s="40"/>
      <c r="F348" s="260" t="s">
        <v>2859</v>
      </c>
      <c r="G348" s="40"/>
      <c r="H348" s="40"/>
      <c r="I348" s="155"/>
      <c r="J348" s="40"/>
      <c r="K348" s="40"/>
      <c r="L348" s="44"/>
      <c r="M348" s="261"/>
      <c r="N348" s="262"/>
      <c r="O348" s="91"/>
      <c r="P348" s="91"/>
      <c r="Q348" s="91"/>
      <c r="R348" s="91"/>
      <c r="S348" s="91"/>
      <c r="T348" s="92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175</v>
      </c>
      <c r="AU348" s="17" t="s">
        <v>90</v>
      </c>
    </row>
    <row r="349" spans="1:63" s="12" customFormat="1" ht="22.8" customHeight="1">
      <c r="A349" s="12"/>
      <c r="B349" s="229"/>
      <c r="C349" s="230"/>
      <c r="D349" s="231" t="s">
        <v>79</v>
      </c>
      <c r="E349" s="243" t="s">
        <v>2860</v>
      </c>
      <c r="F349" s="243" t="s">
        <v>2861</v>
      </c>
      <c r="G349" s="230"/>
      <c r="H349" s="230"/>
      <c r="I349" s="233"/>
      <c r="J349" s="244">
        <f>BK349</f>
        <v>0</v>
      </c>
      <c r="K349" s="230"/>
      <c r="L349" s="235"/>
      <c r="M349" s="236"/>
      <c r="N349" s="237"/>
      <c r="O349" s="237"/>
      <c r="P349" s="238">
        <f>SUM(P350:P430)</f>
        <v>0</v>
      </c>
      <c r="Q349" s="237"/>
      <c r="R349" s="238">
        <f>SUM(R350:R430)</f>
        <v>0.19229000000000002</v>
      </c>
      <c r="S349" s="237"/>
      <c r="T349" s="239">
        <f>SUM(T350:T430)</f>
        <v>0.155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40" t="s">
        <v>90</v>
      </c>
      <c r="AT349" s="241" t="s">
        <v>79</v>
      </c>
      <c r="AU349" s="241" t="s">
        <v>88</v>
      </c>
      <c r="AY349" s="240" t="s">
        <v>166</v>
      </c>
      <c r="BK349" s="242">
        <f>SUM(BK350:BK430)</f>
        <v>0</v>
      </c>
    </row>
    <row r="350" spans="1:65" s="2" customFormat="1" ht="16.5" customHeight="1">
      <c r="A350" s="38"/>
      <c r="B350" s="39"/>
      <c r="C350" s="245" t="s">
        <v>776</v>
      </c>
      <c r="D350" s="245" t="s">
        <v>169</v>
      </c>
      <c r="E350" s="246" t="s">
        <v>2862</v>
      </c>
      <c r="F350" s="247" t="s">
        <v>2863</v>
      </c>
      <c r="G350" s="248" t="s">
        <v>1521</v>
      </c>
      <c r="H350" s="249">
        <v>8</v>
      </c>
      <c r="I350" s="250"/>
      <c r="J350" s="251">
        <f>ROUND(I350*H350,2)</f>
        <v>0</v>
      </c>
      <c r="K350" s="252"/>
      <c r="L350" s="44"/>
      <c r="M350" s="253" t="s">
        <v>1</v>
      </c>
      <c r="N350" s="254" t="s">
        <v>45</v>
      </c>
      <c r="O350" s="91"/>
      <c r="P350" s="255">
        <f>O350*H350</f>
        <v>0</v>
      </c>
      <c r="Q350" s="255">
        <v>0</v>
      </c>
      <c r="R350" s="255">
        <f>Q350*H350</f>
        <v>0</v>
      </c>
      <c r="S350" s="255">
        <v>0</v>
      </c>
      <c r="T350" s="256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57" t="s">
        <v>348</v>
      </c>
      <c r="AT350" s="257" t="s">
        <v>169</v>
      </c>
      <c r="AU350" s="257" t="s">
        <v>90</v>
      </c>
      <c r="AY350" s="17" t="s">
        <v>166</v>
      </c>
      <c r="BE350" s="258">
        <f>IF(N350="základní",J350,0)</f>
        <v>0</v>
      </c>
      <c r="BF350" s="258">
        <f>IF(N350="snížená",J350,0)</f>
        <v>0</v>
      </c>
      <c r="BG350" s="258">
        <f>IF(N350="zákl. přenesená",J350,0)</f>
        <v>0</v>
      </c>
      <c r="BH350" s="258">
        <f>IF(N350="sníž. přenesená",J350,0)</f>
        <v>0</v>
      </c>
      <c r="BI350" s="258">
        <f>IF(N350="nulová",J350,0)</f>
        <v>0</v>
      </c>
      <c r="BJ350" s="17" t="s">
        <v>88</v>
      </c>
      <c r="BK350" s="258">
        <f>ROUND(I350*H350,2)</f>
        <v>0</v>
      </c>
      <c r="BL350" s="17" t="s">
        <v>348</v>
      </c>
      <c r="BM350" s="257" t="s">
        <v>2864</v>
      </c>
    </row>
    <row r="351" spans="1:47" s="2" customFormat="1" ht="12">
      <c r="A351" s="38"/>
      <c r="B351" s="39"/>
      <c r="C351" s="40"/>
      <c r="D351" s="259" t="s">
        <v>175</v>
      </c>
      <c r="E351" s="40"/>
      <c r="F351" s="260" t="s">
        <v>2863</v>
      </c>
      <c r="G351" s="40"/>
      <c r="H351" s="40"/>
      <c r="I351" s="155"/>
      <c r="J351" s="40"/>
      <c r="K351" s="40"/>
      <c r="L351" s="44"/>
      <c r="M351" s="261"/>
      <c r="N351" s="262"/>
      <c r="O351" s="91"/>
      <c r="P351" s="91"/>
      <c r="Q351" s="91"/>
      <c r="R351" s="91"/>
      <c r="S351" s="91"/>
      <c r="T351" s="92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175</v>
      </c>
      <c r="AU351" s="17" t="s">
        <v>90</v>
      </c>
    </row>
    <row r="352" spans="1:65" s="2" customFormat="1" ht="21.75" customHeight="1">
      <c r="A352" s="38"/>
      <c r="B352" s="39"/>
      <c r="C352" s="245" t="s">
        <v>784</v>
      </c>
      <c r="D352" s="245" t="s">
        <v>169</v>
      </c>
      <c r="E352" s="246" t="s">
        <v>2865</v>
      </c>
      <c r="F352" s="247" t="s">
        <v>2866</v>
      </c>
      <c r="G352" s="248" t="s">
        <v>2033</v>
      </c>
      <c r="H352" s="249">
        <v>1</v>
      </c>
      <c r="I352" s="250"/>
      <c r="J352" s="251">
        <f>ROUND(I352*H352,2)</f>
        <v>0</v>
      </c>
      <c r="K352" s="252"/>
      <c r="L352" s="44"/>
      <c r="M352" s="253" t="s">
        <v>1</v>
      </c>
      <c r="N352" s="254" t="s">
        <v>45</v>
      </c>
      <c r="O352" s="91"/>
      <c r="P352" s="255">
        <f>O352*H352</f>
        <v>0</v>
      </c>
      <c r="Q352" s="255">
        <v>0.01697</v>
      </c>
      <c r="R352" s="255">
        <f>Q352*H352</f>
        <v>0.01697</v>
      </c>
      <c r="S352" s="255">
        <v>0</v>
      </c>
      <c r="T352" s="256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57" t="s">
        <v>348</v>
      </c>
      <c r="AT352" s="257" t="s">
        <v>169</v>
      </c>
      <c r="AU352" s="257" t="s">
        <v>90</v>
      </c>
      <c r="AY352" s="17" t="s">
        <v>166</v>
      </c>
      <c r="BE352" s="258">
        <f>IF(N352="základní",J352,0)</f>
        <v>0</v>
      </c>
      <c r="BF352" s="258">
        <f>IF(N352="snížená",J352,0)</f>
        <v>0</v>
      </c>
      <c r="BG352" s="258">
        <f>IF(N352="zákl. přenesená",J352,0)</f>
        <v>0</v>
      </c>
      <c r="BH352" s="258">
        <f>IF(N352="sníž. přenesená",J352,0)</f>
        <v>0</v>
      </c>
      <c r="BI352" s="258">
        <f>IF(N352="nulová",J352,0)</f>
        <v>0</v>
      </c>
      <c r="BJ352" s="17" t="s">
        <v>88</v>
      </c>
      <c r="BK352" s="258">
        <f>ROUND(I352*H352,2)</f>
        <v>0</v>
      </c>
      <c r="BL352" s="17" t="s">
        <v>348</v>
      </c>
      <c r="BM352" s="257" t="s">
        <v>2867</v>
      </c>
    </row>
    <row r="353" spans="1:47" s="2" customFormat="1" ht="12">
      <c r="A353" s="38"/>
      <c r="B353" s="39"/>
      <c r="C353" s="40"/>
      <c r="D353" s="259" t="s">
        <v>175</v>
      </c>
      <c r="E353" s="40"/>
      <c r="F353" s="260" t="s">
        <v>2868</v>
      </c>
      <c r="G353" s="40"/>
      <c r="H353" s="40"/>
      <c r="I353" s="155"/>
      <c r="J353" s="40"/>
      <c r="K353" s="40"/>
      <c r="L353" s="44"/>
      <c r="M353" s="261"/>
      <c r="N353" s="262"/>
      <c r="O353" s="91"/>
      <c r="P353" s="91"/>
      <c r="Q353" s="91"/>
      <c r="R353" s="91"/>
      <c r="S353" s="91"/>
      <c r="T353" s="92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175</v>
      </c>
      <c r="AU353" s="17" t="s">
        <v>90</v>
      </c>
    </row>
    <row r="354" spans="1:65" s="2" customFormat="1" ht="21.75" customHeight="1">
      <c r="A354" s="38"/>
      <c r="B354" s="39"/>
      <c r="C354" s="245" t="s">
        <v>795</v>
      </c>
      <c r="D354" s="245" t="s">
        <v>169</v>
      </c>
      <c r="E354" s="246" t="s">
        <v>2869</v>
      </c>
      <c r="F354" s="247" t="s">
        <v>2870</v>
      </c>
      <c r="G354" s="248" t="s">
        <v>563</v>
      </c>
      <c r="H354" s="249">
        <v>1</v>
      </c>
      <c r="I354" s="250"/>
      <c r="J354" s="251">
        <f>ROUND(I354*H354,2)</f>
        <v>0</v>
      </c>
      <c r="K354" s="252"/>
      <c r="L354" s="44"/>
      <c r="M354" s="253" t="s">
        <v>1</v>
      </c>
      <c r="N354" s="254" t="s">
        <v>45</v>
      </c>
      <c r="O354" s="91"/>
      <c r="P354" s="255">
        <f>O354*H354</f>
        <v>0</v>
      </c>
      <c r="Q354" s="255">
        <v>0.00247</v>
      </c>
      <c r="R354" s="255">
        <f>Q354*H354</f>
        <v>0.00247</v>
      </c>
      <c r="S354" s="255">
        <v>0</v>
      </c>
      <c r="T354" s="256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57" t="s">
        <v>348</v>
      </c>
      <c r="AT354" s="257" t="s">
        <v>169</v>
      </c>
      <c r="AU354" s="257" t="s">
        <v>90</v>
      </c>
      <c r="AY354" s="17" t="s">
        <v>166</v>
      </c>
      <c r="BE354" s="258">
        <f>IF(N354="základní",J354,0)</f>
        <v>0</v>
      </c>
      <c r="BF354" s="258">
        <f>IF(N354="snížená",J354,0)</f>
        <v>0</v>
      </c>
      <c r="BG354" s="258">
        <f>IF(N354="zákl. přenesená",J354,0)</f>
        <v>0</v>
      </c>
      <c r="BH354" s="258">
        <f>IF(N354="sníž. přenesená",J354,0)</f>
        <v>0</v>
      </c>
      <c r="BI354" s="258">
        <f>IF(N354="nulová",J354,0)</f>
        <v>0</v>
      </c>
      <c r="BJ354" s="17" t="s">
        <v>88</v>
      </c>
      <c r="BK354" s="258">
        <f>ROUND(I354*H354,2)</f>
        <v>0</v>
      </c>
      <c r="BL354" s="17" t="s">
        <v>348</v>
      </c>
      <c r="BM354" s="257" t="s">
        <v>2871</v>
      </c>
    </row>
    <row r="355" spans="1:47" s="2" customFormat="1" ht="12">
      <c r="A355" s="38"/>
      <c r="B355" s="39"/>
      <c r="C355" s="40"/>
      <c r="D355" s="259" t="s">
        <v>175</v>
      </c>
      <c r="E355" s="40"/>
      <c r="F355" s="260" t="s">
        <v>2872</v>
      </c>
      <c r="G355" s="40"/>
      <c r="H355" s="40"/>
      <c r="I355" s="155"/>
      <c r="J355" s="40"/>
      <c r="K355" s="40"/>
      <c r="L355" s="44"/>
      <c r="M355" s="261"/>
      <c r="N355" s="262"/>
      <c r="O355" s="91"/>
      <c r="P355" s="91"/>
      <c r="Q355" s="91"/>
      <c r="R355" s="91"/>
      <c r="S355" s="91"/>
      <c r="T355" s="92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175</v>
      </c>
      <c r="AU355" s="17" t="s">
        <v>90</v>
      </c>
    </row>
    <row r="356" spans="1:65" s="2" customFormat="1" ht="21.75" customHeight="1">
      <c r="A356" s="38"/>
      <c r="B356" s="39"/>
      <c r="C356" s="300" t="s">
        <v>801</v>
      </c>
      <c r="D356" s="300" t="s">
        <v>331</v>
      </c>
      <c r="E356" s="301" t="s">
        <v>2873</v>
      </c>
      <c r="F356" s="302" t="s">
        <v>2874</v>
      </c>
      <c r="G356" s="303" t="s">
        <v>563</v>
      </c>
      <c r="H356" s="304">
        <v>1</v>
      </c>
      <c r="I356" s="305"/>
      <c r="J356" s="306">
        <f>ROUND(I356*H356,2)</f>
        <v>0</v>
      </c>
      <c r="K356" s="307"/>
      <c r="L356" s="308"/>
      <c r="M356" s="309" t="s">
        <v>1</v>
      </c>
      <c r="N356" s="310" t="s">
        <v>45</v>
      </c>
      <c r="O356" s="91"/>
      <c r="P356" s="255">
        <f>O356*H356</f>
        <v>0</v>
      </c>
      <c r="Q356" s="255">
        <v>0.0145</v>
      </c>
      <c r="R356" s="255">
        <f>Q356*H356</f>
        <v>0.0145</v>
      </c>
      <c r="S356" s="255">
        <v>0</v>
      </c>
      <c r="T356" s="256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57" t="s">
        <v>508</v>
      </c>
      <c r="AT356" s="257" t="s">
        <v>331</v>
      </c>
      <c r="AU356" s="257" t="s">
        <v>90</v>
      </c>
      <c r="AY356" s="17" t="s">
        <v>166</v>
      </c>
      <c r="BE356" s="258">
        <f>IF(N356="základní",J356,0)</f>
        <v>0</v>
      </c>
      <c r="BF356" s="258">
        <f>IF(N356="snížená",J356,0)</f>
        <v>0</v>
      </c>
      <c r="BG356" s="258">
        <f>IF(N356="zákl. přenesená",J356,0)</f>
        <v>0</v>
      </c>
      <c r="BH356" s="258">
        <f>IF(N356="sníž. přenesená",J356,0)</f>
        <v>0</v>
      </c>
      <c r="BI356" s="258">
        <f>IF(N356="nulová",J356,0)</f>
        <v>0</v>
      </c>
      <c r="BJ356" s="17" t="s">
        <v>88</v>
      </c>
      <c r="BK356" s="258">
        <f>ROUND(I356*H356,2)</f>
        <v>0</v>
      </c>
      <c r="BL356" s="17" t="s">
        <v>348</v>
      </c>
      <c r="BM356" s="257" t="s">
        <v>2875</v>
      </c>
    </row>
    <row r="357" spans="1:47" s="2" customFormat="1" ht="12">
      <c r="A357" s="38"/>
      <c r="B357" s="39"/>
      <c r="C357" s="40"/>
      <c r="D357" s="259" t="s">
        <v>175</v>
      </c>
      <c r="E357" s="40"/>
      <c r="F357" s="260" t="s">
        <v>2876</v>
      </c>
      <c r="G357" s="40"/>
      <c r="H357" s="40"/>
      <c r="I357" s="155"/>
      <c r="J357" s="40"/>
      <c r="K357" s="40"/>
      <c r="L357" s="44"/>
      <c r="M357" s="261"/>
      <c r="N357" s="262"/>
      <c r="O357" s="91"/>
      <c r="P357" s="91"/>
      <c r="Q357" s="91"/>
      <c r="R357" s="91"/>
      <c r="S357" s="91"/>
      <c r="T357" s="92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175</v>
      </c>
      <c r="AU357" s="17" t="s">
        <v>90</v>
      </c>
    </row>
    <row r="358" spans="1:65" s="2" customFormat="1" ht="33" customHeight="1">
      <c r="A358" s="38"/>
      <c r="B358" s="39"/>
      <c r="C358" s="245" t="s">
        <v>806</v>
      </c>
      <c r="D358" s="245" t="s">
        <v>169</v>
      </c>
      <c r="E358" s="246" t="s">
        <v>2877</v>
      </c>
      <c r="F358" s="247" t="s">
        <v>2878</v>
      </c>
      <c r="G358" s="248" t="s">
        <v>2033</v>
      </c>
      <c r="H358" s="249">
        <v>1</v>
      </c>
      <c r="I358" s="250"/>
      <c r="J358" s="251">
        <f>ROUND(I358*H358,2)</f>
        <v>0</v>
      </c>
      <c r="K358" s="252"/>
      <c r="L358" s="44"/>
      <c r="M358" s="253" t="s">
        <v>1</v>
      </c>
      <c r="N358" s="254" t="s">
        <v>45</v>
      </c>
      <c r="O358" s="91"/>
      <c r="P358" s="255">
        <f>O358*H358</f>
        <v>0</v>
      </c>
      <c r="Q358" s="255">
        <v>0.01497</v>
      </c>
      <c r="R358" s="255">
        <f>Q358*H358</f>
        <v>0.01497</v>
      </c>
      <c r="S358" s="255">
        <v>0</v>
      </c>
      <c r="T358" s="256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57" t="s">
        <v>348</v>
      </c>
      <c r="AT358" s="257" t="s">
        <v>169</v>
      </c>
      <c r="AU358" s="257" t="s">
        <v>90</v>
      </c>
      <c r="AY358" s="17" t="s">
        <v>166</v>
      </c>
      <c r="BE358" s="258">
        <f>IF(N358="základní",J358,0)</f>
        <v>0</v>
      </c>
      <c r="BF358" s="258">
        <f>IF(N358="snížená",J358,0)</f>
        <v>0</v>
      </c>
      <c r="BG358" s="258">
        <f>IF(N358="zákl. přenesená",J358,0)</f>
        <v>0</v>
      </c>
      <c r="BH358" s="258">
        <f>IF(N358="sníž. přenesená",J358,0)</f>
        <v>0</v>
      </c>
      <c r="BI358" s="258">
        <f>IF(N358="nulová",J358,0)</f>
        <v>0</v>
      </c>
      <c r="BJ358" s="17" t="s">
        <v>88</v>
      </c>
      <c r="BK358" s="258">
        <f>ROUND(I358*H358,2)</f>
        <v>0</v>
      </c>
      <c r="BL358" s="17" t="s">
        <v>348</v>
      </c>
      <c r="BM358" s="257" t="s">
        <v>2879</v>
      </c>
    </row>
    <row r="359" spans="1:47" s="2" customFormat="1" ht="12">
      <c r="A359" s="38"/>
      <c r="B359" s="39"/>
      <c r="C359" s="40"/>
      <c r="D359" s="259" t="s">
        <v>175</v>
      </c>
      <c r="E359" s="40"/>
      <c r="F359" s="260" t="s">
        <v>2878</v>
      </c>
      <c r="G359" s="40"/>
      <c r="H359" s="40"/>
      <c r="I359" s="155"/>
      <c r="J359" s="40"/>
      <c r="K359" s="40"/>
      <c r="L359" s="44"/>
      <c r="M359" s="261"/>
      <c r="N359" s="262"/>
      <c r="O359" s="91"/>
      <c r="P359" s="91"/>
      <c r="Q359" s="91"/>
      <c r="R359" s="91"/>
      <c r="S359" s="91"/>
      <c r="T359" s="92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175</v>
      </c>
      <c r="AU359" s="17" t="s">
        <v>90</v>
      </c>
    </row>
    <row r="360" spans="1:65" s="2" customFormat="1" ht="21.75" customHeight="1">
      <c r="A360" s="38"/>
      <c r="B360" s="39"/>
      <c r="C360" s="245" t="s">
        <v>812</v>
      </c>
      <c r="D360" s="245" t="s">
        <v>169</v>
      </c>
      <c r="E360" s="246" t="s">
        <v>2880</v>
      </c>
      <c r="F360" s="247" t="s">
        <v>2881</v>
      </c>
      <c r="G360" s="248" t="s">
        <v>2033</v>
      </c>
      <c r="H360" s="249">
        <v>1</v>
      </c>
      <c r="I360" s="250"/>
      <c r="J360" s="251">
        <f>ROUND(I360*H360,2)</f>
        <v>0</v>
      </c>
      <c r="K360" s="252"/>
      <c r="L360" s="44"/>
      <c r="M360" s="253" t="s">
        <v>1</v>
      </c>
      <c r="N360" s="254" t="s">
        <v>45</v>
      </c>
      <c r="O360" s="91"/>
      <c r="P360" s="255">
        <f>O360*H360</f>
        <v>0</v>
      </c>
      <c r="Q360" s="255">
        <v>0.00173</v>
      </c>
      <c r="R360" s="255">
        <f>Q360*H360</f>
        <v>0.00173</v>
      </c>
      <c r="S360" s="255">
        <v>0</v>
      </c>
      <c r="T360" s="256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57" t="s">
        <v>348</v>
      </c>
      <c r="AT360" s="257" t="s">
        <v>169</v>
      </c>
      <c r="AU360" s="257" t="s">
        <v>90</v>
      </c>
      <c r="AY360" s="17" t="s">
        <v>166</v>
      </c>
      <c r="BE360" s="258">
        <f>IF(N360="základní",J360,0)</f>
        <v>0</v>
      </c>
      <c r="BF360" s="258">
        <f>IF(N360="snížená",J360,0)</f>
        <v>0</v>
      </c>
      <c r="BG360" s="258">
        <f>IF(N360="zákl. přenesená",J360,0)</f>
        <v>0</v>
      </c>
      <c r="BH360" s="258">
        <f>IF(N360="sníž. přenesená",J360,0)</f>
        <v>0</v>
      </c>
      <c r="BI360" s="258">
        <f>IF(N360="nulová",J360,0)</f>
        <v>0</v>
      </c>
      <c r="BJ360" s="17" t="s">
        <v>88</v>
      </c>
      <c r="BK360" s="258">
        <f>ROUND(I360*H360,2)</f>
        <v>0</v>
      </c>
      <c r="BL360" s="17" t="s">
        <v>348</v>
      </c>
      <c r="BM360" s="257" t="s">
        <v>2882</v>
      </c>
    </row>
    <row r="361" spans="1:47" s="2" customFormat="1" ht="12">
      <c r="A361" s="38"/>
      <c r="B361" s="39"/>
      <c r="C361" s="40"/>
      <c r="D361" s="259" t="s">
        <v>175</v>
      </c>
      <c r="E361" s="40"/>
      <c r="F361" s="260" t="s">
        <v>2883</v>
      </c>
      <c r="G361" s="40"/>
      <c r="H361" s="40"/>
      <c r="I361" s="155"/>
      <c r="J361" s="40"/>
      <c r="K361" s="40"/>
      <c r="L361" s="44"/>
      <c r="M361" s="261"/>
      <c r="N361" s="262"/>
      <c r="O361" s="91"/>
      <c r="P361" s="91"/>
      <c r="Q361" s="91"/>
      <c r="R361" s="91"/>
      <c r="S361" s="91"/>
      <c r="T361" s="92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175</v>
      </c>
      <c r="AU361" s="17" t="s">
        <v>90</v>
      </c>
    </row>
    <row r="362" spans="1:65" s="2" customFormat="1" ht="21.75" customHeight="1">
      <c r="A362" s="38"/>
      <c r="B362" s="39"/>
      <c r="C362" s="300" t="s">
        <v>821</v>
      </c>
      <c r="D362" s="300" t="s">
        <v>331</v>
      </c>
      <c r="E362" s="301" t="s">
        <v>2884</v>
      </c>
      <c r="F362" s="302" t="s">
        <v>2885</v>
      </c>
      <c r="G362" s="303" t="s">
        <v>563</v>
      </c>
      <c r="H362" s="304">
        <v>1</v>
      </c>
      <c r="I362" s="305"/>
      <c r="J362" s="306">
        <f>ROUND(I362*H362,2)</f>
        <v>0</v>
      </c>
      <c r="K362" s="307"/>
      <c r="L362" s="308"/>
      <c r="M362" s="309" t="s">
        <v>1</v>
      </c>
      <c r="N362" s="310" t="s">
        <v>45</v>
      </c>
      <c r="O362" s="91"/>
      <c r="P362" s="255">
        <f>O362*H362</f>
        <v>0</v>
      </c>
      <c r="Q362" s="255">
        <v>0.015</v>
      </c>
      <c r="R362" s="255">
        <f>Q362*H362</f>
        <v>0.015</v>
      </c>
      <c r="S362" s="255">
        <v>0</v>
      </c>
      <c r="T362" s="256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57" t="s">
        <v>508</v>
      </c>
      <c r="AT362" s="257" t="s">
        <v>331</v>
      </c>
      <c r="AU362" s="257" t="s">
        <v>90</v>
      </c>
      <c r="AY362" s="17" t="s">
        <v>166</v>
      </c>
      <c r="BE362" s="258">
        <f>IF(N362="základní",J362,0)</f>
        <v>0</v>
      </c>
      <c r="BF362" s="258">
        <f>IF(N362="snížená",J362,0)</f>
        <v>0</v>
      </c>
      <c r="BG362" s="258">
        <f>IF(N362="zákl. přenesená",J362,0)</f>
        <v>0</v>
      </c>
      <c r="BH362" s="258">
        <f>IF(N362="sníž. přenesená",J362,0)</f>
        <v>0</v>
      </c>
      <c r="BI362" s="258">
        <f>IF(N362="nulová",J362,0)</f>
        <v>0</v>
      </c>
      <c r="BJ362" s="17" t="s">
        <v>88</v>
      </c>
      <c r="BK362" s="258">
        <f>ROUND(I362*H362,2)</f>
        <v>0</v>
      </c>
      <c r="BL362" s="17" t="s">
        <v>348</v>
      </c>
      <c r="BM362" s="257" t="s">
        <v>2886</v>
      </c>
    </row>
    <row r="363" spans="1:47" s="2" customFormat="1" ht="12">
      <c r="A363" s="38"/>
      <c r="B363" s="39"/>
      <c r="C363" s="40"/>
      <c r="D363" s="259" t="s">
        <v>175</v>
      </c>
      <c r="E363" s="40"/>
      <c r="F363" s="260" t="s">
        <v>2885</v>
      </c>
      <c r="G363" s="40"/>
      <c r="H363" s="40"/>
      <c r="I363" s="155"/>
      <c r="J363" s="40"/>
      <c r="K363" s="40"/>
      <c r="L363" s="44"/>
      <c r="M363" s="261"/>
      <c r="N363" s="262"/>
      <c r="O363" s="91"/>
      <c r="P363" s="91"/>
      <c r="Q363" s="91"/>
      <c r="R363" s="91"/>
      <c r="S363" s="91"/>
      <c r="T363" s="92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175</v>
      </c>
      <c r="AU363" s="17" t="s">
        <v>90</v>
      </c>
    </row>
    <row r="364" spans="1:65" s="2" customFormat="1" ht="16.5" customHeight="1">
      <c r="A364" s="38"/>
      <c r="B364" s="39"/>
      <c r="C364" s="300" t="s">
        <v>827</v>
      </c>
      <c r="D364" s="300" t="s">
        <v>331</v>
      </c>
      <c r="E364" s="301" t="s">
        <v>2887</v>
      </c>
      <c r="F364" s="302" t="s">
        <v>2888</v>
      </c>
      <c r="G364" s="303" t="s">
        <v>563</v>
      </c>
      <c r="H364" s="304">
        <v>1</v>
      </c>
      <c r="I364" s="305"/>
      <c r="J364" s="306">
        <f>ROUND(I364*H364,2)</f>
        <v>0</v>
      </c>
      <c r="K364" s="307"/>
      <c r="L364" s="308"/>
      <c r="M364" s="309" t="s">
        <v>1</v>
      </c>
      <c r="N364" s="310" t="s">
        <v>45</v>
      </c>
      <c r="O364" s="91"/>
      <c r="P364" s="255">
        <f>O364*H364</f>
        <v>0</v>
      </c>
      <c r="Q364" s="255">
        <v>0.0022</v>
      </c>
      <c r="R364" s="255">
        <f>Q364*H364</f>
        <v>0.0022</v>
      </c>
      <c r="S364" s="255">
        <v>0</v>
      </c>
      <c r="T364" s="256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57" t="s">
        <v>508</v>
      </c>
      <c r="AT364" s="257" t="s">
        <v>331</v>
      </c>
      <c r="AU364" s="257" t="s">
        <v>90</v>
      </c>
      <c r="AY364" s="17" t="s">
        <v>166</v>
      </c>
      <c r="BE364" s="258">
        <f>IF(N364="základní",J364,0)</f>
        <v>0</v>
      </c>
      <c r="BF364" s="258">
        <f>IF(N364="snížená",J364,0)</f>
        <v>0</v>
      </c>
      <c r="BG364" s="258">
        <f>IF(N364="zákl. přenesená",J364,0)</f>
        <v>0</v>
      </c>
      <c r="BH364" s="258">
        <f>IF(N364="sníž. přenesená",J364,0)</f>
        <v>0</v>
      </c>
      <c r="BI364" s="258">
        <f>IF(N364="nulová",J364,0)</f>
        <v>0</v>
      </c>
      <c r="BJ364" s="17" t="s">
        <v>88</v>
      </c>
      <c r="BK364" s="258">
        <f>ROUND(I364*H364,2)</f>
        <v>0</v>
      </c>
      <c r="BL364" s="17" t="s">
        <v>348</v>
      </c>
      <c r="BM364" s="257" t="s">
        <v>2889</v>
      </c>
    </row>
    <row r="365" spans="1:47" s="2" customFormat="1" ht="12">
      <c r="A365" s="38"/>
      <c r="B365" s="39"/>
      <c r="C365" s="40"/>
      <c r="D365" s="259" t="s">
        <v>175</v>
      </c>
      <c r="E365" s="40"/>
      <c r="F365" s="260" t="s">
        <v>2888</v>
      </c>
      <c r="G365" s="40"/>
      <c r="H365" s="40"/>
      <c r="I365" s="155"/>
      <c r="J365" s="40"/>
      <c r="K365" s="40"/>
      <c r="L365" s="44"/>
      <c r="M365" s="261"/>
      <c r="N365" s="262"/>
      <c r="O365" s="91"/>
      <c r="P365" s="91"/>
      <c r="Q365" s="91"/>
      <c r="R365" s="91"/>
      <c r="S365" s="91"/>
      <c r="T365" s="92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175</v>
      </c>
      <c r="AU365" s="17" t="s">
        <v>90</v>
      </c>
    </row>
    <row r="366" spans="1:65" s="2" customFormat="1" ht="21.75" customHeight="1">
      <c r="A366" s="38"/>
      <c r="B366" s="39"/>
      <c r="C366" s="300" t="s">
        <v>835</v>
      </c>
      <c r="D366" s="300" t="s">
        <v>331</v>
      </c>
      <c r="E366" s="301" t="s">
        <v>2890</v>
      </c>
      <c r="F366" s="302" t="s">
        <v>2891</v>
      </c>
      <c r="G366" s="303" t="s">
        <v>563</v>
      </c>
      <c r="H366" s="304">
        <v>1</v>
      </c>
      <c r="I366" s="305"/>
      <c r="J366" s="306">
        <f>ROUND(I366*H366,2)</f>
        <v>0</v>
      </c>
      <c r="K366" s="307"/>
      <c r="L366" s="308"/>
      <c r="M366" s="309" t="s">
        <v>1</v>
      </c>
      <c r="N366" s="310" t="s">
        <v>45</v>
      </c>
      <c r="O366" s="91"/>
      <c r="P366" s="255">
        <f>O366*H366</f>
        <v>0</v>
      </c>
      <c r="Q366" s="255">
        <v>0.0022</v>
      </c>
      <c r="R366" s="255">
        <f>Q366*H366</f>
        <v>0.0022</v>
      </c>
      <c r="S366" s="255">
        <v>0</v>
      </c>
      <c r="T366" s="256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57" t="s">
        <v>508</v>
      </c>
      <c r="AT366" s="257" t="s">
        <v>331</v>
      </c>
      <c r="AU366" s="257" t="s">
        <v>90</v>
      </c>
      <c r="AY366" s="17" t="s">
        <v>166</v>
      </c>
      <c r="BE366" s="258">
        <f>IF(N366="základní",J366,0)</f>
        <v>0</v>
      </c>
      <c r="BF366" s="258">
        <f>IF(N366="snížená",J366,0)</f>
        <v>0</v>
      </c>
      <c r="BG366" s="258">
        <f>IF(N366="zákl. přenesená",J366,0)</f>
        <v>0</v>
      </c>
      <c r="BH366" s="258">
        <f>IF(N366="sníž. přenesená",J366,0)</f>
        <v>0</v>
      </c>
      <c r="BI366" s="258">
        <f>IF(N366="nulová",J366,0)</f>
        <v>0</v>
      </c>
      <c r="BJ366" s="17" t="s">
        <v>88</v>
      </c>
      <c r="BK366" s="258">
        <f>ROUND(I366*H366,2)</f>
        <v>0</v>
      </c>
      <c r="BL366" s="17" t="s">
        <v>348</v>
      </c>
      <c r="BM366" s="257" t="s">
        <v>2892</v>
      </c>
    </row>
    <row r="367" spans="1:47" s="2" customFormat="1" ht="12">
      <c r="A367" s="38"/>
      <c r="B367" s="39"/>
      <c r="C367" s="40"/>
      <c r="D367" s="259" t="s">
        <v>175</v>
      </c>
      <c r="E367" s="40"/>
      <c r="F367" s="260" t="s">
        <v>2891</v>
      </c>
      <c r="G367" s="40"/>
      <c r="H367" s="40"/>
      <c r="I367" s="155"/>
      <c r="J367" s="40"/>
      <c r="K367" s="40"/>
      <c r="L367" s="44"/>
      <c r="M367" s="261"/>
      <c r="N367" s="262"/>
      <c r="O367" s="91"/>
      <c r="P367" s="91"/>
      <c r="Q367" s="91"/>
      <c r="R367" s="91"/>
      <c r="S367" s="91"/>
      <c r="T367" s="92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7" t="s">
        <v>175</v>
      </c>
      <c r="AU367" s="17" t="s">
        <v>90</v>
      </c>
    </row>
    <row r="368" spans="1:65" s="2" customFormat="1" ht="21.75" customHeight="1">
      <c r="A368" s="38"/>
      <c r="B368" s="39"/>
      <c r="C368" s="245" t="s">
        <v>841</v>
      </c>
      <c r="D368" s="245" t="s">
        <v>169</v>
      </c>
      <c r="E368" s="246" t="s">
        <v>2893</v>
      </c>
      <c r="F368" s="247" t="s">
        <v>2894</v>
      </c>
      <c r="G368" s="248" t="s">
        <v>2033</v>
      </c>
      <c r="H368" s="249">
        <v>1</v>
      </c>
      <c r="I368" s="250"/>
      <c r="J368" s="251">
        <f>ROUND(I368*H368,2)</f>
        <v>0</v>
      </c>
      <c r="K368" s="252"/>
      <c r="L368" s="44"/>
      <c r="M368" s="253" t="s">
        <v>1</v>
      </c>
      <c r="N368" s="254" t="s">
        <v>45</v>
      </c>
      <c r="O368" s="91"/>
      <c r="P368" s="255">
        <f>O368*H368</f>
        <v>0</v>
      </c>
      <c r="Q368" s="255">
        <v>0.01937</v>
      </c>
      <c r="R368" s="255">
        <f>Q368*H368</f>
        <v>0.01937</v>
      </c>
      <c r="S368" s="255">
        <v>0</v>
      </c>
      <c r="T368" s="256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57" t="s">
        <v>348</v>
      </c>
      <c r="AT368" s="257" t="s">
        <v>169</v>
      </c>
      <c r="AU368" s="257" t="s">
        <v>90</v>
      </c>
      <c r="AY368" s="17" t="s">
        <v>166</v>
      </c>
      <c r="BE368" s="258">
        <f>IF(N368="základní",J368,0)</f>
        <v>0</v>
      </c>
      <c r="BF368" s="258">
        <f>IF(N368="snížená",J368,0)</f>
        <v>0</v>
      </c>
      <c r="BG368" s="258">
        <f>IF(N368="zákl. přenesená",J368,0)</f>
        <v>0</v>
      </c>
      <c r="BH368" s="258">
        <f>IF(N368="sníž. přenesená",J368,0)</f>
        <v>0</v>
      </c>
      <c r="BI368" s="258">
        <f>IF(N368="nulová",J368,0)</f>
        <v>0</v>
      </c>
      <c r="BJ368" s="17" t="s">
        <v>88</v>
      </c>
      <c r="BK368" s="258">
        <f>ROUND(I368*H368,2)</f>
        <v>0</v>
      </c>
      <c r="BL368" s="17" t="s">
        <v>348</v>
      </c>
      <c r="BM368" s="257" t="s">
        <v>2895</v>
      </c>
    </row>
    <row r="369" spans="1:47" s="2" customFormat="1" ht="12">
      <c r="A369" s="38"/>
      <c r="B369" s="39"/>
      <c r="C369" s="40"/>
      <c r="D369" s="259" t="s">
        <v>175</v>
      </c>
      <c r="E369" s="40"/>
      <c r="F369" s="260" t="s">
        <v>2896</v>
      </c>
      <c r="G369" s="40"/>
      <c r="H369" s="40"/>
      <c r="I369" s="155"/>
      <c r="J369" s="40"/>
      <c r="K369" s="40"/>
      <c r="L369" s="44"/>
      <c r="M369" s="261"/>
      <c r="N369" s="262"/>
      <c r="O369" s="91"/>
      <c r="P369" s="91"/>
      <c r="Q369" s="91"/>
      <c r="R369" s="91"/>
      <c r="S369" s="91"/>
      <c r="T369" s="92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175</v>
      </c>
      <c r="AU369" s="17" t="s">
        <v>90</v>
      </c>
    </row>
    <row r="370" spans="1:65" s="2" customFormat="1" ht="21.75" customHeight="1">
      <c r="A370" s="38"/>
      <c r="B370" s="39"/>
      <c r="C370" s="245" t="s">
        <v>847</v>
      </c>
      <c r="D370" s="245" t="s">
        <v>169</v>
      </c>
      <c r="E370" s="246" t="s">
        <v>2897</v>
      </c>
      <c r="F370" s="247" t="s">
        <v>2898</v>
      </c>
      <c r="G370" s="248" t="s">
        <v>2033</v>
      </c>
      <c r="H370" s="249">
        <v>2</v>
      </c>
      <c r="I370" s="250"/>
      <c r="J370" s="251">
        <f>ROUND(I370*H370,2)</f>
        <v>0</v>
      </c>
      <c r="K370" s="252"/>
      <c r="L370" s="44"/>
      <c r="M370" s="253" t="s">
        <v>1</v>
      </c>
      <c r="N370" s="254" t="s">
        <v>45</v>
      </c>
      <c r="O370" s="91"/>
      <c r="P370" s="255">
        <f>O370*H370</f>
        <v>0</v>
      </c>
      <c r="Q370" s="255">
        <v>0.00032</v>
      </c>
      <c r="R370" s="255">
        <f>Q370*H370</f>
        <v>0.00064</v>
      </c>
      <c r="S370" s="255">
        <v>0</v>
      </c>
      <c r="T370" s="256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57" t="s">
        <v>348</v>
      </c>
      <c r="AT370" s="257" t="s">
        <v>169</v>
      </c>
      <c r="AU370" s="257" t="s">
        <v>90</v>
      </c>
      <c r="AY370" s="17" t="s">
        <v>166</v>
      </c>
      <c r="BE370" s="258">
        <f>IF(N370="základní",J370,0)</f>
        <v>0</v>
      </c>
      <c r="BF370" s="258">
        <f>IF(N370="snížená",J370,0)</f>
        <v>0</v>
      </c>
      <c r="BG370" s="258">
        <f>IF(N370="zákl. přenesená",J370,0)</f>
        <v>0</v>
      </c>
      <c r="BH370" s="258">
        <f>IF(N370="sníž. přenesená",J370,0)</f>
        <v>0</v>
      </c>
      <c r="BI370" s="258">
        <f>IF(N370="nulová",J370,0)</f>
        <v>0</v>
      </c>
      <c r="BJ370" s="17" t="s">
        <v>88</v>
      </c>
      <c r="BK370" s="258">
        <f>ROUND(I370*H370,2)</f>
        <v>0</v>
      </c>
      <c r="BL370" s="17" t="s">
        <v>348</v>
      </c>
      <c r="BM370" s="257" t="s">
        <v>2899</v>
      </c>
    </row>
    <row r="371" spans="1:47" s="2" customFormat="1" ht="12">
      <c r="A371" s="38"/>
      <c r="B371" s="39"/>
      <c r="C371" s="40"/>
      <c r="D371" s="259" t="s">
        <v>175</v>
      </c>
      <c r="E371" s="40"/>
      <c r="F371" s="260" t="s">
        <v>2898</v>
      </c>
      <c r="G371" s="40"/>
      <c r="H371" s="40"/>
      <c r="I371" s="155"/>
      <c r="J371" s="40"/>
      <c r="K371" s="40"/>
      <c r="L371" s="44"/>
      <c r="M371" s="261"/>
      <c r="N371" s="262"/>
      <c r="O371" s="91"/>
      <c r="P371" s="91"/>
      <c r="Q371" s="91"/>
      <c r="R371" s="91"/>
      <c r="S371" s="91"/>
      <c r="T371" s="92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175</v>
      </c>
      <c r="AU371" s="17" t="s">
        <v>90</v>
      </c>
    </row>
    <row r="372" spans="1:65" s="2" customFormat="1" ht="21.75" customHeight="1">
      <c r="A372" s="38"/>
      <c r="B372" s="39"/>
      <c r="C372" s="245" t="s">
        <v>853</v>
      </c>
      <c r="D372" s="245" t="s">
        <v>169</v>
      </c>
      <c r="E372" s="246" t="s">
        <v>2900</v>
      </c>
      <c r="F372" s="247" t="s">
        <v>2901</v>
      </c>
      <c r="G372" s="248" t="s">
        <v>2033</v>
      </c>
      <c r="H372" s="249">
        <v>2</v>
      </c>
      <c r="I372" s="250"/>
      <c r="J372" s="251">
        <f>ROUND(I372*H372,2)</f>
        <v>0</v>
      </c>
      <c r="K372" s="252"/>
      <c r="L372" s="44"/>
      <c r="M372" s="253" t="s">
        <v>1</v>
      </c>
      <c r="N372" s="254" t="s">
        <v>45</v>
      </c>
      <c r="O372" s="91"/>
      <c r="P372" s="255">
        <f>O372*H372</f>
        <v>0</v>
      </c>
      <c r="Q372" s="255">
        <v>0.00052</v>
      </c>
      <c r="R372" s="255">
        <f>Q372*H372</f>
        <v>0.00104</v>
      </c>
      <c r="S372" s="255">
        <v>0</v>
      </c>
      <c r="T372" s="256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57" t="s">
        <v>348</v>
      </c>
      <c r="AT372" s="257" t="s">
        <v>169</v>
      </c>
      <c r="AU372" s="257" t="s">
        <v>90</v>
      </c>
      <c r="AY372" s="17" t="s">
        <v>166</v>
      </c>
      <c r="BE372" s="258">
        <f>IF(N372="základní",J372,0)</f>
        <v>0</v>
      </c>
      <c r="BF372" s="258">
        <f>IF(N372="snížená",J372,0)</f>
        <v>0</v>
      </c>
      <c r="BG372" s="258">
        <f>IF(N372="zákl. přenesená",J372,0)</f>
        <v>0</v>
      </c>
      <c r="BH372" s="258">
        <f>IF(N372="sníž. přenesená",J372,0)</f>
        <v>0</v>
      </c>
      <c r="BI372" s="258">
        <f>IF(N372="nulová",J372,0)</f>
        <v>0</v>
      </c>
      <c r="BJ372" s="17" t="s">
        <v>88</v>
      </c>
      <c r="BK372" s="258">
        <f>ROUND(I372*H372,2)</f>
        <v>0</v>
      </c>
      <c r="BL372" s="17" t="s">
        <v>348</v>
      </c>
      <c r="BM372" s="257" t="s">
        <v>2902</v>
      </c>
    </row>
    <row r="373" spans="1:47" s="2" customFormat="1" ht="12">
      <c r="A373" s="38"/>
      <c r="B373" s="39"/>
      <c r="C373" s="40"/>
      <c r="D373" s="259" t="s">
        <v>175</v>
      </c>
      <c r="E373" s="40"/>
      <c r="F373" s="260" t="s">
        <v>2903</v>
      </c>
      <c r="G373" s="40"/>
      <c r="H373" s="40"/>
      <c r="I373" s="155"/>
      <c r="J373" s="40"/>
      <c r="K373" s="40"/>
      <c r="L373" s="44"/>
      <c r="M373" s="261"/>
      <c r="N373" s="262"/>
      <c r="O373" s="91"/>
      <c r="P373" s="91"/>
      <c r="Q373" s="91"/>
      <c r="R373" s="91"/>
      <c r="S373" s="91"/>
      <c r="T373" s="92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175</v>
      </c>
      <c r="AU373" s="17" t="s">
        <v>90</v>
      </c>
    </row>
    <row r="374" spans="1:65" s="2" customFormat="1" ht="21.75" customHeight="1">
      <c r="A374" s="38"/>
      <c r="B374" s="39"/>
      <c r="C374" s="245" t="s">
        <v>860</v>
      </c>
      <c r="D374" s="245" t="s">
        <v>169</v>
      </c>
      <c r="E374" s="246" t="s">
        <v>2904</v>
      </c>
      <c r="F374" s="247" t="s">
        <v>2905</v>
      </c>
      <c r="G374" s="248" t="s">
        <v>2033</v>
      </c>
      <c r="H374" s="249">
        <v>2</v>
      </c>
      <c r="I374" s="250"/>
      <c r="J374" s="251">
        <f>ROUND(I374*H374,2)</f>
        <v>0</v>
      </c>
      <c r="K374" s="252"/>
      <c r="L374" s="44"/>
      <c r="M374" s="253" t="s">
        <v>1</v>
      </c>
      <c r="N374" s="254" t="s">
        <v>45</v>
      </c>
      <c r="O374" s="91"/>
      <c r="P374" s="255">
        <f>O374*H374</f>
        <v>0</v>
      </c>
      <c r="Q374" s="255">
        <v>0.00052</v>
      </c>
      <c r="R374" s="255">
        <f>Q374*H374</f>
        <v>0.00104</v>
      </c>
      <c r="S374" s="255">
        <v>0</v>
      </c>
      <c r="T374" s="256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57" t="s">
        <v>348</v>
      </c>
      <c r="AT374" s="257" t="s">
        <v>169</v>
      </c>
      <c r="AU374" s="257" t="s">
        <v>90</v>
      </c>
      <c r="AY374" s="17" t="s">
        <v>166</v>
      </c>
      <c r="BE374" s="258">
        <f>IF(N374="základní",J374,0)</f>
        <v>0</v>
      </c>
      <c r="BF374" s="258">
        <f>IF(N374="snížená",J374,0)</f>
        <v>0</v>
      </c>
      <c r="BG374" s="258">
        <f>IF(N374="zákl. přenesená",J374,0)</f>
        <v>0</v>
      </c>
      <c r="BH374" s="258">
        <f>IF(N374="sníž. přenesená",J374,0)</f>
        <v>0</v>
      </c>
      <c r="BI374" s="258">
        <f>IF(N374="nulová",J374,0)</f>
        <v>0</v>
      </c>
      <c r="BJ374" s="17" t="s">
        <v>88</v>
      </c>
      <c r="BK374" s="258">
        <f>ROUND(I374*H374,2)</f>
        <v>0</v>
      </c>
      <c r="BL374" s="17" t="s">
        <v>348</v>
      </c>
      <c r="BM374" s="257" t="s">
        <v>2906</v>
      </c>
    </row>
    <row r="375" spans="1:47" s="2" customFormat="1" ht="12">
      <c r="A375" s="38"/>
      <c r="B375" s="39"/>
      <c r="C375" s="40"/>
      <c r="D375" s="259" t="s">
        <v>175</v>
      </c>
      <c r="E375" s="40"/>
      <c r="F375" s="260" t="s">
        <v>2907</v>
      </c>
      <c r="G375" s="40"/>
      <c r="H375" s="40"/>
      <c r="I375" s="155"/>
      <c r="J375" s="40"/>
      <c r="K375" s="40"/>
      <c r="L375" s="44"/>
      <c r="M375" s="261"/>
      <c r="N375" s="262"/>
      <c r="O375" s="91"/>
      <c r="P375" s="91"/>
      <c r="Q375" s="91"/>
      <c r="R375" s="91"/>
      <c r="S375" s="91"/>
      <c r="T375" s="92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175</v>
      </c>
      <c r="AU375" s="17" t="s">
        <v>90</v>
      </c>
    </row>
    <row r="376" spans="1:65" s="2" customFormat="1" ht="21.75" customHeight="1">
      <c r="A376" s="38"/>
      <c r="B376" s="39"/>
      <c r="C376" s="245" t="s">
        <v>866</v>
      </c>
      <c r="D376" s="245" t="s">
        <v>169</v>
      </c>
      <c r="E376" s="246" t="s">
        <v>2908</v>
      </c>
      <c r="F376" s="247" t="s">
        <v>2909</v>
      </c>
      <c r="G376" s="248" t="s">
        <v>2033</v>
      </c>
      <c r="H376" s="249">
        <v>1</v>
      </c>
      <c r="I376" s="250"/>
      <c r="J376" s="251">
        <f>ROUND(I376*H376,2)</f>
        <v>0</v>
      </c>
      <c r="K376" s="252"/>
      <c r="L376" s="44"/>
      <c r="M376" s="253" t="s">
        <v>1</v>
      </c>
      <c r="N376" s="254" t="s">
        <v>45</v>
      </c>
      <c r="O376" s="91"/>
      <c r="P376" s="255">
        <f>O376*H376</f>
        <v>0</v>
      </c>
      <c r="Q376" s="255">
        <v>0.003</v>
      </c>
      <c r="R376" s="255">
        <f>Q376*H376</f>
        <v>0.003</v>
      </c>
      <c r="S376" s="255">
        <v>0</v>
      </c>
      <c r="T376" s="256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57" t="s">
        <v>348</v>
      </c>
      <c r="AT376" s="257" t="s">
        <v>169</v>
      </c>
      <c r="AU376" s="257" t="s">
        <v>90</v>
      </c>
      <c r="AY376" s="17" t="s">
        <v>166</v>
      </c>
      <c r="BE376" s="258">
        <f>IF(N376="základní",J376,0)</f>
        <v>0</v>
      </c>
      <c r="BF376" s="258">
        <f>IF(N376="snížená",J376,0)</f>
        <v>0</v>
      </c>
      <c r="BG376" s="258">
        <f>IF(N376="zákl. přenesená",J376,0)</f>
        <v>0</v>
      </c>
      <c r="BH376" s="258">
        <f>IF(N376="sníž. přenesená",J376,0)</f>
        <v>0</v>
      </c>
      <c r="BI376" s="258">
        <f>IF(N376="nulová",J376,0)</f>
        <v>0</v>
      </c>
      <c r="BJ376" s="17" t="s">
        <v>88</v>
      </c>
      <c r="BK376" s="258">
        <f>ROUND(I376*H376,2)</f>
        <v>0</v>
      </c>
      <c r="BL376" s="17" t="s">
        <v>348</v>
      </c>
      <c r="BM376" s="257" t="s">
        <v>2910</v>
      </c>
    </row>
    <row r="377" spans="1:47" s="2" customFormat="1" ht="12">
      <c r="A377" s="38"/>
      <c r="B377" s="39"/>
      <c r="C377" s="40"/>
      <c r="D377" s="259" t="s">
        <v>175</v>
      </c>
      <c r="E377" s="40"/>
      <c r="F377" s="260" t="s">
        <v>2909</v>
      </c>
      <c r="G377" s="40"/>
      <c r="H377" s="40"/>
      <c r="I377" s="155"/>
      <c r="J377" s="40"/>
      <c r="K377" s="40"/>
      <c r="L377" s="44"/>
      <c r="M377" s="261"/>
      <c r="N377" s="262"/>
      <c r="O377" s="91"/>
      <c r="P377" s="91"/>
      <c r="Q377" s="91"/>
      <c r="R377" s="91"/>
      <c r="S377" s="91"/>
      <c r="T377" s="92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175</v>
      </c>
      <c r="AU377" s="17" t="s">
        <v>90</v>
      </c>
    </row>
    <row r="378" spans="1:65" s="2" customFormat="1" ht="16.5" customHeight="1">
      <c r="A378" s="38"/>
      <c r="B378" s="39"/>
      <c r="C378" s="245" t="s">
        <v>873</v>
      </c>
      <c r="D378" s="245" t="s">
        <v>169</v>
      </c>
      <c r="E378" s="246" t="s">
        <v>2911</v>
      </c>
      <c r="F378" s="247" t="s">
        <v>2912</v>
      </c>
      <c r="G378" s="248" t="s">
        <v>2033</v>
      </c>
      <c r="H378" s="249">
        <v>2</v>
      </c>
      <c r="I378" s="250"/>
      <c r="J378" s="251">
        <f>ROUND(I378*H378,2)</f>
        <v>0</v>
      </c>
      <c r="K378" s="252"/>
      <c r="L378" s="44"/>
      <c r="M378" s="253" t="s">
        <v>1</v>
      </c>
      <c r="N378" s="254" t="s">
        <v>45</v>
      </c>
      <c r="O378" s="91"/>
      <c r="P378" s="255">
        <f>O378*H378</f>
        <v>0</v>
      </c>
      <c r="Q378" s="255">
        <v>0.003</v>
      </c>
      <c r="R378" s="255">
        <f>Q378*H378</f>
        <v>0.006</v>
      </c>
      <c r="S378" s="255">
        <v>0</v>
      </c>
      <c r="T378" s="256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57" t="s">
        <v>348</v>
      </c>
      <c r="AT378" s="257" t="s">
        <v>169</v>
      </c>
      <c r="AU378" s="257" t="s">
        <v>90</v>
      </c>
      <c r="AY378" s="17" t="s">
        <v>166</v>
      </c>
      <c r="BE378" s="258">
        <f>IF(N378="základní",J378,0)</f>
        <v>0</v>
      </c>
      <c r="BF378" s="258">
        <f>IF(N378="snížená",J378,0)</f>
        <v>0</v>
      </c>
      <c r="BG378" s="258">
        <f>IF(N378="zákl. přenesená",J378,0)</f>
        <v>0</v>
      </c>
      <c r="BH378" s="258">
        <f>IF(N378="sníž. přenesená",J378,0)</f>
        <v>0</v>
      </c>
      <c r="BI378" s="258">
        <f>IF(N378="nulová",J378,0)</f>
        <v>0</v>
      </c>
      <c r="BJ378" s="17" t="s">
        <v>88</v>
      </c>
      <c r="BK378" s="258">
        <f>ROUND(I378*H378,2)</f>
        <v>0</v>
      </c>
      <c r="BL378" s="17" t="s">
        <v>348</v>
      </c>
      <c r="BM378" s="257" t="s">
        <v>2913</v>
      </c>
    </row>
    <row r="379" spans="1:47" s="2" customFormat="1" ht="12">
      <c r="A379" s="38"/>
      <c r="B379" s="39"/>
      <c r="C379" s="40"/>
      <c r="D379" s="259" t="s">
        <v>175</v>
      </c>
      <c r="E379" s="40"/>
      <c r="F379" s="260" t="s">
        <v>2912</v>
      </c>
      <c r="G379" s="40"/>
      <c r="H379" s="40"/>
      <c r="I379" s="155"/>
      <c r="J379" s="40"/>
      <c r="K379" s="40"/>
      <c r="L379" s="44"/>
      <c r="M379" s="261"/>
      <c r="N379" s="262"/>
      <c r="O379" s="91"/>
      <c r="P379" s="91"/>
      <c r="Q379" s="91"/>
      <c r="R379" s="91"/>
      <c r="S379" s="91"/>
      <c r="T379" s="92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175</v>
      </c>
      <c r="AU379" s="17" t="s">
        <v>90</v>
      </c>
    </row>
    <row r="380" spans="1:51" s="13" customFormat="1" ht="12">
      <c r="A380" s="13"/>
      <c r="B380" s="267"/>
      <c r="C380" s="268"/>
      <c r="D380" s="259" t="s">
        <v>267</v>
      </c>
      <c r="E380" s="269" t="s">
        <v>1</v>
      </c>
      <c r="F380" s="270" t="s">
        <v>88</v>
      </c>
      <c r="G380" s="268"/>
      <c r="H380" s="271">
        <v>1</v>
      </c>
      <c r="I380" s="272"/>
      <c r="J380" s="268"/>
      <c r="K380" s="268"/>
      <c r="L380" s="273"/>
      <c r="M380" s="274"/>
      <c r="N380" s="275"/>
      <c r="O380" s="275"/>
      <c r="P380" s="275"/>
      <c r="Q380" s="275"/>
      <c r="R380" s="275"/>
      <c r="S380" s="275"/>
      <c r="T380" s="27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77" t="s">
        <v>267</v>
      </c>
      <c r="AU380" s="277" t="s">
        <v>90</v>
      </c>
      <c r="AV380" s="13" t="s">
        <v>90</v>
      </c>
      <c r="AW380" s="13" t="s">
        <v>35</v>
      </c>
      <c r="AX380" s="13" t="s">
        <v>80</v>
      </c>
      <c r="AY380" s="277" t="s">
        <v>166</v>
      </c>
    </row>
    <row r="381" spans="1:51" s="14" customFormat="1" ht="12">
      <c r="A381" s="14"/>
      <c r="B381" s="278"/>
      <c r="C381" s="279"/>
      <c r="D381" s="259" t="s">
        <v>267</v>
      </c>
      <c r="E381" s="280" t="s">
        <v>1</v>
      </c>
      <c r="F381" s="281" t="s">
        <v>2914</v>
      </c>
      <c r="G381" s="279"/>
      <c r="H381" s="282">
        <v>1</v>
      </c>
      <c r="I381" s="283"/>
      <c r="J381" s="279"/>
      <c r="K381" s="279"/>
      <c r="L381" s="284"/>
      <c r="M381" s="285"/>
      <c r="N381" s="286"/>
      <c r="O381" s="286"/>
      <c r="P381" s="286"/>
      <c r="Q381" s="286"/>
      <c r="R381" s="286"/>
      <c r="S381" s="286"/>
      <c r="T381" s="287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88" t="s">
        <v>267</v>
      </c>
      <c r="AU381" s="288" t="s">
        <v>90</v>
      </c>
      <c r="AV381" s="14" t="s">
        <v>103</v>
      </c>
      <c r="AW381" s="14" t="s">
        <v>35</v>
      </c>
      <c r="AX381" s="14" t="s">
        <v>80</v>
      </c>
      <c r="AY381" s="288" t="s">
        <v>166</v>
      </c>
    </row>
    <row r="382" spans="1:51" s="13" customFormat="1" ht="12">
      <c r="A382" s="13"/>
      <c r="B382" s="267"/>
      <c r="C382" s="268"/>
      <c r="D382" s="259" t="s">
        <v>267</v>
      </c>
      <c r="E382" s="269" t="s">
        <v>1</v>
      </c>
      <c r="F382" s="270" t="s">
        <v>88</v>
      </c>
      <c r="G382" s="268"/>
      <c r="H382" s="271">
        <v>1</v>
      </c>
      <c r="I382" s="272"/>
      <c r="J382" s="268"/>
      <c r="K382" s="268"/>
      <c r="L382" s="273"/>
      <c r="M382" s="274"/>
      <c r="N382" s="275"/>
      <c r="O382" s="275"/>
      <c r="P382" s="275"/>
      <c r="Q382" s="275"/>
      <c r="R382" s="275"/>
      <c r="S382" s="275"/>
      <c r="T382" s="27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77" t="s">
        <v>267</v>
      </c>
      <c r="AU382" s="277" t="s">
        <v>90</v>
      </c>
      <c r="AV382" s="13" t="s">
        <v>90</v>
      </c>
      <c r="AW382" s="13" t="s">
        <v>35</v>
      </c>
      <c r="AX382" s="13" t="s">
        <v>80</v>
      </c>
      <c r="AY382" s="277" t="s">
        <v>166</v>
      </c>
    </row>
    <row r="383" spans="1:51" s="14" customFormat="1" ht="12">
      <c r="A383" s="14"/>
      <c r="B383" s="278"/>
      <c r="C383" s="279"/>
      <c r="D383" s="259" t="s">
        <v>267</v>
      </c>
      <c r="E383" s="280" t="s">
        <v>1</v>
      </c>
      <c r="F383" s="281" t="s">
        <v>2915</v>
      </c>
      <c r="G383" s="279"/>
      <c r="H383" s="282">
        <v>1</v>
      </c>
      <c r="I383" s="283"/>
      <c r="J383" s="279"/>
      <c r="K383" s="279"/>
      <c r="L383" s="284"/>
      <c r="M383" s="285"/>
      <c r="N383" s="286"/>
      <c r="O383" s="286"/>
      <c r="P383" s="286"/>
      <c r="Q383" s="286"/>
      <c r="R383" s="286"/>
      <c r="S383" s="286"/>
      <c r="T383" s="287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88" t="s">
        <v>267</v>
      </c>
      <c r="AU383" s="288" t="s">
        <v>90</v>
      </c>
      <c r="AV383" s="14" t="s">
        <v>103</v>
      </c>
      <c r="AW383" s="14" t="s">
        <v>35</v>
      </c>
      <c r="AX383" s="14" t="s">
        <v>80</v>
      </c>
      <c r="AY383" s="288" t="s">
        <v>166</v>
      </c>
    </row>
    <row r="384" spans="1:51" s="15" customFormat="1" ht="12">
      <c r="A384" s="15"/>
      <c r="B384" s="289"/>
      <c r="C384" s="290"/>
      <c r="D384" s="259" t="s">
        <v>267</v>
      </c>
      <c r="E384" s="291" t="s">
        <v>1</v>
      </c>
      <c r="F384" s="292" t="s">
        <v>285</v>
      </c>
      <c r="G384" s="290"/>
      <c r="H384" s="293">
        <v>2</v>
      </c>
      <c r="I384" s="294"/>
      <c r="J384" s="290"/>
      <c r="K384" s="290"/>
      <c r="L384" s="295"/>
      <c r="M384" s="296"/>
      <c r="N384" s="297"/>
      <c r="O384" s="297"/>
      <c r="P384" s="297"/>
      <c r="Q384" s="297"/>
      <c r="R384" s="297"/>
      <c r="S384" s="297"/>
      <c r="T384" s="298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99" t="s">
        <v>267</v>
      </c>
      <c r="AU384" s="299" t="s">
        <v>90</v>
      </c>
      <c r="AV384" s="15" t="s">
        <v>113</v>
      </c>
      <c r="AW384" s="15" t="s">
        <v>35</v>
      </c>
      <c r="AX384" s="15" t="s">
        <v>88</v>
      </c>
      <c r="AY384" s="299" t="s">
        <v>166</v>
      </c>
    </row>
    <row r="385" spans="1:65" s="2" customFormat="1" ht="21.75" customHeight="1">
      <c r="A385" s="38"/>
      <c r="B385" s="39"/>
      <c r="C385" s="245" t="s">
        <v>880</v>
      </c>
      <c r="D385" s="245" t="s">
        <v>169</v>
      </c>
      <c r="E385" s="246" t="s">
        <v>2916</v>
      </c>
      <c r="F385" s="247" t="s">
        <v>2917</v>
      </c>
      <c r="G385" s="248" t="s">
        <v>2033</v>
      </c>
      <c r="H385" s="249">
        <v>1</v>
      </c>
      <c r="I385" s="250"/>
      <c r="J385" s="251">
        <f>ROUND(I385*H385,2)</f>
        <v>0</v>
      </c>
      <c r="K385" s="252"/>
      <c r="L385" s="44"/>
      <c r="M385" s="253" t="s">
        <v>1</v>
      </c>
      <c r="N385" s="254" t="s">
        <v>45</v>
      </c>
      <c r="O385" s="91"/>
      <c r="P385" s="255">
        <f>O385*H385</f>
        <v>0</v>
      </c>
      <c r="Q385" s="255">
        <v>0.00085</v>
      </c>
      <c r="R385" s="255">
        <f>Q385*H385</f>
        <v>0.00085</v>
      </c>
      <c r="S385" s="255">
        <v>0</v>
      </c>
      <c r="T385" s="256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57" t="s">
        <v>348</v>
      </c>
      <c r="AT385" s="257" t="s">
        <v>169</v>
      </c>
      <c r="AU385" s="257" t="s">
        <v>90</v>
      </c>
      <c r="AY385" s="17" t="s">
        <v>166</v>
      </c>
      <c r="BE385" s="258">
        <f>IF(N385="základní",J385,0)</f>
        <v>0</v>
      </c>
      <c r="BF385" s="258">
        <f>IF(N385="snížená",J385,0)</f>
        <v>0</v>
      </c>
      <c r="BG385" s="258">
        <f>IF(N385="zákl. přenesená",J385,0)</f>
        <v>0</v>
      </c>
      <c r="BH385" s="258">
        <f>IF(N385="sníž. přenesená",J385,0)</f>
        <v>0</v>
      </c>
      <c r="BI385" s="258">
        <f>IF(N385="nulová",J385,0)</f>
        <v>0</v>
      </c>
      <c r="BJ385" s="17" t="s">
        <v>88</v>
      </c>
      <c r="BK385" s="258">
        <f>ROUND(I385*H385,2)</f>
        <v>0</v>
      </c>
      <c r="BL385" s="17" t="s">
        <v>348</v>
      </c>
      <c r="BM385" s="257" t="s">
        <v>2918</v>
      </c>
    </row>
    <row r="386" spans="1:47" s="2" customFormat="1" ht="12">
      <c r="A386" s="38"/>
      <c r="B386" s="39"/>
      <c r="C386" s="40"/>
      <c r="D386" s="259" t="s">
        <v>175</v>
      </c>
      <c r="E386" s="40"/>
      <c r="F386" s="260" t="s">
        <v>2919</v>
      </c>
      <c r="G386" s="40"/>
      <c r="H386" s="40"/>
      <c r="I386" s="155"/>
      <c r="J386" s="40"/>
      <c r="K386" s="40"/>
      <c r="L386" s="44"/>
      <c r="M386" s="261"/>
      <c r="N386" s="262"/>
      <c r="O386" s="91"/>
      <c r="P386" s="91"/>
      <c r="Q386" s="91"/>
      <c r="R386" s="91"/>
      <c r="S386" s="91"/>
      <c r="T386" s="92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175</v>
      </c>
      <c r="AU386" s="17" t="s">
        <v>90</v>
      </c>
    </row>
    <row r="387" spans="1:65" s="2" customFormat="1" ht="33" customHeight="1">
      <c r="A387" s="38"/>
      <c r="B387" s="39"/>
      <c r="C387" s="245" t="s">
        <v>888</v>
      </c>
      <c r="D387" s="245" t="s">
        <v>169</v>
      </c>
      <c r="E387" s="246" t="s">
        <v>2920</v>
      </c>
      <c r="F387" s="247" t="s">
        <v>2921</v>
      </c>
      <c r="G387" s="248" t="s">
        <v>2033</v>
      </c>
      <c r="H387" s="249">
        <v>1</v>
      </c>
      <c r="I387" s="250"/>
      <c r="J387" s="251">
        <f>ROUND(I387*H387,2)</f>
        <v>0</v>
      </c>
      <c r="K387" s="252"/>
      <c r="L387" s="44"/>
      <c r="M387" s="253" t="s">
        <v>1</v>
      </c>
      <c r="N387" s="254" t="s">
        <v>45</v>
      </c>
      <c r="O387" s="91"/>
      <c r="P387" s="255">
        <f>O387*H387</f>
        <v>0</v>
      </c>
      <c r="Q387" s="255">
        <v>0.00085</v>
      </c>
      <c r="R387" s="255">
        <f>Q387*H387</f>
        <v>0.00085</v>
      </c>
      <c r="S387" s="255">
        <v>0</v>
      </c>
      <c r="T387" s="256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57" t="s">
        <v>348</v>
      </c>
      <c r="AT387" s="257" t="s">
        <v>169</v>
      </c>
      <c r="AU387" s="257" t="s">
        <v>90</v>
      </c>
      <c r="AY387" s="17" t="s">
        <v>166</v>
      </c>
      <c r="BE387" s="258">
        <f>IF(N387="základní",J387,0)</f>
        <v>0</v>
      </c>
      <c r="BF387" s="258">
        <f>IF(N387="snížená",J387,0)</f>
        <v>0</v>
      </c>
      <c r="BG387" s="258">
        <f>IF(N387="zákl. přenesená",J387,0)</f>
        <v>0</v>
      </c>
      <c r="BH387" s="258">
        <f>IF(N387="sníž. přenesená",J387,0)</f>
        <v>0</v>
      </c>
      <c r="BI387" s="258">
        <f>IF(N387="nulová",J387,0)</f>
        <v>0</v>
      </c>
      <c r="BJ387" s="17" t="s">
        <v>88</v>
      </c>
      <c r="BK387" s="258">
        <f>ROUND(I387*H387,2)</f>
        <v>0</v>
      </c>
      <c r="BL387" s="17" t="s">
        <v>348</v>
      </c>
      <c r="BM387" s="257" t="s">
        <v>2922</v>
      </c>
    </row>
    <row r="388" spans="1:47" s="2" customFormat="1" ht="12">
      <c r="A388" s="38"/>
      <c r="B388" s="39"/>
      <c r="C388" s="40"/>
      <c r="D388" s="259" t="s">
        <v>175</v>
      </c>
      <c r="E388" s="40"/>
      <c r="F388" s="260" t="s">
        <v>2923</v>
      </c>
      <c r="G388" s="40"/>
      <c r="H388" s="40"/>
      <c r="I388" s="155"/>
      <c r="J388" s="40"/>
      <c r="K388" s="40"/>
      <c r="L388" s="44"/>
      <c r="M388" s="261"/>
      <c r="N388" s="262"/>
      <c r="O388" s="91"/>
      <c r="P388" s="91"/>
      <c r="Q388" s="91"/>
      <c r="R388" s="91"/>
      <c r="S388" s="91"/>
      <c r="T388" s="92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175</v>
      </c>
      <c r="AU388" s="17" t="s">
        <v>90</v>
      </c>
    </row>
    <row r="389" spans="1:65" s="2" customFormat="1" ht="21.75" customHeight="1">
      <c r="A389" s="38"/>
      <c r="B389" s="39"/>
      <c r="C389" s="245" t="s">
        <v>894</v>
      </c>
      <c r="D389" s="245" t="s">
        <v>169</v>
      </c>
      <c r="E389" s="246" t="s">
        <v>2924</v>
      </c>
      <c r="F389" s="247" t="s">
        <v>2925</v>
      </c>
      <c r="G389" s="248" t="s">
        <v>2033</v>
      </c>
      <c r="H389" s="249">
        <v>1</v>
      </c>
      <c r="I389" s="250"/>
      <c r="J389" s="251">
        <f>ROUND(I389*H389,2)</f>
        <v>0</v>
      </c>
      <c r="K389" s="252"/>
      <c r="L389" s="44"/>
      <c r="M389" s="253" t="s">
        <v>1</v>
      </c>
      <c r="N389" s="254" t="s">
        <v>45</v>
      </c>
      <c r="O389" s="91"/>
      <c r="P389" s="255">
        <f>O389*H389</f>
        <v>0</v>
      </c>
      <c r="Q389" s="255">
        <v>0.01475</v>
      </c>
      <c r="R389" s="255">
        <f>Q389*H389</f>
        <v>0.01475</v>
      </c>
      <c r="S389" s="255">
        <v>0</v>
      </c>
      <c r="T389" s="256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57" t="s">
        <v>348</v>
      </c>
      <c r="AT389" s="257" t="s">
        <v>169</v>
      </c>
      <c r="AU389" s="257" t="s">
        <v>90</v>
      </c>
      <c r="AY389" s="17" t="s">
        <v>166</v>
      </c>
      <c r="BE389" s="258">
        <f>IF(N389="základní",J389,0)</f>
        <v>0</v>
      </c>
      <c r="BF389" s="258">
        <f>IF(N389="snížená",J389,0)</f>
        <v>0</v>
      </c>
      <c r="BG389" s="258">
        <f>IF(N389="zákl. přenesená",J389,0)</f>
        <v>0</v>
      </c>
      <c r="BH389" s="258">
        <f>IF(N389="sníž. přenesená",J389,0)</f>
        <v>0</v>
      </c>
      <c r="BI389" s="258">
        <f>IF(N389="nulová",J389,0)</f>
        <v>0</v>
      </c>
      <c r="BJ389" s="17" t="s">
        <v>88</v>
      </c>
      <c r="BK389" s="258">
        <f>ROUND(I389*H389,2)</f>
        <v>0</v>
      </c>
      <c r="BL389" s="17" t="s">
        <v>348</v>
      </c>
      <c r="BM389" s="257" t="s">
        <v>2926</v>
      </c>
    </row>
    <row r="390" spans="1:47" s="2" customFormat="1" ht="12">
      <c r="A390" s="38"/>
      <c r="B390" s="39"/>
      <c r="C390" s="40"/>
      <c r="D390" s="259" t="s">
        <v>175</v>
      </c>
      <c r="E390" s="40"/>
      <c r="F390" s="260" t="s">
        <v>2927</v>
      </c>
      <c r="G390" s="40"/>
      <c r="H390" s="40"/>
      <c r="I390" s="155"/>
      <c r="J390" s="40"/>
      <c r="K390" s="40"/>
      <c r="L390" s="44"/>
      <c r="M390" s="261"/>
      <c r="N390" s="262"/>
      <c r="O390" s="91"/>
      <c r="P390" s="91"/>
      <c r="Q390" s="91"/>
      <c r="R390" s="91"/>
      <c r="S390" s="91"/>
      <c r="T390" s="92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175</v>
      </c>
      <c r="AU390" s="17" t="s">
        <v>90</v>
      </c>
    </row>
    <row r="391" spans="1:65" s="2" customFormat="1" ht="33" customHeight="1">
      <c r="A391" s="38"/>
      <c r="B391" s="39"/>
      <c r="C391" s="245" t="s">
        <v>901</v>
      </c>
      <c r="D391" s="245" t="s">
        <v>169</v>
      </c>
      <c r="E391" s="246" t="s">
        <v>2928</v>
      </c>
      <c r="F391" s="247" t="s">
        <v>2929</v>
      </c>
      <c r="G391" s="248" t="s">
        <v>2033</v>
      </c>
      <c r="H391" s="249">
        <v>1</v>
      </c>
      <c r="I391" s="250"/>
      <c r="J391" s="251">
        <f>ROUND(I391*H391,2)</f>
        <v>0</v>
      </c>
      <c r="K391" s="252"/>
      <c r="L391" s="44"/>
      <c r="M391" s="253" t="s">
        <v>1</v>
      </c>
      <c r="N391" s="254" t="s">
        <v>45</v>
      </c>
      <c r="O391" s="91"/>
      <c r="P391" s="255">
        <f>O391*H391</f>
        <v>0</v>
      </c>
      <c r="Q391" s="255">
        <v>0.01869</v>
      </c>
      <c r="R391" s="255">
        <f>Q391*H391</f>
        <v>0.01869</v>
      </c>
      <c r="S391" s="255">
        <v>0</v>
      </c>
      <c r="T391" s="256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57" t="s">
        <v>348</v>
      </c>
      <c r="AT391" s="257" t="s">
        <v>169</v>
      </c>
      <c r="AU391" s="257" t="s">
        <v>90</v>
      </c>
      <c r="AY391" s="17" t="s">
        <v>166</v>
      </c>
      <c r="BE391" s="258">
        <f>IF(N391="základní",J391,0)</f>
        <v>0</v>
      </c>
      <c r="BF391" s="258">
        <f>IF(N391="snížená",J391,0)</f>
        <v>0</v>
      </c>
      <c r="BG391" s="258">
        <f>IF(N391="zákl. přenesená",J391,0)</f>
        <v>0</v>
      </c>
      <c r="BH391" s="258">
        <f>IF(N391="sníž. přenesená",J391,0)</f>
        <v>0</v>
      </c>
      <c r="BI391" s="258">
        <f>IF(N391="nulová",J391,0)</f>
        <v>0</v>
      </c>
      <c r="BJ391" s="17" t="s">
        <v>88</v>
      </c>
      <c r="BK391" s="258">
        <f>ROUND(I391*H391,2)</f>
        <v>0</v>
      </c>
      <c r="BL391" s="17" t="s">
        <v>348</v>
      </c>
      <c r="BM391" s="257" t="s">
        <v>2930</v>
      </c>
    </row>
    <row r="392" spans="1:47" s="2" customFormat="1" ht="12">
      <c r="A392" s="38"/>
      <c r="B392" s="39"/>
      <c r="C392" s="40"/>
      <c r="D392" s="259" t="s">
        <v>175</v>
      </c>
      <c r="E392" s="40"/>
      <c r="F392" s="260" t="s">
        <v>2931</v>
      </c>
      <c r="G392" s="40"/>
      <c r="H392" s="40"/>
      <c r="I392" s="155"/>
      <c r="J392" s="40"/>
      <c r="K392" s="40"/>
      <c r="L392" s="44"/>
      <c r="M392" s="261"/>
      <c r="N392" s="262"/>
      <c r="O392" s="91"/>
      <c r="P392" s="91"/>
      <c r="Q392" s="91"/>
      <c r="R392" s="91"/>
      <c r="S392" s="91"/>
      <c r="T392" s="92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7" t="s">
        <v>175</v>
      </c>
      <c r="AU392" s="17" t="s">
        <v>90</v>
      </c>
    </row>
    <row r="393" spans="1:65" s="2" customFormat="1" ht="16.5" customHeight="1">
      <c r="A393" s="38"/>
      <c r="B393" s="39"/>
      <c r="C393" s="245" t="s">
        <v>908</v>
      </c>
      <c r="D393" s="245" t="s">
        <v>169</v>
      </c>
      <c r="E393" s="246" t="s">
        <v>2932</v>
      </c>
      <c r="F393" s="247" t="s">
        <v>2933</v>
      </c>
      <c r="G393" s="248" t="s">
        <v>2033</v>
      </c>
      <c r="H393" s="249">
        <v>1</v>
      </c>
      <c r="I393" s="250"/>
      <c r="J393" s="251">
        <f>ROUND(I393*H393,2)</f>
        <v>0</v>
      </c>
      <c r="K393" s="252"/>
      <c r="L393" s="44"/>
      <c r="M393" s="253" t="s">
        <v>1</v>
      </c>
      <c r="N393" s="254" t="s">
        <v>45</v>
      </c>
      <c r="O393" s="91"/>
      <c r="P393" s="255">
        <f>O393*H393</f>
        <v>0</v>
      </c>
      <c r="Q393" s="255">
        <v>0</v>
      </c>
      <c r="R393" s="255">
        <f>Q393*H393</f>
        <v>0</v>
      </c>
      <c r="S393" s="255">
        <v>0.155</v>
      </c>
      <c r="T393" s="256">
        <f>S393*H393</f>
        <v>0.155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57" t="s">
        <v>348</v>
      </c>
      <c r="AT393" s="257" t="s">
        <v>169</v>
      </c>
      <c r="AU393" s="257" t="s">
        <v>90</v>
      </c>
      <c r="AY393" s="17" t="s">
        <v>166</v>
      </c>
      <c r="BE393" s="258">
        <f>IF(N393="základní",J393,0)</f>
        <v>0</v>
      </c>
      <c r="BF393" s="258">
        <f>IF(N393="snížená",J393,0)</f>
        <v>0</v>
      </c>
      <c r="BG393" s="258">
        <f>IF(N393="zákl. přenesená",J393,0)</f>
        <v>0</v>
      </c>
      <c r="BH393" s="258">
        <f>IF(N393="sníž. přenesená",J393,0)</f>
        <v>0</v>
      </c>
      <c r="BI393" s="258">
        <f>IF(N393="nulová",J393,0)</f>
        <v>0</v>
      </c>
      <c r="BJ393" s="17" t="s">
        <v>88</v>
      </c>
      <c r="BK393" s="258">
        <f>ROUND(I393*H393,2)</f>
        <v>0</v>
      </c>
      <c r="BL393" s="17" t="s">
        <v>348</v>
      </c>
      <c r="BM393" s="257" t="s">
        <v>2934</v>
      </c>
    </row>
    <row r="394" spans="1:47" s="2" customFormat="1" ht="12">
      <c r="A394" s="38"/>
      <c r="B394" s="39"/>
      <c r="C394" s="40"/>
      <c r="D394" s="259" t="s">
        <v>175</v>
      </c>
      <c r="E394" s="40"/>
      <c r="F394" s="260" t="s">
        <v>2935</v>
      </c>
      <c r="G394" s="40"/>
      <c r="H394" s="40"/>
      <c r="I394" s="155"/>
      <c r="J394" s="40"/>
      <c r="K394" s="40"/>
      <c r="L394" s="44"/>
      <c r="M394" s="261"/>
      <c r="N394" s="262"/>
      <c r="O394" s="91"/>
      <c r="P394" s="91"/>
      <c r="Q394" s="91"/>
      <c r="R394" s="91"/>
      <c r="S394" s="91"/>
      <c r="T394" s="92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175</v>
      </c>
      <c r="AU394" s="17" t="s">
        <v>90</v>
      </c>
    </row>
    <row r="395" spans="1:65" s="2" customFormat="1" ht="21.75" customHeight="1">
      <c r="A395" s="38"/>
      <c r="B395" s="39"/>
      <c r="C395" s="245" t="s">
        <v>913</v>
      </c>
      <c r="D395" s="245" t="s">
        <v>169</v>
      </c>
      <c r="E395" s="246" t="s">
        <v>2936</v>
      </c>
      <c r="F395" s="247" t="s">
        <v>2937</v>
      </c>
      <c r="G395" s="248" t="s">
        <v>2033</v>
      </c>
      <c r="H395" s="249">
        <v>1</v>
      </c>
      <c r="I395" s="250"/>
      <c r="J395" s="251">
        <f>ROUND(I395*H395,2)</f>
        <v>0</v>
      </c>
      <c r="K395" s="252"/>
      <c r="L395" s="44"/>
      <c r="M395" s="253" t="s">
        <v>1</v>
      </c>
      <c r="N395" s="254" t="s">
        <v>45</v>
      </c>
      <c r="O395" s="91"/>
      <c r="P395" s="255">
        <f>O395*H395</f>
        <v>0</v>
      </c>
      <c r="Q395" s="255">
        <v>0.03034</v>
      </c>
      <c r="R395" s="255">
        <f>Q395*H395</f>
        <v>0.03034</v>
      </c>
      <c r="S395" s="255">
        <v>0</v>
      </c>
      <c r="T395" s="256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57" t="s">
        <v>348</v>
      </c>
      <c r="AT395" s="257" t="s">
        <v>169</v>
      </c>
      <c r="AU395" s="257" t="s">
        <v>90</v>
      </c>
      <c r="AY395" s="17" t="s">
        <v>166</v>
      </c>
      <c r="BE395" s="258">
        <f>IF(N395="základní",J395,0)</f>
        <v>0</v>
      </c>
      <c r="BF395" s="258">
        <f>IF(N395="snížená",J395,0)</f>
        <v>0</v>
      </c>
      <c r="BG395" s="258">
        <f>IF(N395="zákl. přenesená",J395,0)</f>
        <v>0</v>
      </c>
      <c r="BH395" s="258">
        <f>IF(N395="sníž. přenesená",J395,0)</f>
        <v>0</v>
      </c>
      <c r="BI395" s="258">
        <f>IF(N395="nulová",J395,0)</f>
        <v>0</v>
      </c>
      <c r="BJ395" s="17" t="s">
        <v>88</v>
      </c>
      <c r="BK395" s="258">
        <f>ROUND(I395*H395,2)</f>
        <v>0</v>
      </c>
      <c r="BL395" s="17" t="s">
        <v>348</v>
      </c>
      <c r="BM395" s="257" t="s">
        <v>2938</v>
      </c>
    </row>
    <row r="396" spans="1:47" s="2" customFormat="1" ht="12">
      <c r="A396" s="38"/>
      <c r="B396" s="39"/>
      <c r="C396" s="40"/>
      <c r="D396" s="259" t="s">
        <v>175</v>
      </c>
      <c r="E396" s="40"/>
      <c r="F396" s="260" t="s">
        <v>2939</v>
      </c>
      <c r="G396" s="40"/>
      <c r="H396" s="40"/>
      <c r="I396" s="155"/>
      <c r="J396" s="40"/>
      <c r="K396" s="40"/>
      <c r="L396" s="44"/>
      <c r="M396" s="261"/>
      <c r="N396" s="262"/>
      <c r="O396" s="91"/>
      <c r="P396" s="91"/>
      <c r="Q396" s="91"/>
      <c r="R396" s="91"/>
      <c r="S396" s="91"/>
      <c r="T396" s="92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7" t="s">
        <v>175</v>
      </c>
      <c r="AU396" s="17" t="s">
        <v>90</v>
      </c>
    </row>
    <row r="397" spans="1:65" s="2" customFormat="1" ht="33" customHeight="1">
      <c r="A397" s="38"/>
      <c r="B397" s="39"/>
      <c r="C397" s="245" t="s">
        <v>918</v>
      </c>
      <c r="D397" s="245" t="s">
        <v>169</v>
      </c>
      <c r="E397" s="246" t="s">
        <v>2940</v>
      </c>
      <c r="F397" s="247" t="s">
        <v>2941</v>
      </c>
      <c r="G397" s="248" t="s">
        <v>2033</v>
      </c>
      <c r="H397" s="249">
        <v>1</v>
      </c>
      <c r="I397" s="250"/>
      <c r="J397" s="251">
        <f>ROUND(I397*H397,2)</f>
        <v>0</v>
      </c>
      <c r="K397" s="252"/>
      <c r="L397" s="44"/>
      <c r="M397" s="253" t="s">
        <v>1</v>
      </c>
      <c r="N397" s="254" t="s">
        <v>45</v>
      </c>
      <c r="O397" s="91"/>
      <c r="P397" s="255">
        <f>O397*H397</f>
        <v>0</v>
      </c>
      <c r="Q397" s="255">
        <v>0.00585</v>
      </c>
      <c r="R397" s="255">
        <f>Q397*H397</f>
        <v>0.00585</v>
      </c>
      <c r="S397" s="255">
        <v>0</v>
      </c>
      <c r="T397" s="256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57" t="s">
        <v>348</v>
      </c>
      <c r="AT397" s="257" t="s">
        <v>169</v>
      </c>
      <c r="AU397" s="257" t="s">
        <v>90</v>
      </c>
      <c r="AY397" s="17" t="s">
        <v>166</v>
      </c>
      <c r="BE397" s="258">
        <f>IF(N397="základní",J397,0)</f>
        <v>0</v>
      </c>
      <c r="BF397" s="258">
        <f>IF(N397="snížená",J397,0)</f>
        <v>0</v>
      </c>
      <c r="BG397" s="258">
        <f>IF(N397="zákl. přenesená",J397,0)</f>
        <v>0</v>
      </c>
      <c r="BH397" s="258">
        <f>IF(N397="sníž. přenesená",J397,0)</f>
        <v>0</v>
      </c>
      <c r="BI397" s="258">
        <f>IF(N397="nulová",J397,0)</f>
        <v>0</v>
      </c>
      <c r="BJ397" s="17" t="s">
        <v>88</v>
      </c>
      <c r="BK397" s="258">
        <f>ROUND(I397*H397,2)</f>
        <v>0</v>
      </c>
      <c r="BL397" s="17" t="s">
        <v>348</v>
      </c>
      <c r="BM397" s="257" t="s">
        <v>2942</v>
      </c>
    </row>
    <row r="398" spans="1:47" s="2" customFormat="1" ht="12">
      <c r="A398" s="38"/>
      <c r="B398" s="39"/>
      <c r="C398" s="40"/>
      <c r="D398" s="259" t="s">
        <v>175</v>
      </c>
      <c r="E398" s="40"/>
      <c r="F398" s="260" t="s">
        <v>2943</v>
      </c>
      <c r="G398" s="40"/>
      <c r="H398" s="40"/>
      <c r="I398" s="155"/>
      <c r="J398" s="40"/>
      <c r="K398" s="40"/>
      <c r="L398" s="44"/>
      <c r="M398" s="261"/>
      <c r="N398" s="262"/>
      <c r="O398" s="91"/>
      <c r="P398" s="91"/>
      <c r="Q398" s="91"/>
      <c r="R398" s="91"/>
      <c r="S398" s="91"/>
      <c r="T398" s="92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175</v>
      </c>
      <c r="AU398" s="17" t="s">
        <v>90</v>
      </c>
    </row>
    <row r="399" spans="1:51" s="13" customFormat="1" ht="12">
      <c r="A399" s="13"/>
      <c r="B399" s="267"/>
      <c r="C399" s="268"/>
      <c r="D399" s="259" t="s">
        <v>267</v>
      </c>
      <c r="E399" s="269" t="s">
        <v>1</v>
      </c>
      <c r="F399" s="270" t="s">
        <v>88</v>
      </c>
      <c r="G399" s="268"/>
      <c r="H399" s="271">
        <v>1</v>
      </c>
      <c r="I399" s="272"/>
      <c r="J399" s="268"/>
      <c r="K399" s="268"/>
      <c r="L399" s="273"/>
      <c r="M399" s="274"/>
      <c r="N399" s="275"/>
      <c r="O399" s="275"/>
      <c r="P399" s="275"/>
      <c r="Q399" s="275"/>
      <c r="R399" s="275"/>
      <c r="S399" s="275"/>
      <c r="T399" s="276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77" t="s">
        <v>267</v>
      </c>
      <c r="AU399" s="277" t="s">
        <v>90</v>
      </c>
      <c r="AV399" s="13" t="s">
        <v>90</v>
      </c>
      <c r="AW399" s="13" t="s">
        <v>35</v>
      </c>
      <c r="AX399" s="13" t="s">
        <v>80</v>
      </c>
      <c r="AY399" s="277" t="s">
        <v>166</v>
      </c>
    </row>
    <row r="400" spans="1:51" s="14" customFormat="1" ht="12">
      <c r="A400" s="14"/>
      <c r="B400" s="278"/>
      <c r="C400" s="279"/>
      <c r="D400" s="259" t="s">
        <v>267</v>
      </c>
      <c r="E400" s="280" t="s">
        <v>1</v>
      </c>
      <c r="F400" s="281" t="s">
        <v>269</v>
      </c>
      <c r="G400" s="279"/>
      <c r="H400" s="282">
        <v>1</v>
      </c>
      <c r="I400" s="283"/>
      <c r="J400" s="279"/>
      <c r="K400" s="279"/>
      <c r="L400" s="284"/>
      <c r="M400" s="285"/>
      <c r="N400" s="286"/>
      <c r="O400" s="286"/>
      <c r="P400" s="286"/>
      <c r="Q400" s="286"/>
      <c r="R400" s="286"/>
      <c r="S400" s="286"/>
      <c r="T400" s="287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88" t="s">
        <v>267</v>
      </c>
      <c r="AU400" s="288" t="s">
        <v>90</v>
      </c>
      <c r="AV400" s="14" t="s">
        <v>103</v>
      </c>
      <c r="AW400" s="14" t="s">
        <v>35</v>
      </c>
      <c r="AX400" s="14" t="s">
        <v>88</v>
      </c>
      <c r="AY400" s="288" t="s">
        <v>166</v>
      </c>
    </row>
    <row r="401" spans="1:65" s="2" customFormat="1" ht="16.5" customHeight="1">
      <c r="A401" s="38"/>
      <c r="B401" s="39"/>
      <c r="C401" s="245" t="s">
        <v>923</v>
      </c>
      <c r="D401" s="245" t="s">
        <v>169</v>
      </c>
      <c r="E401" s="246" t="s">
        <v>2944</v>
      </c>
      <c r="F401" s="247" t="s">
        <v>2945</v>
      </c>
      <c r="G401" s="248" t="s">
        <v>2033</v>
      </c>
      <c r="H401" s="249">
        <v>4</v>
      </c>
      <c r="I401" s="250"/>
      <c r="J401" s="251">
        <f>ROUND(I401*H401,2)</f>
        <v>0</v>
      </c>
      <c r="K401" s="252"/>
      <c r="L401" s="44"/>
      <c r="M401" s="253" t="s">
        <v>1</v>
      </c>
      <c r="N401" s="254" t="s">
        <v>45</v>
      </c>
      <c r="O401" s="91"/>
      <c r="P401" s="255">
        <f>O401*H401</f>
        <v>0</v>
      </c>
      <c r="Q401" s="255">
        <v>0.00189</v>
      </c>
      <c r="R401" s="255">
        <f>Q401*H401</f>
        <v>0.00756</v>
      </c>
      <c r="S401" s="255">
        <v>0</v>
      </c>
      <c r="T401" s="256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57" t="s">
        <v>348</v>
      </c>
      <c r="AT401" s="257" t="s">
        <v>169</v>
      </c>
      <c r="AU401" s="257" t="s">
        <v>90</v>
      </c>
      <c r="AY401" s="17" t="s">
        <v>166</v>
      </c>
      <c r="BE401" s="258">
        <f>IF(N401="základní",J401,0)</f>
        <v>0</v>
      </c>
      <c r="BF401" s="258">
        <f>IF(N401="snížená",J401,0)</f>
        <v>0</v>
      </c>
      <c r="BG401" s="258">
        <f>IF(N401="zákl. přenesená",J401,0)</f>
        <v>0</v>
      </c>
      <c r="BH401" s="258">
        <f>IF(N401="sníž. přenesená",J401,0)</f>
        <v>0</v>
      </c>
      <c r="BI401" s="258">
        <f>IF(N401="nulová",J401,0)</f>
        <v>0</v>
      </c>
      <c r="BJ401" s="17" t="s">
        <v>88</v>
      </c>
      <c r="BK401" s="258">
        <f>ROUND(I401*H401,2)</f>
        <v>0</v>
      </c>
      <c r="BL401" s="17" t="s">
        <v>348</v>
      </c>
      <c r="BM401" s="257" t="s">
        <v>2946</v>
      </c>
    </row>
    <row r="402" spans="1:47" s="2" customFormat="1" ht="12">
      <c r="A402" s="38"/>
      <c r="B402" s="39"/>
      <c r="C402" s="40"/>
      <c r="D402" s="259" t="s">
        <v>175</v>
      </c>
      <c r="E402" s="40"/>
      <c r="F402" s="260" t="s">
        <v>2947</v>
      </c>
      <c r="G402" s="40"/>
      <c r="H402" s="40"/>
      <c r="I402" s="155"/>
      <c r="J402" s="40"/>
      <c r="K402" s="40"/>
      <c r="L402" s="44"/>
      <c r="M402" s="261"/>
      <c r="N402" s="262"/>
      <c r="O402" s="91"/>
      <c r="P402" s="91"/>
      <c r="Q402" s="91"/>
      <c r="R402" s="91"/>
      <c r="S402" s="91"/>
      <c r="T402" s="92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175</v>
      </c>
      <c r="AU402" s="17" t="s">
        <v>90</v>
      </c>
    </row>
    <row r="403" spans="1:65" s="2" customFormat="1" ht="21.75" customHeight="1">
      <c r="A403" s="38"/>
      <c r="B403" s="39"/>
      <c r="C403" s="245" t="s">
        <v>928</v>
      </c>
      <c r="D403" s="245" t="s">
        <v>169</v>
      </c>
      <c r="E403" s="246" t="s">
        <v>2948</v>
      </c>
      <c r="F403" s="247" t="s">
        <v>2949</v>
      </c>
      <c r="G403" s="248" t="s">
        <v>2033</v>
      </c>
      <c r="H403" s="249">
        <v>1</v>
      </c>
      <c r="I403" s="250"/>
      <c r="J403" s="251">
        <f>ROUND(I403*H403,2)</f>
        <v>0</v>
      </c>
      <c r="K403" s="252"/>
      <c r="L403" s="44"/>
      <c r="M403" s="253" t="s">
        <v>1</v>
      </c>
      <c r="N403" s="254" t="s">
        <v>45</v>
      </c>
      <c r="O403" s="91"/>
      <c r="P403" s="255">
        <f>O403*H403</f>
        <v>0</v>
      </c>
      <c r="Q403" s="255">
        <v>0.00172</v>
      </c>
      <c r="R403" s="255">
        <f>Q403*H403</f>
        <v>0.00172</v>
      </c>
      <c r="S403" s="255">
        <v>0</v>
      </c>
      <c r="T403" s="256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57" t="s">
        <v>348</v>
      </c>
      <c r="AT403" s="257" t="s">
        <v>169</v>
      </c>
      <c r="AU403" s="257" t="s">
        <v>90</v>
      </c>
      <c r="AY403" s="17" t="s">
        <v>166</v>
      </c>
      <c r="BE403" s="258">
        <f>IF(N403="základní",J403,0)</f>
        <v>0</v>
      </c>
      <c r="BF403" s="258">
        <f>IF(N403="snížená",J403,0)</f>
        <v>0</v>
      </c>
      <c r="BG403" s="258">
        <f>IF(N403="zákl. přenesená",J403,0)</f>
        <v>0</v>
      </c>
      <c r="BH403" s="258">
        <f>IF(N403="sníž. přenesená",J403,0)</f>
        <v>0</v>
      </c>
      <c r="BI403" s="258">
        <f>IF(N403="nulová",J403,0)</f>
        <v>0</v>
      </c>
      <c r="BJ403" s="17" t="s">
        <v>88</v>
      </c>
      <c r="BK403" s="258">
        <f>ROUND(I403*H403,2)</f>
        <v>0</v>
      </c>
      <c r="BL403" s="17" t="s">
        <v>348</v>
      </c>
      <c r="BM403" s="257" t="s">
        <v>2950</v>
      </c>
    </row>
    <row r="404" spans="1:47" s="2" customFormat="1" ht="12">
      <c r="A404" s="38"/>
      <c r="B404" s="39"/>
      <c r="C404" s="40"/>
      <c r="D404" s="259" t="s">
        <v>175</v>
      </c>
      <c r="E404" s="40"/>
      <c r="F404" s="260" t="s">
        <v>2951</v>
      </c>
      <c r="G404" s="40"/>
      <c r="H404" s="40"/>
      <c r="I404" s="155"/>
      <c r="J404" s="40"/>
      <c r="K404" s="40"/>
      <c r="L404" s="44"/>
      <c r="M404" s="261"/>
      <c r="N404" s="262"/>
      <c r="O404" s="91"/>
      <c r="P404" s="91"/>
      <c r="Q404" s="91"/>
      <c r="R404" s="91"/>
      <c r="S404" s="91"/>
      <c r="T404" s="92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T404" s="17" t="s">
        <v>175</v>
      </c>
      <c r="AU404" s="17" t="s">
        <v>90</v>
      </c>
    </row>
    <row r="405" spans="1:65" s="2" customFormat="1" ht="21.75" customHeight="1">
      <c r="A405" s="38"/>
      <c r="B405" s="39"/>
      <c r="C405" s="245" t="s">
        <v>933</v>
      </c>
      <c r="D405" s="245" t="s">
        <v>169</v>
      </c>
      <c r="E405" s="246" t="s">
        <v>2952</v>
      </c>
      <c r="F405" s="247" t="s">
        <v>2953</v>
      </c>
      <c r="G405" s="248" t="s">
        <v>2033</v>
      </c>
      <c r="H405" s="249">
        <v>2</v>
      </c>
      <c r="I405" s="250"/>
      <c r="J405" s="251">
        <f>ROUND(I405*H405,2)</f>
        <v>0</v>
      </c>
      <c r="K405" s="252"/>
      <c r="L405" s="44"/>
      <c r="M405" s="253" t="s">
        <v>1</v>
      </c>
      <c r="N405" s="254" t="s">
        <v>45</v>
      </c>
      <c r="O405" s="91"/>
      <c r="P405" s="255">
        <f>O405*H405</f>
        <v>0</v>
      </c>
      <c r="Q405" s="255">
        <v>0.0018</v>
      </c>
      <c r="R405" s="255">
        <f>Q405*H405</f>
        <v>0.0036</v>
      </c>
      <c r="S405" s="255">
        <v>0</v>
      </c>
      <c r="T405" s="256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57" t="s">
        <v>348</v>
      </c>
      <c r="AT405" s="257" t="s">
        <v>169</v>
      </c>
      <c r="AU405" s="257" t="s">
        <v>90</v>
      </c>
      <c r="AY405" s="17" t="s">
        <v>166</v>
      </c>
      <c r="BE405" s="258">
        <f>IF(N405="základní",J405,0)</f>
        <v>0</v>
      </c>
      <c r="BF405" s="258">
        <f>IF(N405="snížená",J405,0)</f>
        <v>0</v>
      </c>
      <c r="BG405" s="258">
        <f>IF(N405="zákl. přenesená",J405,0)</f>
        <v>0</v>
      </c>
      <c r="BH405" s="258">
        <f>IF(N405="sníž. přenesená",J405,0)</f>
        <v>0</v>
      </c>
      <c r="BI405" s="258">
        <f>IF(N405="nulová",J405,0)</f>
        <v>0</v>
      </c>
      <c r="BJ405" s="17" t="s">
        <v>88</v>
      </c>
      <c r="BK405" s="258">
        <f>ROUND(I405*H405,2)</f>
        <v>0</v>
      </c>
      <c r="BL405" s="17" t="s">
        <v>348</v>
      </c>
      <c r="BM405" s="257" t="s">
        <v>2954</v>
      </c>
    </row>
    <row r="406" spans="1:47" s="2" customFormat="1" ht="12">
      <c r="A406" s="38"/>
      <c r="B406" s="39"/>
      <c r="C406" s="40"/>
      <c r="D406" s="259" t="s">
        <v>175</v>
      </c>
      <c r="E406" s="40"/>
      <c r="F406" s="260" t="s">
        <v>2955</v>
      </c>
      <c r="G406" s="40"/>
      <c r="H406" s="40"/>
      <c r="I406" s="155"/>
      <c r="J406" s="40"/>
      <c r="K406" s="40"/>
      <c r="L406" s="44"/>
      <c r="M406" s="261"/>
      <c r="N406" s="262"/>
      <c r="O406" s="91"/>
      <c r="P406" s="91"/>
      <c r="Q406" s="91"/>
      <c r="R406" s="91"/>
      <c r="S406" s="91"/>
      <c r="T406" s="92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175</v>
      </c>
      <c r="AU406" s="17" t="s">
        <v>90</v>
      </c>
    </row>
    <row r="407" spans="1:65" s="2" customFormat="1" ht="16.5" customHeight="1">
      <c r="A407" s="38"/>
      <c r="B407" s="39"/>
      <c r="C407" s="245" t="s">
        <v>938</v>
      </c>
      <c r="D407" s="245" t="s">
        <v>169</v>
      </c>
      <c r="E407" s="246" t="s">
        <v>2956</v>
      </c>
      <c r="F407" s="247" t="s">
        <v>2957</v>
      </c>
      <c r="G407" s="248" t="s">
        <v>2033</v>
      </c>
      <c r="H407" s="249">
        <v>2</v>
      </c>
      <c r="I407" s="250"/>
      <c r="J407" s="251">
        <f>ROUND(I407*H407,2)</f>
        <v>0</v>
      </c>
      <c r="K407" s="252"/>
      <c r="L407" s="44"/>
      <c r="M407" s="253" t="s">
        <v>1</v>
      </c>
      <c r="N407" s="254" t="s">
        <v>45</v>
      </c>
      <c r="O407" s="91"/>
      <c r="P407" s="255">
        <f>O407*H407</f>
        <v>0</v>
      </c>
      <c r="Q407" s="255">
        <v>0.00184</v>
      </c>
      <c r="R407" s="255">
        <f>Q407*H407</f>
        <v>0.00368</v>
      </c>
      <c r="S407" s="255">
        <v>0</v>
      </c>
      <c r="T407" s="256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57" t="s">
        <v>348</v>
      </c>
      <c r="AT407" s="257" t="s">
        <v>169</v>
      </c>
      <c r="AU407" s="257" t="s">
        <v>90</v>
      </c>
      <c r="AY407" s="17" t="s">
        <v>166</v>
      </c>
      <c r="BE407" s="258">
        <f>IF(N407="základní",J407,0)</f>
        <v>0</v>
      </c>
      <c r="BF407" s="258">
        <f>IF(N407="snížená",J407,0)</f>
        <v>0</v>
      </c>
      <c r="BG407" s="258">
        <f>IF(N407="zákl. přenesená",J407,0)</f>
        <v>0</v>
      </c>
      <c r="BH407" s="258">
        <f>IF(N407="sníž. přenesená",J407,0)</f>
        <v>0</v>
      </c>
      <c r="BI407" s="258">
        <f>IF(N407="nulová",J407,0)</f>
        <v>0</v>
      </c>
      <c r="BJ407" s="17" t="s">
        <v>88</v>
      </c>
      <c r="BK407" s="258">
        <f>ROUND(I407*H407,2)</f>
        <v>0</v>
      </c>
      <c r="BL407" s="17" t="s">
        <v>348</v>
      </c>
      <c r="BM407" s="257" t="s">
        <v>2958</v>
      </c>
    </row>
    <row r="408" spans="1:47" s="2" customFormat="1" ht="12">
      <c r="A408" s="38"/>
      <c r="B408" s="39"/>
      <c r="C408" s="40"/>
      <c r="D408" s="259" t="s">
        <v>175</v>
      </c>
      <c r="E408" s="40"/>
      <c r="F408" s="260" t="s">
        <v>2959</v>
      </c>
      <c r="G408" s="40"/>
      <c r="H408" s="40"/>
      <c r="I408" s="155"/>
      <c r="J408" s="40"/>
      <c r="K408" s="40"/>
      <c r="L408" s="44"/>
      <c r="M408" s="261"/>
      <c r="N408" s="262"/>
      <c r="O408" s="91"/>
      <c r="P408" s="91"/>
      <c r="Q408" s="91"/>
      <c r="R408" s="91"/>
      <c r="S408" s="91"/>
      <c r="T408" s="92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175</v>
      </c>
      <c r="AU408" s="17" t="s">
        <v>90</v>
      </c>
    </row>
    <row r="409" spans="1:51" s="13" customFormat="1" ht="12">
      <c r="A409" s="13"/>
      <c r="B409" s="267"/>
      <c r="C409" s="268"/>
      <c r="D409" s="259" t="s">
        <v>267</v>
      </c>
      <c r="E409" s="269" t="s">
        <v>1</v>
      </c>
      <c r="F409" s="270" t="s">
        <v>88</v>
      </c>
      <c r="G409" s="268"/>
      <c r="H409" s="271">
        <v>1</v>
      </c>
      <c r="I409" s="272"/>
      <c r="J409" s="268"/>
      <c r="K409" s="268"/>
      <c r="L409" s="273"/>
      <c r="M409" s="274"/>
      <c r="N409" s="275"/>
      <c r="O409" s="275"/>
      <c r="P409" s="275"/>
      <c r="Q409" s="275"/>
      <c r="R409" s="275"/>
      <c r="S409" s="275"/>
      <c r="T409" s="276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77" t="s">
        <v>267</v>
      </c>
      <c r="AU409" s="277" t="s">
        <v>90</v>
      </c>
      <c r="AV409" s="13" t="s">
        <v>90</v>
      </c>
      <c r="AW409" s="13" t="s">
        <v>35</v>
      </c>
      <c r="AX409" s="13" t="s">
        <v>80</v>
      </c>
      <c r="AY409" s="277" t="s">
        <v>166</v>
      </c>
    </row>
    <row r="410" spans="1:51" s="14" customFormat="1" ht="12">
      <c r="A410" s="14"/>
      <c r="B410" s="278"/>
      <c r="C410" s="279"/>
      <c r="D410" s="259" t="s">
        <v>267</v>
      </c>
      <c r="E410" s="280" t="s">
        <v>1</v>
      </c>
      <c r="F410" s="281" t="s">
        <v>2960</v>
      </c>
      <c r="G410" s="279"/>
      <c r="H410" s="282">
        <v>1</v>
      </c>
      <c r="I410" s="283"/>
      <c r="J410" s="279"/>
      <c r="K410" s="279"/>
      <c r="L410" s="284"/>
      <c r="M410" s="285"/>
      <c r="N410" s="286"/>
      <c r="O410" s="286"/>
      <c r="P410" s="286"/>
      <c r="Q410" s="286"/>
      <c r="R410" s="286"/>
      <c r="S410" s="286"/>
      <c r="T410" s="287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88" t="s">
        <v>267</v>
      </c>
      <c r="AU410" s="288" t="s">
        <v>90</v>
      </c>
      <c r="AV410" s="14" t="s">
        <v>103</v>
      </c>
      <c r="AW410" s="14" t="s">
        <v>35</v>
      </c>
      <c r="AX410" s="14" t="s">
        <v>80</v>
      </c>
      <c r="AY410" s="288" t="s">
        <v>166</v>
      </c>
    </row>
    <row r="411" spans="1:51" s="13" customFormat="1" ht="12">
      <c r="A411" s="13"/>
      <c r="B411" s="267"/>
      <c r="C411" s="268"/>
      <c r="D411" s="259" t="s">
        <v>267</v>
      </c>
      <c r="E411" s="269" t="s">
        <v>1</v>
      </c>
      <c r="F411" s="270" t="s">
        <v>88</v>
      </c>
      <c r="G411" s="268"/>
      <c r="H411" s="271">
        <v>1</v>
      </c>
      <c r="I411" s="272"/>
      <c r="J411" s="268"/>
      <c r="K411" s="268"/>
      <c r="L411" s="273"/>
      <c r="M411" s="274"/>
      <c r="N411" s="275"/>
      <c r="O411" s="275"/>
      <c r="P411" s="275"/>
      <c r="Q411" s="275"/>
      <c r="R411" s="275"/>
      <c r="S411" s="275"/>
      <c r="T411" s="276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77" t="s">
        <v>267</v>
      </c>
      <c r="AU411" s="277" t="s">
        <v>90</v>
      </c>
      <c r="AV411" s="13" t="s">
        <v>90</v>
      </c>
      <c r="AW411" s="13" t="s">
        <v>35</v>
      </c>
      <c r="AX411" s="13" t="s">
        <v>80</v>
      </c>
      <c r="AY411" s="277" t="s">
        <v>166</v>
      </c>
    </row>
    <row r="412" spans="1:51" s="14" customFormat="1" ht="12">
      <c r="A412" s="14"/>
      <c r="B412" s="278"/>
      <c r="C412" s="279"/>
      <c r="D412" s="259" t="s">
        <v>267</v>
      </c>
      <c r="E412" s="280" t="s">
        <v>1</v>
      </c>
      <c r="F412" s="281" t="s">
        <v>2961</v>
      </c>
      <c r="G412" s="279"/>
      <c r="H412" s="282">
        <v>1</v>
      </c>
      <c r="I412" s="283"/>
      <c r="J412" s="279"/>
      <c r="K412" s="279"/>
      <c r="L412" s="284"/>
      <c r="M412" s="285"/>
      <c r="N412" s="286"/>
      <c r="O412" s="286"/>
      <c r="P412" s="286"/>
      <c r="Q412" s="286"/>
      <c r="R412" s="286"/>
      <c r="S412" s="286"/>
      <c r="T412" s="287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88" t="s">
        <v>267</v>
      </c>
      <c r="AU412" s="288" t="s">
        <v>90</v>
      </c>
      <c r="AV412" s="14" t="s">
        <v>103</v>
      </c>
      <c r="AW412" s="14" t="s">
        <v>35</v>
      </c>
      <c r="AX412" s="14" t="s">
        <v>80</v>
      </c>
      <c r="AY412" s="288" t="s">
        <v>166</v>
      </c>
    </row>
    <row r="413" spans="1:51" s="15" customFormat="1" ht="12">
      <c r="A413" s="15"/>
      <c r="B413" s="289"/>
      <c r="C413" s="290"/>
      <c r="D413" s="259" t="s">
        <v>267</v>
      </c>
      <c r="E413" s="291" t="s">
        <v>1</v>
      </c>
      <c r="F413" s="292" t="s">
        <v>285</v>
      </c>
      <c r="G413" s="290"/>
      <c r="H413" s="293">
        <v>2</v>
      </c>
      <c r="I413" s="294"/>
      <c r="J413" s="290"/>
      <c r="K413" s="290"/>
      <c r="L413" s="295"/>
      <c r="M413" s="296"/>
      <c r="N413" s="297"/>
      <c r="O413" s="297"/>
      <c r="P413" s="297"/>
      <c r="Q413" s="297"/>
      <c r="R413" s="297"/>
      <c r="S413" s="297"/>
      <c r="T413" s="298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99" t="s">
        <v>267</v>
      </c>
      <c r="AU413" s="299" t="s">
        <v>90</v>
      </c>
      <c r="AV413" s="15" t="s">
        <v>113</v>
      </c>
      <c r="AW413" s="15" t="s">
        <v>35</v>
      </c>
      <c r="AX413" s="15" t="s">
        <v>88</v>
      </c>
      <c r="AY413" s="299" t="s">
        <v>166</v>
      </c>
    </row>
    <row r="414" spans="1:65" s="2" customFormat="1" ht="44.25" customHeight="1">
      <c r="A414" s="38"/>
      <c r="B414" s="39"/>
      <c r="C414" s="245" t="s">
        <v>948</v>
      </c>
      <c r="D414" s="245" t="s">
        <v>169</v>
      </c>
      <c r="E414" s="246" t="s">
        <v>2962</v>
      </c>
      <c r="F414" s="247" t="s">
        <v>2963</v>
      </c>
      <c r="G414" s="248" t="s">
        <v>2033</v>
      </c>
      <c r="H414" s="249">
        <v>1</v>
      </c>
      <c r="I414" s="250"/>
      <c r="J414" s="251">
        <f>ROUND(I414*H414,2)</f>
        <v>0</v>
      </c>
      <c r="K414" s="252"/>
      <c r="L414" s="44"/>
      <c r="M414" s="253" t="s">
        <v>1</v>
      </c>
      <c r="N414" s="254" t="s">
        <v>45</v>
      </c>
      <c r="O414" s="91"/>
      <c r="P414" s="255">
        <f>O414*H414</f>
        <v>0</v>
      </c>
      <c r="Q414" s="255">
        <v>0.00184</v>
      </c>
      <c r="R414" s="255">
        <f>Q414*H414</f>
        <v>0.00184</v>
      </c>
      <c r="S414" s="255">
        <v>0</v>
      </c>
      <c r="T414" s="256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57" t="s">
        <v>348</v>
      </c>
      <c r="AT414" s="257" t="s">
        <v>169</v>
      </c>
      <c r="AU414" s="257" t="s">
        <v>90</v>
      </c>
      <c r="AY414" s="17" t="s">
        <v>166</v>
      </c>
      <c r="BE414" s="258">
        <f>IF(N414="základní",J414,0)</f>
        <v>0</v>
      </c>
      <c r="BF414" s="258">
        <f>IF(N414="snížená",J414,0)</f>
        <v>0</v>
      </c>
      <c r="BG414" s="258">
        <f>IF(N414="zákl. přenesená",J414,0)</f>
        <v>0</v>
      </c>
      <c r="BH414" s="258">
        <f>IF(N414="sníž. přenesená",J414,0)</f>
        <v>0</v>
      </c>
      <c r="BI414" s="258">
        <f>IF(N414="nulová",J414,0)</f>
        <v>0</v>
      </c>
      <c r="BJ414" s="17" t="s">
        <v>88</v>
      </c>
      <c r="BK414" s="258">
        <f>ROUND(I414*H414,2)</f>
        <v>0</v>
      </c>
      <c r="BL414" s="17" t="s">
        <v>348</v>
      </c>
      <c r="BM414" s="257" t="s">
        <v>2964</v>
      </c>
    </row>
    <row r="415" spans="1:47" s="2" customFormat="1" ht="12">
      <c r="A415" s="38"/>
      <c r="B415" s="39"/>
      <c r="C415" s="40"/>
      <c r="D415" s="259" t="s">
        <v>175</v>
      </c>
      <c r="E415" s="40"/>
      <c r="F415" s="260" t="s">
        <v>2963</v>
      </c>
      <c r="G415" s="40"/>
      <c r="H415" s="40"/>
      <c r="I415" s="155"/>
      <c r="J415" s="40"/>
      <c r="K415" s="40"/>
      <c r="L415" s="44"/>
      <c r="M415" s="261"/>
      <c r="N415" s="262"/>
      <c r="O415" s="91"/>
      <c r="P415" s="91"/>
      <c r="Q415" s="91"/>
      <c r="R415" s="91"/>
      <c r="S415" s="91"/>
      <c r="T415" s="92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T415" s="17" t="s">
        <v>175</v>
      </c>
      <c r="AU415" s="17" t="s">
        <v>90</v>
      </c>
    </row>
    <row r="416" spans="1:65" s="2" customFormat="1" ht="16.5" customHeight="1">
      <c r="A416" s="38"/>
      <c r="B416" s="39"/>
      <c r="C416" s="245" t="s">
        <v>956</v>
      </c>
      <c r="D416" s="245" t="s">
        <v>169</v>
      </c>
      <c r="E416" s="246" t="s">
        <v>2965</v>
      </c>
      <c r="F416" s="247" t="s">
        <v>2966</v>
      </c>
      <c r="G416" s="248" t="s">
        <v>563</v>
      </c>
      <c r="H416" s="249">
        <v>3</v>
      </c>
      <c r="I416" s="250"/>
      <c r="J416" s="251">
        <f>ROUND(I416*H416,2)</f>
        <v>0</v>
      </c>
      <c r="K416" s="252"/>
      <c r="L416" s="44"/>
      <c r="M416" s="253" t="s">
        <v>1</v>
      </c>
      <c r="N416" s="254" t="s">
        <v>45</v>
      </c>
      <c r="O416" s="91"/>
      <c r="P416" s="255">
        <f>O416*H416</f>
        <v>0</v>
      </c>
      <c r="Q416" s="255">
        <v>0.00023</v>
      </c>
      <c r="R416" s="255">
        <f>Q416*H416</f>
        <v>0.0006900000000000001</v>
      </c>
      <c r="S416" s="255">
        <v>0</v>
      </c>
      <c r="T416" s="256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57" t="s">
        <v>348</v>
      </c>
      <c r="AT416" s="257" t="s">
        <v>169</v>
      </c>
      <c r="AU416" s="257" t="s">
        <v>90</v>
      </c>
      <c r="AY416" s="17" t="s">
        <v>166</v>
      </c>
      <c r="BE416" s="258">
        <f>IF(N416="základní",J416,0)</f>
        <v>0</v>
      </c>
      <c r="BF416" s="258">
        <f>IF(N416="snížená",J416,0)</f>
        <v>0</v>
      </c>
      <c r="BG416" s="258">
        <f>IF(N416="zákl. přenesená",J416,0)</f>
        <v>0</v>
      </c>
      <c r="BH416" s="258">
        <f>IF(N416="sníž. přenesená",J416,0)</f>
        <v>0</v>
      </c>
      <c r="BI416" s="258">
        <f>IF(N416="nulová",J416,0)</f>
        <v>0</v>
      </c>
      <c r="BJ416" s="17" t="s">
        <v>88</v>
      </c>
      <c r="BK416" s="258">
        <f>ROUND(I416*H416,2)</f>
        <v>0</v>
      </c>
      <c r="BL416" s="17" t="s">
        <v>348</v>
      </c>
      <c r="BM416" s="257" t="s">
        <v>2967</v>
      </c>
    </row>
    <row r="417" spans="1:47" s="2" customFormat="1" ht="12">
      <c r="A417" s="38"/>
      <c r="B417" s="39"/>
      <c r="C417" s="40"/>
      <c r="D417" s="259" t="s">
        <v>175</v>
      </c>
      <c r="E417" s="40"/>
      <c r="F417" s="260" t="s">
        <v>2968</v>
      </c>
      <c r="G417" s="40"/>
      <c r="H417" s="40"/>
      <c r="I417" s="155"/>
      <c r="J417" s="40"/>
      <c r="K417" s="40"/>
      <c r="L417" s="44"/>
      <c r="M417" s="261"/>
      <c r="N417" s="262"/>
      <c r="O417" s="91"/>
      <c r="P417" s="91"/>
      <c r="Q417" s="91"/>
      <c r="R417" s="91"/>
      <c r="S417" s="91"/>
      <c r="T417" s="92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7" t="s">
        <v>175</v>
      </c>
      <c r="AU417" s="17" t="s">
        <v>90</v>
      </c>
    </row>
    <row r="418" spans="1:65" s="2" customFormat="1" ht="21.75" customHeight="1">
      <c r="A418" s="38"/>
      <c r="B418" s="39"/>
      <c r="C418" s="245" t="s">
        <v>965</v>
      </c>
      <c r="D418" s="245" t="s">
        <v>169</v>
      </c>
      <c r="E418" s="246" t="s">
        <v>2969</v>
      </c>
      <c r="F418" s="247" t="s">
        <v>2970</v>
      </c>
      <c r="G418" s="248" t="s">
        <v>563</v>
      </c>
      <c r="H418" s="249">
        <v>2</v>
      </c>
      <c r="I418" s="250"/>
      <c r="J418" s="251">
        <f>ROUND(I418*H418,2)</f>
        <v>0</v>
      </c>
      <c r="K418" s="252"/>
      <c r="L418" s="44"/>
      <c r="M418" s="253" t="s">
        <v>1</v>
      </c>
      <c r="N418" s="254" t="s">
        <v>45</v>
      </c>
      <c r="O418" s="91"/>
      <c r="P418" s="255">
        <f>O418*H418</f>
        <v>0</v>
      </c>
      <c r="Q418" s="255">
        <v>0.00023</v>
      </c>
      <c r="R418" s="255">
        <f>Q418*H418</f>
        <v>0.00046</v>
      </c>
      <c r="S418" s="255">
        <v>0</v>
      </c>
      <c r="T418" s="256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57" t="s">
        <v>348</v>
      </c>
      <c r="AT418" s="257" t="s">
        <v>169</v>
      </c>
      <c r="AU418" s="257" t="s">
        <v>90</v>
      </c>
      <c r="AY418" s="17" t="s">
        <v>166</v>
      </c>
      <c r="BE418" s="258">
        <f>IF(N418="základní",J418,0)</f>
        <v>0</v>
      </c>
      <c r="BF418" s="258">
        <f>IF(N418="snížená",J418,0)</f>
        <v>0</v>
      </c>
      <c r="BG418" s="258">
        <f>IF(N418="zákl. přenesená",J418,0)</f>
        <v>0</v>
      </c>
      <c r="BH418" s="258">
        <f>IF(N418="sníž. přenesená",J418,0)</f>
        <v>0</v>
      </c>
      <c r="BI418" s="258">
        <f>IF(N418="nulová",J418,0)</f>
        <v>0</v>
      </c>
      <c r="BJ418" s="17" t="s">
        <v>88</v>
      </c>
      <c r="BK418" s="258">
        <f>ROUND(I418*H418,2)</f>
        <v>0</v>
      </c>
      <c r="BL418" s="17" t="s">
        <v>348</v>
      </c>
      <c r="BM418" s="257" t="s">
        <v>2971</v>
      </c>
    </row>
    <row r="419" spans="1:47" s="2" customFormat="1" ht="12">
      <c r="A419" s="38"/>
      <c r="B419" s="39"/>
      <c r="C419" s="40"/>
      <c r="D419" s="259" t="s">
        <v>175</v>
      </c>
      <c r="E419" s="40"/>
      <c r="F419" s="260" t="s">
        <v>2972</v>
      </c>
      <c r="G419" s="40"/>
      <c r="H419" s="40"/>
      <c r="I419" s="155"/>
      <c r="J419" s="40"/>
      <c r="K419" s="40"/>
      <c r="L419" s="44"/>
      <c r="M419" s="261"/>
      <c r="N419" s="262"/>
      <c r="O419" s="91"/>
      <c r="P419" s="91"/>
      <c r="Q419" s="91"/>
      <c r="R419" s="91"/>
      <c r="S419" s="91"/>
      <c r="T419" s="92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T419" s="17" t="s">
        <v>175</v>
      </c>
      <c r="AU419" s="17" t="s">
        <v>90</v>
      </c>
    </row>
    <row r="420" spans="1:51" s="13" customFormat="1" ht="12">
      <c r="A420" s="13"/>
      <c r="B420" s="267"/>
      <c r="C420" s="268"/>
      <c r="D420" s="259" t="s">
        <v>267</v>
      </c>
      <c r="E420" s="269" t="s">
        <v>1</v>
      </c>
      <c r="F420" s="270" t="s">
        <v>90</v>
      </c>
      <c r="G420" s="268"/>
      <c r="H420" s="271">
        <v>2</v>
      </c>
      <c r="I420" s="272"/>
      <c r="J420" s="268"/>
      <c r="K420" s="268"/>
      <c r="L420" s="273"/>
      <c r="M420" s="274"/>
      <c r="N420" s="275"/>
      <c r="O420" s="275"/>
      <c r="P420" s="275"/>
      <c r="Q420" s="275"/>
      <c r="R420" s="275"/>
      <c r="S420" s="275"/>
      <c r="T420" s="276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77" t="s">
        <v>267</v>
      </c>
      <c r="AU420" s="277" t="s">
        <v>90</v>
      </c>
      <c r="AV420" s="13" t="s">
        <v>90</v>
      </c>
      <c r="AW420" s="13" t="s">
        <v>35</v>
      </c>
      <c r="AX420" s="13" t="s">
        <v>80</v>
      </c>
      <c r="AY420" s="277" t="s">
        <v>166</v>
      </c>
    </row>
    <row r="421" spans="1:51" s="14" customFormat="1" ht="12">
      <c r="A421" s="14"/>
      <c r="B421" s="278"/>
      <c r="C421" s="279"/>
      <c r="D421" s="259" t="s">
        <v>267</v>
      </c>
      <c r="E421" s="280" t="s">
        <v>1</v>
      </c>
      <c r="F421" s="281" t="s">
        <v>2973</v>
      </c>
      <c r="G421" s="279"/>
      <c r="H421" s="282">
        <v>2</v>
      </c>
      <c r="I421" s="283"/>
      <c r="J421" s="279"/>
      <c r="K421" s="279"/>
      <c r="L421" s="284"/>
      <c r="M421" s="285"/>
      <c r="N421" s="286"/>
      <c r="O421" s="286"/>
      <c r="P421" s="286"/>
      <c r="Q421" s="286"/>
      <c r="R421" s="286"/>
      <c r="S421" s="286"/>
      <c r="T421" s="287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88" t="s">
        <v>267</v>
      </c>
      <c r="AU421" s="288" t="s">
        <v>90</v>
      </c>
      <c r="AV421" s="14" t="s">
        <v>103</v>
      </c>
      <c r="AW421" s="14" t="s">
        <v>35</v>
      </c>
      <c r="AX421" s="14" t="s">
        <v>80</v>
      </c>
      <c r="AY421" s="288" t="s">
        <v>166</v>
      </c>
    </row>
    <row r="422" spans="1:51" s="15" customFormat="1" ht="12">
      <c r="A422" s="15"/>
      <c r="B422" s="289"/>
      <c r="C422" s="290"/>
      <c r="D422" s="259" t="s">
        <v>267</v>
      </c>
      <c r="E422" s="291" t="s">
        <v>1</v>
      </c>
      <c r="F422" s="292" t="s">
        <v>285</v>
      </c>
      <c r="G422" s="290"/>
      <c r="H422" s="293">
        <v>2</v>
      </c>
      <c r="I422" s="294"/>
      <c r="J422" s="290"/>
      <c r="K422" s="290"/>
      <c r="L422" s="295"/>
      <c r="M422" s="296"/>
      <c r="N422" s="297"/>
      <c r="O422" s="297"/>
      <c r="P422" s="297"/>
      <c r="Q422" s="297"/>
      <c r="R422" s="297"/>
      <c r="S422" s="297"/>
      <c r="T422" s="298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99" t="s">
        <v>267</v>
      </c>
      <c r="AU422" s="299" t="s">
        <v>90</v>
      </c>
      <c r="AV422" s="15" t="s">
        <v>113</v>
      </c>
      <c r="AW422" s="15" t="s">
        <v>35</v>
      </c>
      <c r="AX422" s="15" t="s">
        <v>88</v>
      </c>
      <c r="AY422" s="299" t="s">
        <v>166</v>
      </c>
    </row>
    <row r="423" spans="1:65" s="2" customFormat="1" ht="16.5" customHeight="1">
      <c r="A423" s="38"/>
      <c r="B423" s="39"/>
      <c r="C423" s="245" t="s">
        <v>977</v>
      </c>
      <c r="D423" s="245" t="s">
        <v>169</v>
      </c>
      <c r="E423" s="246" t="s">
        <v>2974</v>
      </c>
      <c r="F423" s="247" t="s">
        <v>2975</v>
      </c>
      <c r="G423" s="248" t="s">
        <v>563</v>
      </c>
      <c r="H423" s="249">
        <v>1</v>
      </c>
      <c r="I423" s="250"/>
      <c r="J423" s="251">
        <f>ROUND(I423*H423,2)</f>
        <v>0</v>
      </c>
      <c r="K423" s="252"/>
      <c r="L423" s="44"/>
      <c r="M423" s="253" t="s">
        <v>1</v>
      </c>
      <c r="N423" s="254" t="s">
        <v>45</v>
      </c>
      <c r="O423" s="91"/>
      <c r="P423" s="255">
        <f>O423*H423</f>
        <v>0</v>
      </c>
      <c r="Q423" s="255">
        <v>0.00028</v>
      </c>
      <c r="R423" s="255">
        <f>Q423*H423</f>
        <v>0.00028</v>
      </c>
      <c r="S423" s="255">
        <v>0</v>
      </c>
      <c r="T423" s="256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57" t="s">
        <v>348</v>
      </c>
      <c r="AT423" s="257" t="s">
        <v>169</v>
      </c>
      <c r="AU423" s="257" t="s">
        <v>90</v>
      </c>
      <c r="AY423" s="17" t="s">
        <v>166</v>
      </c>
      <c r="BE423" s="258">
        <f>IF(N423="základní",J423,0)</f>
        <v>0</v>
      </c>
      <c r="BF423" s="258">
        <f>IF(N423="snížená",J423,0)</f>
        <v>0</v>
      </c>
      <c r="BG423" s="258">
        <f>IF(N423="zákl. přenesená",J423,0)</f>
        <v>0</v>
      </c>
      <c r="BH423" s="258">
        <f>IF(N423="sníž. přenesená",J423,0)</f>
        <v>0</v>
      </c>
      <c r="BI423" s="258">
        <f>IF(N423="nulová",J423,0)</f>
        <v>0</v>
      </c>
      <c r="BJ423" s="17" t="s">
        <v>88</v>
      </c>
      <c r="BK423" s="258">
        <f>ROUND(I423*H423,2)</f>
        <v>0</v>
      </c>
      <c r="BL423" s="17" t="s">
        <v>348</v>
      </c>
      <c r="BM423" s="257" t="s">
        <v>2976</v>
      </c>
    </row>
    <row r="424" spans="1:47" s="2" customFormat="1" ht="12">
      <c r="A424" s="38"/>
      <c r="B424" s="39"/>
      <c r="C424" s="40"/>
      <c r="D424" s="259" t="s">
        <v>175</v>
      </c>
      <c r="E424" s="40"/>
      <c r="F424" s="260" t="s">
        <v>2977</v>
      </c>
      <c r="G424" s="40"/>
      <c r="H424" s="40"/>
      <c r="I424" s="155"/>
      <c r="J424" s="40"/>
      <c r="K424" s="40"/>
      <c r="L424" s="44"/>
      <c r="M424" s="261"/>
      <c r="N424" s="262"/>
      <c r="O424" s="91"/>
      <c r="P424" s="91"/>
      <c r="Q424" s="91"/>
      <c r="R424" s="91"/>
      <c r="S424" s="91"/>
      <c r="T424" s="92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T424" s="17" t="s">
        <v>175</v>
      </c>
      <c r="AU424" s="17" t="s">
        <v>90</v>
      </c>
    </row>
    <row r="425" spans="1:51" s="13" customFormat="1" ht="12">
      <c r="A425" s="13"/>
      <c r="B425" s="267"/>
      <c r="C425" s="268"/>
      <c r="D425" s="259" t="s">
        <v>267</v>
      </c>
      <c r="E425" s="269" t="s">
        <v>1</v>
      </c>
      <c r="F425" s="270" t="s">
        <v>88</v>
      </c>
      <c r="G425" s="268"/>
      <c r="H425" s="271">
        <v>1</v>
      </c>
      <c r="I425" s="272"/>
      <c r="J425" s="268"/>
      <c r="K425" s="268"/>
      <c r="L425" s="273"/>
      <c r="M425" s="274"/>
      <c r="N425" s="275"/>
      <c r="O425" s="275"/>
      <c r="P425" s="275"/>
      <c r="Q425" s="275"/>
      <c r="R425" s="275"/>
      <c r="S425" s="275"/>
      <c r="T425" s="276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77" t="s">
        <v>267</v>
      </c>
      <c r="AU425" s="277" t="s">
        <v>90</v>
      </c>
      <c r="AV425" s="13" t="s">
        <v>90</v>
      </c>
      <c r="AW425" s="13" t="s">
        <v>35</v>
      </c>
      <c r="AX425" s="13" t="s">
        <v>80</v>
      </c>
      <c r="AY425" s="277" t="s">
        <v>166</v>
      </c>
    </row>
    <row r="426" spans="1:51" s="14" customFormat="1" ht="12">
      <c r="A426" s="14"/>
      <c r="B426" s="278"/>
      <c r="C426" s="279"/>
      <c r="D426" s="259" t="s">
        <v>267</v>
      </c>
      <c r="E426" s="280" t="s">
        <v>1</v>
      </c>
      <c r="F426" s="281" t="s">
        <v>2978</v>
      </c>
      <c r="G426" s="279"/>
      <c r="H426" s="282">
        <v>1</v>
      </c>
      <c r="I426" s="283"/>
      <c r="J426" s="279"/>
      <c r="K426" s="279"/>
      <c r="L426" s="284"/>
      <c r="M426" s="285"/>
      <c r="N426" s="286"/>
      <c r="O426" s="286"/>
      <c r="P426" s="286"/>
      <c r="Q426" s="286"/>
      <c r="R426" s="286"/>
      <c r="S426" s="286"/>
      <c r="T426" s="287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88" t="s">
        <v>267</v>
      </c>
      <c r="AU426" s="288" t="s">
        <v>90</v>
      </c>
      <c r="AV426" s="14" t="s">
        <v>103</v>
      </c>
      <c r="AW426" s="14" t="s">
        <v>35</v>
      </c>
      <c r="AX426" s="14" t="s">
        <v>88</v>
      </c>
      <c r="AY426" s="288" t="s">
        <v>166</v>
      </c>
    </row>
    <row r="427" spans="1:65" s="2" customFormat="1" ht="21.75" customHeight="1">
      <c r="A427" s="38"/>
      <c r="B427" s="39"/>
      <c r="C427" s="245" t="s">
        <v>985</v>
      </c>
      <c r="D427" s="245" t="s">
        <v>169</v>
      </c>
      <c r="E427" s="246" t="s">
        <v>2979</v>
      </c>
      <c r="F427" s="247" t="s">
        <v>2980</v>
      </c>
      <c r="G427" s="248" t="s">
        <v>307</v>
      </c>
      <c r="H427" s="249">
        <v>0.192</v>
      </c>
      <c r="I427" s="250"/>
      <c r="J427" s="251">
        <f>ROUND(I427*H427,2)</f>
        <v>0</v>
      </c>
      <c r="K427" s="252"/>
      <c r="L427" s="44"/>
      <c r="M427" s="253" t="s">
        <v>1</v>
      </c>
      <c r="N427" s="254" t="s">
        <v>45</v>
      </c>
      <c r="O427" s="91"/>
      <c r="P427" s="255">
        <f>O427*H427</f>
        <v>0</v>
      </c>
      <c r="Q427" s="255">
        <v>0</v>
      </c>
      <c r="R427" s="255">
        <f>Q427*H427</f>
        <v>0</v>
      </c>
      <c r="S427" s="255">
        <v>0</v>
      </c>
      <c r="T427" s="256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57" t="s">
        <v>348</v>
      </c>
      <c r="AT427" s="257" t="s">
        <v>169</v>
      </c>
      <c r="AU427" s="257" t="s">
        <v>90</v>
      </c>
      <c r="AY427" s="17" t="s">
        <v>166</v>
      </c>
      <c r="BE427" s="258">
        <f>IF(N427="základní",J427,0)</f>
        <v>0</v>
      </c>
      <c r="BF427" s="258">
        <f>IF(N427="snížená",J427,0)</f>
        <v>0</v>
      </c>
      <c r="BG427" s="258">
        <f>IF(N427="zákl. přenesená",J427,0)</f>
        <v>0</v>
      </c>
      <c r="BH427" s="258">
        <f>IF(N427="sníž. přenesená",J427,0)</f>
        <v>0</v>
      </c>
      <c r="BI427" s="258">
        <f>IF(N427="nulová",J427,0)</f>
        <v>0</v>
      </c>
      <c r="BJ427" s="17" t="s">
        <v>88</v>
      </c>
      <c r="BK427" s="258">
        <f>ROUND(I427*H427,2)</f>
        <v>0</v>
      </c>
      <c r="BL427" s="17" t="s">
        <v>348</v>
      </c>
      <c r="BM427" s="257" t="s">
        <v>2981</v>
      </c>
    </row>
    <row r="428" spans="1:47" s="2" customFormat="1" ht="12">
      <c r="A428" s="38"/>
      <c r="B428" s="39"/>
      <c r="C428" s="40"/>
      <c r="D428" s="259" t="s">
        <v>175</v>
      </c>
      <c r="E428" s="40"/>
      <c r="F428" s="260" t="s">
        <v>2982</v>
      </c>
      <c r="G428" s="40"/>
      <c r="H428" s="40"/>
      <c r="I428" s="155"/>
      <c r="J428" s="40"/>
      <c r="K428" s="40"/>
      <c r="L428" s="44"/>
      <c r="M428" s="261"/>
      <c r="N428" s="262"/>
      <c r="O428" s="91"/>
      <c r="P428" s="91"/>
      <c r="Q428" s="91"/>
      <c r="R428" s="91"/>
      <c r="S428" s="91"/>
      <c r="T428" s="92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7" t="s">
        <v>175</v>
      </c>
      <c r="AU428" s="17" t="s">
        <v>90</v>
      </c>
    </row>
    <row r="429" spans="1:65" s="2" customFormat="1" ht="16.5" customHeight="1">
      <c r="A429" s="38"/>
      <c r="B429" s="39"/>
      <c r="C429" s="245" t="s">
        <v>991</v>
      </c>
      <c r="D429" s="245" t="s">
        <v>169</v>
      </c>
      <c r="E429" s="246" t="s">
        <v>2983</v>
      </c>
      <c r="F429" s="247" t="s">
        <v>2984</v>
      </c>
      <c r="G429" s="248" t="s">
        <v>988</v>
      </c>
      <c r="H429" s="249">
        <v>1</v>
      </c>
      <c r="I429" s="250"/>
      <c r="J429" s="251">
        <f>ROUND(I429*H429,2)</f>
        <v>0</v>
      </c>
      <c r="K429" s="252"/>
      <c r="L429" s="44"/>
      <c r="M429" s="253" t="s">
        <v>1</v>
      </c>
      <c r="N429" s="254" t="s">
        <v>45</v>
      </c>
      <c r="O429" s="91"/>
      <c r="P429" s="255">
        <f>O429*H429</f>
        <v>0</v>
      </c>
      <c r="Q429" s="255">
        <v>0</v>
      </c>
      <c r="R429" s="255">
        <f>Q429*H429</f>
        <v>0</v>
      </c>
      <c r="S429" s="255">
        <v>0</v>
      </c>
      <c r="T429" s="256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57" t="s">
        <v>348</v>
      </c>
      <c r="AT429" s="257" t="s">
        <v>169</v>
      </c>
      <c r="AU429" s="257" t="s">
        <v>90</v>
      </c>
      <c r="AY429" s="17" t="s">
        <v>166</v>
      </c>
      <c r="BE429" s="258">
        <f>IF(N429="základní",J429,0)</f>
        <v>0</v>
      </c>
      <c r="BF429" s="258">
        <f>IF(N429="snížená",J429,0)</f>
        <v>0</v>
      </c>
      <c r="BG429" s="258">
        <f>IF(N429="zákl. přenesená",J429,0)</f>
        <v>0</v>
      </c>
      <c r="BH429" s="258">
        <f>IF(N429="sníž. přenesená",J429,0)</f>
        <v>0</v>
      </c>
      <c r="BI429" s="258">
        <f>IF(N429="nulová",J429,0)</f>
        <v>0</v>
      </c>
      <c r="BJ429" s="17" t="s">
        <v>88</v>
      </c>
      <c r="BK429" s="258">
        <f>ROUND(I429*H429,2)</f>
        <v>0</v>
      </c>
      <c r="BL429" s="17" t="s">
        <v>348</v>
      </c>
      <c r="BM429" s="257" t="s">
        <v>2985</v>
      </c>
    </row>
    <row r="430" spans="1:47" s="2" customFormat="1" ht="12">
      <c r="A430" s="38"/>
      <c r="B430" s="39"/>
      <c r="C430" s="40"/>
      <c r="D430" s="259" t="s">
        <v>175</v>
      </c>
      <c r="E430" s="40"/>
      <c r="F430" s="260" t="s">
        <v>2984</v>
      </c>
      <c r="G430" s="40"/>
      <c r="H430" s="40"/>
      <c r="I430" s="155"/>
      <c r="J430" s="40"/>
      <c r="K430" s="40"/>
      <c r="L430" s="44"/>
      <c r="M430" s="261"/>
      <c r="N430" s="262"/>
      <c r="O430" s="91"/>
      <c r="P430" s="91"/>
      <c r="Q430" s="91"/>
      <c r="R430" s="91"/>
      <c r="S430" s="91"/>
      <c r="T430" s="92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T430" s="17" t="s">
        <v>175</v>
      </c>
      <c r="AU430" s="17" t="s">
        <v>90</v>
      </c>
    </row>
    <row r="431" spans="1:63" s="12" customFormat="1" ht="22.8" customHeight="1">
      <c r="A431" s="12"/>
      <c r="B431" s="229"/>
      <c r="C431" s="230"/>
      <c r="D431" s="231" t="s">
        <v>79</v>
      </c>
      <c r="E431" s="243" t="s">
        <v>2986</v>
      </c>
      <c r="F431" s="243" t="s">
        <v>2987</v>
      </c>
      <c r="G431" s="230"/>
      <c r="H431" s="230"/>
      <c r="I431" s="233"/>
      <c r="J431" s="244">
        <f>BK431</f>
        <v>0</v>
      </c>
      <c r="K431" s="230"/>
      <c r="L431" s="235"/>
      <c r="M431" s="236"/>
      <c r="N431" s="237"/>
      <c r="O431" s="237"/>
      <c r="P431" s="238">
        <f>SUM(P432:P441)</f>
        <v>0</v>
      </c>
      <c r="Q431" s="237"/>
      <c r="R431" s="238">
        <f>SUM(R432:R441)</f>
        <v>0.0271</v>
      </c>
      <c r="S431" s="237"/>
      <c r="T431" s="239">
        <f>SUM(T432:T441)</f>
        <v>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40" t="s">
        <v>90</v>
      </c>
      <c r="AT431" s="241" t="s">
        <v>79</v>
      </c>
      <c r="AU431" s="241" t="s">
        <v>88</v>
      </c>
      <c r="AY431" s="240" t="s">
        <v>166</v>
      </c>
      <c r="BK431" s="242">
        <f>SUM(BK432:BK441)</f>
        <v>0</v>
      </c>
    </row>
    <row r="432" spans="1:65" s="2" customFormat="1" ht="21.75" customHeight="1">
      <c r="A432" s="38"/>
      <c r="B432" s="39"/>
      <c r="C432" s="245" t="s">
        <v>996</v>
      </c>
      <c r="D432" s="245" t="s">
        <v>169</v>
      </c>
      <c r="E432" s="246" t="s">
        <v>2988</v>
      </c>
      <c r="F432" s="247" t="s">
        <v>2989</v>
      </c>
      <c r="G432" s="248" t="s">
        <v>2033</v>
      </c>
      <c r="H432" s="249">
        <v>1</v>
      </c>
      <c r="I432" s="250"/>
      <c r="J432" s="251">
        <f>ROUND(I432*H432,2)</f>
        <v>0</v>
      </c>
      <c r="K432" s="252"/>
      <c r="L432" s="44"/>
      <c r="M432" s="253" t="s">
        <v>1</v>
      </c>
      <c r="N432" s="254" t="s">
        <v>45</v>
      </c>
      <c r="O432" s="91"/>
      <c r="P432" s="255">
        <f>O432*H432</f>
        <v>0</v>
      </c>
      <c r="Q432" s="255">
        <v>0.0092</v>
      </c>
      <c r="R432" s="255">
        <f>Q432*H432</f>
        <v>0.0092</v>
      </c>
      <c r="S432" s="255">
        <v>0</v>
      </c>
      <c r="T432" s="256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57" t="s">
        <v>348</v>
      </c>
      <c r="AT432" s="257" t="s">
        <v>169</v>
      </c>
      <c r="AU432" s="257" t="s">
        <v>90</v>
      </c>
      <c r="AY432" s="17" t="s">
        <v>166</v>
      </c>
      <c r="BE432" s="258">
        <f>IF(N432="základní",J432,0)</f>
        <v>0</v>
      </c>
      <c r="BF432" s="258">
        <f>IF(N432="snížená",J432,0)</f>
        <v>0</v>
      </c>
      <c r="BG432" s="258">
        <f>IF(N432="zákl. přenesená",J432,0)</f>
        <v>0</v>
      </c>
      <c r="BH432" s="258">
        <f>IF(N432="sníž. přenesená",J432,0)</f>
        <v>0</v>
      </c>
      <c r="BI432" s="258">
        <f>IF(N432="nulová",J432,0)</f>
        <v>0</v>
      </c>
      <c r="BJ432" s="17" t="s">
        <v>88</v>
      </c>
      <c r="BK432" s="258">
        <f>ROUND(I432*H432,2)</f>
        <v>0</v>
      </c>
      <c r="BL432" s="17" t="s">
        <v>348</v>
      </c>
      <c r="BM432" s="257" t="s">
        <v>2990</v>
      </c>
    </row>
    <row r="433" spans="1:47" s="2" customFormat="1" ht="12">
      <c r="A433" s="38"/>
      <c r="B433" s="39"/>
      <c r="C433" s="40"/>
      <c r="D433" s="259" t="s">
        <v>175</v>
      </c>
      <c r="E433" s="40"/>
      <c r="F433" s="260" t="s">
        <v>2991</v>
      </c>
      <c r="G433" s="40"/>
      <c r="H433" s="40"/>
      <c r="I433" s="155"/>
      <c r="J433" s="40"/>
      <c r="K433" s="40"/>
      <c r="L433" s="44"/>
      <c r="M433" s="261"/>
      <c r="N433" s="262"/>
      <c r="O433" s="91"/>
      <c r="P433" s="91"/>
      <c r="Q433" s="91"/>
      <c r="R433" s="91"/>
      <c r="S433" s="91"/>
      <c r="T433" s="92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T433" s="17" t="s">
        <v>175</v>
      </c>
      <c r="AU433" s="17" t="s">
        <v>90</v>
      </c>
    </row>
    <row r="434" spans="1:65" s="2" customFormat="1" ht="33" customHeight="1">
      <c r="A434" s="38"/>
      <c r="B434" s="39"/>
      <c r="C434" s="245" t="s">
        <v>1002</v>
      </c>
      <c r="D434" s="245" t="s">
        <v>169</v>
      </c>
      <c r="E434" s="246" t="s">
        <v>2992</v>
      </c>
      <c r="F434" s="247" t="s">
        <v>2993</v>
      </c>
      <c r="G434" s="248" t="s">
        <v>2033</v>
      </c>
      <c r="H434" s="249">
        <v>1</v>
      </c>
      <c r="I434" s="250"/>
      <c r="J434" s="251">
        <f>ROUND(I434*H434,2)</f>
        <v>0</v>
      </c>
      <c r="K434" s="252"/>
      <c r="L434" s="44"/>
      <c r="M434" s="253" t="s">
        <v>1</v>
      </c>
      <c r="N434" s="254" t="s">
        <v>45</v>
      </c>
      <c r="O434" s="91"/>
      <c r="P434" s="255">
        <f>O434*H434</f>
        <v>0</v>
      </c>
      <c r="Q434" s="255">
        <v>0.0092</v>
      </c>
      <c r="R434" s="255">
        <f>Q434*H434</f>
        <v>0.0092</v>
      </c>
      <c r="S434" s="255">
        <v>0</v>
      </c>
      <c r="T434" s="256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57" t="s">
        <v>348</v>
      </c>
      <c r="AT434" s="257" t="s">
        <v>169</v>
      </c>
      <c r="AU434" s="257" t="s">
        <v>90</v>
      </c>
      <c r="AY434" s="17" t="s">
        <v>166</v>
      </c>
      <c r="BE434" s="258">
        <f>IF(N434="základní",J434,0)</f>
        <v>0</v>
      </c>
      <c r="BF434" s="258">
        <f>IF(N434="snížená",J434,0)</f>
        <v>0</v>
      </c>
      <c r="BG434" s="258">
        <f>IF(N434="zákl. přenesená",J434,0)</f>
        <v>0</v>
      </c>
      <c r="BH434" s="258">
        <f>IF(N434="sníž. přenesená",J434,0)</f>
        <v>0</v>
      </c>
      <c r="BI434" s="258">
        <f>IF(N434="nulová",J434,0)</f>
        <v>0</v>
      </c>
      <c r="BJ434" s="17" t="s">
        <v>88</v>
      </c>
      <c r="BK434" s="258">
        <f>ROUND(I434*H434,2)</f>
        <v>0</v>
      </c>
      <c r="BL434" s="17" t="s">
        <v>348</v>
      </c>
      <c r="BM434" s="257" t="s">
        <v>2994</v>
      </c>
    </row>
    <row r="435" spans="1:47" s="2" customFormat="1" ht="12">
      <c r="A435" s="38"/>
      <c r="B435" s="39"/>
      <c r="C435" s="40"/>
      <c r="D435" s="259" t="s">
        <v>175</v>
      </c>
      <c r="E435" s="40"/>
      <c r="F435" s="260" t="s">
        <v>2995</v>
      </c>
      <c r="G435" s="40"/>
      <c r="H435" s="40"/>
      <c r="I435" s="155"/>
      <c r="J435" s="40"/>
      <c r="K435" s="40"/>
      <c r="L435" s="44"/>
      <c r="M435" s="261"/>
      <c r="N435" s="262"/>
      <c r="O435" s="91"/>
      <c r="P435" s="91"/>
      <c r="Q435" s="91"/>
      <c r="R435" s="91"/>
      <c r="S435" s="91"/>
      <c r="T435" s="92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175</v>
      </c>
      <c r="AU435" s="17" t="s">
        <v>90</v>
      </c>
    </row>
    <row r="436" spans="1:65" s="2" customFormat="1" ht="21.75" customHeight="1">
      <c r="A436" s="38"/>
      <c r="B436" s="39"/>
      <c r="C436" s="245" t="s">
        <v>1006</v>
      </c>
      <c r="D436" s="245" t="s">
        <v>169</v>
      </c>
      <c r="E436" s="246" t="s">
        <v>2996</v>
      </c>
      <c r="F436" s="247" t="s">
        <v>2997</v>
      </c>
      <c r="G436" s="248" t="s">
        <v>2033</v>
      </c>
      <c r="H436" s="249">
        <v>1</v>
      </c>
      <c r="I436" s="250"/>
      <c r="J436" s="251">
        <f>ROUND(I436*H436,2)</f>
        <v>0</v>
      </c>
      <c r="K436" s="252"/>
      <c r="L436" s="44"/>
      <c r="M436" s="253" t="s">
        <v>1</v>
      </c>
      <c r="N436" s="254" t="s">
        <v>45</v>
      </c>
      <c r="O436" s="91"/>
      <c r="P436" s="255">
        <f>O436*H436</f>
        <v>0</v>
      </c>
      <c r="Q436" s="255">
        <v>0</v>
      </c>
      <c r="R436" s="255">
        <f>Q436*H436</f>
        <v>0</v>
      </c>
      <c r="S436" s="255">
        <v>0</v>
      </c>
      <c r="T436" s="256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57" t="s">
        <v>348</v>
      </c>
      <c r="AT436" s="257" t="s">
        <v>169</v>
      </c>
      <c r="AU436" s="257" t="s">
        <v>90</v>
      </c>
      <c r="AY436" s="17" t="s">
        <v>166</v>
      </c>
      <c r="BE436" s="258">
        <f>IF(N436="základní",J436,0)</f>
        <v>0</v>
      </c>
      <c r="BF436" s="258">
        <f>IF(N436="snížená",J436,0)</f>
        <v>0</v>
      </c>
      <c r="BG436" s="258">
        <f>IF(N436="zákl. přenesená",J436,0)</f>
        <v>0</v>
      </c>
      <c r="BH436" s="258">
        <f>IF(N436="sníž. přenesená",J436,0)</f>
        <v>0</v>
      </c>
      <c r="BI436" s="258">
        <f>IF(N436="nulová",J436,0)</f>
        <v>0</v>
      </c>
      <c r="BJ436" s="17" t="s">
        <v>88</v>
      </c>
      <c r="BK436" s="258">
        <f>ROUND(I436*H436,2)</f>
        <v>0</v>
      </c>
      <c r="BL436" s="17" t="s">
        <v>348</v>
      </c>
      <c r="BM436" s="257" t="s">
        <v>2998</v>
      </c>
    </row>
    <row r="437" spans="1:47" s="2" customFormat="1" ht="12">
      <c r="A437" s="38"/>
      <c r="B437" s="39"/>
      <c r="C437" s="40"/>
      <c r="D437" s="259" t="s">
        <v>175</v>
      </c>
      <c r="E437" s="40"/>
      <c r="F437" s="260" t="s">
        <v>2999</v>
      </c>
      <c r="G437" s="40"/>
      <c r="H437" s="40"/>
      <c r="I437" s="155"/>
      <c r="J437" s="40"/>
      <c r="K437" s="40"/>
      <c r="L437" s="44"/>
      <c r="M437" s="261"/>
      <c r="N437" s="262"/>
      <c r="O437" s="91"/>
      <c r="P437" s="91"/>
      <c r="Q437" s="91"/>
      <c r="R437" s="91"/>
      <c r="S437" s="91"/>
      <c r="T437" s="92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T437" s="17" t="s">
        <v>175</v>
      </c>
      <c r="AU437" s="17" t="s">
        <v>90</v>
      </c>
    </row>
    <row r="438" spans="1:65" s="2" customFormat="1" ht="33" customHeight="1">
      <c r="A438" s="38"/>
      <c r="B438" s="39"/>
      <c r="C438" s="300" t="s">
        <v>1015</v>
      </c>
      <c r="D438" s="300" t="s">
        <v>331</v>
      </c>
      <c r="E438" s="301" t="s">
        <v>3000</v>
      </c>
      <c r="F438" s="302" t="s">
        <v>3001</v>
      </c>
      <c r="G438" s="303" t="s">
        <v>563</v>
      </c>
      <c r="H438" s="304">
        <v>1</v>
      </c>
      <c r="I438" s="305"/>
      <c r="J438" s="306">
        <f>ROUND(I438*H438,2)</f>
        <v>0</v>
      </c>
      <c r="K438" s="307"/>
      <c r="L438" s="308"/>
      <c r="M438" s="309" t="s">
        <v>1</v>
      </c>
      <c r="N438" s="310" t="s">
        <v>45</v>
      </c>
      <c r="O438" s="91"/>
      <c r="P438" s="255">
        <f>O438*H438</f>
        <v>0</v>
      </c>
      <c r="Q438" s="255">
        <v>0.0087</v>
      </c>
      <c r="R438" s="255">
        <f>Q438*H438</f>
        <v>0.0087</v>
      </c>
      <c r="S438" s="255">
        <v>0</v>
      </c>
      <c r="T438" s="256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57" t="s">
        <v>508</v>
      </c>
      <c r="AT438" s="257" t="s">
        <v>331</v>
      </c>
      <c r="AU438" s="257" t="s">
        <v>90</v>
      </c>
      <c r="AY438" s="17" t="s">
        <v>166</v>
      </c>
      <c r="BE438" s="258">
        <f>IF(N438="základní",J438,0)</f>
        <v>0</v>
      </c>
      <c r="BF438" s="258">
        <f>IF(N438="snížená",J438,0)</f>
        <v>0</v>
      </c>
      <c r="BG438" s="258">
        <f>IF(N438="zákl. přenesená",J438,0)</f>
        <v>0</v>
      </c>
      <c r="BH438" s="258">
        <f>IF(N438="sníž. přenesená",J438,0)</f>
        <v>0</v>
      </c>
      <c r="BI438" s="258">
        <f>IF(N438="nulová",J438,0)</f>
        <v>0</v>
      </c>
      <c r="BJ438" s="17" t="s">
        <v>88</v>
      </c>
      <c r="BK438" s="258">
        <f>ROUND(I438*H438,2)</f>
        <v>0</v>
      </c>
      <c r="BL438" s="17" t="s">
        <v>348</v>
      </c>
      <c r="BM438" s="257" t="s">
        <v>3002</v>
      </c>
    </row>
    <row r="439" spans="1:47" s="2" customFormat="1" ht="12">
      <c r="A439" s="38"/>
      <c r="B439" s="39"/>
      <c r="C439" s="40"/>
      <c r="D439" s="259" t="s">
        <v>175</v>
      </c>
      <c r="E439" s="40"/>
      <c r="F439" s="260" t="s">
        <v>3001</v>
      </c>
      <c r="G439" s="40"/>
      <c r="H439" s="40"/>
      <c r="I439" s="155"/>
      <c r="J439" s="40"/>
      <c r="K439" s="40"/>
      <c r="L439" s="44"/>
      <c r="M439" s="261"/>
      <c r="N439" s="262"/>
      <c r="O439" s="91"/>
      <c r="P439" s="91"/>
      <c r="Q439" s="91"/>
      <c r="R439" s="91"/>
      <c r="S439" s="91"/>
      <c r="T439" s="92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T439" s="17" t="s">
        <v>175</v>
      </c>
      <c r="AU439" s="17" t="s">
        <v>90</v>
      </c>
    </row>
    <row r="440" spans="1:65" s="2" customFormat="1" ht="21.75" customHeight="1">
      <c r="A440" s="38"/>
      <c r="B440" s="39"/>
      <c r="C440" s="245" t="s">
        <v>1021</v>
      </c>
      <c r="D440" s="245" t="s">
        <v>169</v>
      </c>
      <c r="E440" s="246" t="s">
        <v>3003</v>
      </c>
      <c r="F440" s="247" t="s">
        <v>3004</v>
      </c>
      <c r="G440" s="248" t="s">
        <v>307</v>
      </c>
      <c r="H440" s="249">
        <v>0.027</v>
      </c>
      <c r="I440" s="250"/>
      <c r="J440" s="251">
        <f>ROUND(I440*H440,2)</f>
        <v>0</v>
      </c>
      <c r="K440" s="252"/>
      <c r="L440" s="44"/>
      <c r="M440" s="253" t="s">
        <v>1</v>
      </c>
      <c r="N440" s="254" t="s">
        <v>45</v>
      </c>
      <c r="O440" s="91"/>
      <c r="P440" s="255">
        <f>O440*H440</f>
        <v>0</v>
      </c>
      <c r="Q440" s="255">
        <v>0</v>
      </c>
      <c r="R440" s="255">
        <f>Q440*H440</f>
        <v>0</v>
      </c>
      <c r="S440" s="255">
        <v>0</v>
      </c>
      <c r="T440" s="256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57" t="s">
        <v>348</v>
      </c>
      <c r="AT440" s="257" t="s">
        <v>169</v>
      </c>
      <c r="AU440" s="257" t="s">
        <v>90</v>
      </c>
      <c r="AY440" s="17" t="s">
        <v>166</v>
      </c>
      <c r="BE440" s="258">
        <f>IF(N440="základní",J440,0)</f>
        <v>0</v>
      </c>
      <c r="BF440" s="258">
        <f>IF(N440="snížená",J440,0)</f>
        <v>0</v>
      </c>
      <c r="BG440" s="258">
        <f>IF(N440="zákl. přenesená",J440,0)</f>
        <v>0</v>
      </c>
      <c r="BH440" s="258">
        <f>IF(N440="sníž. přenesená",J440,0)</f>
        <v>0</v>
      </c>
      <c r="BI440" s="258">
        <f>IF(N440="nulová",J440,0)</f>
        <v>0</v>
      </c>
      <c r="BJ440" s="17" t="s">
        <v>88</v>
      </c>
      <c r="BK440" s="258">
        <f>ROUND(I440*H440,2)</f>
        <v>0</v>
      </c>
      <c r="BL440" s="17" t="s">
        <v>348</v>
      </c>
      <c r="BM440" s="257" t="s">
        <v>3005</v>
      </c>
    </row>
    <row r="441" spans="1:47" s="2" customFormat="1" ht="12">
      <c r="A441" s="38"/>
      <c r="B441" s="39"/>
      <c r="C441" s="40"/>
      <c r="D441" s="259" t="s">
        <v>175</v>
      </c>
      <c r="E441" s="40"/>
      <c r="F441" s="260" t="s">
        <v>3006</v>
      </c>
      <c r="G441" s="40"/>
      <c r="H441" s="40"/>
      <c r="I441" s="155"/>
      <c r="J441" s="40"/>
      <c r="K441" s="40"/>
      <c r="L441" s="44"/>
      <c r="M441" s="261"/>
      <c r="N441" s="262"/>
      <c r="O441" s="91"/>
      <c r="P441" s="91"/>
      <c r="Q441" s="91"/>
      <c r="R441" s="91"/>
      <c r="S441" s="91"/>
      <c r="T441" s="92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175</v>
      </c>
      <c r="AU441" s="17" t="s">
        <v>90</v>
      </c>
    </row>
    <row r="442" spans="1:63" s="12" customFormat="1" ht="22.8" customHeight="1">
      <c r="A442" s="12"/>
      <c r="B442" s="229"/>
      <c r="C442" s="230"/>
      <c r="D442" s="231" t="s">
        <v>79</v>
      </c>
      <c r="E442" s="243" t="s">
        <v>3007</v>
      </c>
      <c r="F442" s="243" t="s">
        <v>3008</v>
      </c>
      <c r="G442" s="230"/>
      <c r="H442" s="230"/>
      <c r="I442" s="233"/>
      <c r="J442" s="244">
        <f>BK442</f>
        <v>0</v>
      </c>
      <c r="K442" s="230"/>
      <c r="L442" s="235"/>
      <c r="M442" s="236"/>
      <c r="N442" s="237"/>
      <c r="O442" s="237"/>
      <c r="P442" s="238">
        <f>SUM(P443:P452)</f>
        <v>0</v>
      </c>
      <c r="Q442" s="237"/>
      <c r="R442" s="238">
        <f>SUM(R443:R452)</f>
        <v>0.00791</v>
      </c>
      <c r="S442" s="237"/>
      <c r="T442" s="239">
        <f>SUM(T443:T452)</f>
        <v>0</v>
      </c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R442" s="240" t="s">
        <v>90</v>
      </c>
      <c r="AT442" s="241" t="s">
        <v>79</v>
      </c>
      <c r="AU442" s="241" t="s">
        <v>88</v>
      </c>
      <c r="AY442" s="240" t="s">
        <v>166</v>
      </c>
      <c r="BK442" s="242">
        <f>SUM(BK443:BK452)</f>
        <v>0</v>
      </c>
    </row>
    <row r="443" spans="1:65" s="2" customFormat="1" ht="21.75" customHeight="1">
      <c r="A443" s="38"/>
      <c r="B443" s="39"/>
      <c r="C443" s="245" t="s">
        <v>1027</v>
      </c>
      <c r="D443" s="245" t="s">
        <v>169</v>
      </c>
      <c r="E443" s="246" t="s">
        <v>3009</v>
      </c>
      <c r="F443" s="247" t="s">
        <v>3010</v>
      </c>
      <c r="G443" s="248" t="s">
        <v>563</v>
      </c>
      <c r="H443" s="249">
        <v>1</v>
      </c>
      <c r="I443" s="250"/>
      <c r="J443" s="251">
        <f>ROUND(I443*H443,2)</f>
        <v>0</v>
      </c>
      <c r="K443" s="252"/>
      <c r="L443" s="44"/>
      <c r="M443" s="253" t="s">
        <v>1</v>
      </c>
      <c r="N443" s="254" t="s">
        <v>45</v>
      </c>
      <c r="O443" s="91"/>
      <c r="P443" s="255">
        <f>O443*H443</f>
        <v>0</v>
      </c>
      <c r="Q443" s="255">
        <v>0.00061</v>
      </c>
      <c r="R443" s="255">
        <f>Q443*H443</f>
        <v>0.00061</v>
      </c>
      <c r="S443" s="255">
        <v>0</v>
      </c>
      <c r="T443" s="256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57" t="s">
        <v>348</v>
      </c>
      <c r="AT443" s="257" t="s">
        <v>169</v>
      </c>
      <c r="AU443" s="257" t="s">
        <v>90</v>
      </c>
      <c r="AY443" s="17" t="s">
        <v>166</v>
      </c>
      <c r="BE443" s="258">
        <f>IF(N443="základní",J443,0)</f>
        <v>0</v>
      </c>
      <c r="BF443" s="258">
        <f>IF(N443="snížená",J443,0)</f>
        <v>0</v>
      </c>
      <c r="BG443" s="258">
        <f>IF(N443="zákl. přenesená",J443,0)</f>
        <v>0</v>
      </c>
      <c r="BH443" s="258">
        <f>IF(N443="sníž. přenesená",J443,0)</f>
        <v>0</v>
      </c>
      <c r="BI443" s="258">
        <f>IF(N443="nulová",J443,0)</f>
        <v>0</v>
      </c>
      <c r="BJ443" s="17" t="s">
        <v>88</v>
      </c>
      <c r="BK443" s="258">
        <f>ROUND(I443*H443,2)</f>
        <v>0</v>
      </c>
      <c r="BL443" s="17" t="s">
        <v>348</v>
      </c>
      <c r="BM443" s="257" t="s">
        <v>3011</v>
      </c>
    </row>
    <row r="444" spans="1:47" s="2" customFormat="1" ht="12">
      <c r="A444" s="38"/>
      <c r="B444" s="39"/>
      <c r="C444" s="40"/>
      <c r="D444" s="259" t="s">
        <v>175</v>
      </c>
      <c r="E444" s="40"/>
      <c r="F444" s="260" t="s">
        <v>3012</v>
      </c>
      <c r="G444" s="40"/>
      <c r="H444" s="40"/>
      <c r="I444" s="155"/>
      <c r="J444" s="40"/>
      <c r="K444" s="40"/>
      <c r="L444" s="44"/>
      <c r="M444" s="261"/>
      <c r="N444" s="262"/>
      <c r="O444" s="91"/>
      <c r="P444" s="91"/>
      <c r="Q444" s="91"/>
      <c r="R444" s="91"/>
      <c r="S444" s="91"/>
      <c r="T444" s="92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T444" s="17" t="s">
        <v>175</v>
      </c>
      <c r="AU444" s="17" t="s">
        <v>90</v>
      </c>
    </row>
    <row r="445" spans="1:65" s="2" customFormat="1" ht="21.75" customHeight="1">
      <c r="A445" s="38"/>
      <c r="B445" s="39"/>
      <c r="C445" s="245" t="s">
        <v>1032</v>
      </c>
      <c r="D445" s="245" t="s">
        <v>169</v>
      </c>
      <c r="E445" s="246" t="s">
        <v>3013</v>
      </c>
      <c r="F445" s="247" t="s">
        <v>3014</v>
      </c>
      <c r="G445" s="248" t="s">
        <v>563</v>
      </c>
      <c r="H445" s="249">
        <v>1</v>
      </c>
      <c r="I445" s="250"/>
      <c r="J445" s="251">
        <f>ROUND(I445*H445,2)</f>
        <v>0</v>
      </c>
      <c r="K445" s="252"/>
      <c r="L445" s="44"/>
      <c r="M445" s="253" t="s">
        <v>1</v>
      </c>
      <c r="N445" s="254" t="s">
        <v>45</v>
      </c>
      <c r="O445" s="91"/>
      <c r="P445" s="255">
        <f>O445*H445</f>
        <v>0</v>
      </c>
      <c r="Q445" s="255">
        <v>0.00025</v>
      </c>
      <c r="R445" s="255">
        <f>Q445*H445</f>
        <v>0.00025</v>
      </c>
      <c r="S445" s="255">
        <v>0</v>
      </c>
      <c r="T445" s="256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57" t="s">
        <v>348</v>
      </c>
      <c r="AT445" s="257" t="s">
        <v>169</v>
      </c>
      <c r="AU445" s="257" t="s">
        <v>90</v>
      </c>
      <c r="AY445" s="17" t="s">
        <v>166</v>
      </c>
      <c r="BE445" s="258">
        <f>IF(N445="základní",J445,0)</f>
        <v>0</v>
      </c>
      <c r="BF445" s="258">
        <f>IF(N445="snížená",J445,0)</f>
        <v>0</v>
      </c>
      <c r="BG445" s="258">
        <f>IF(N445="zákl. přenesená",J445,0)</f>
        <v>0</v>
      </c>
      <c r="BH445" s="258">
        <f>IF(N445="sníž. přenesená",J445,0)</f>
        <v>0</v>
      </c>
      <c r="BI445" s="258">
        <f>IF(N445="nulová",J445,0)</f>
        <v>0</v>
      </c>
      <c r="BJ445" s="17" t="s">
        <v>88</v>
      </c>
      <c r="BK445" s="258">
        <f>ROUND(I445*H445,2)</f>
        <v>0</v>
      </c>
      <c r="BL445" s="17" t="s">
        <v>348</v>
      </c>
      <c r="BM445" s="257" t="s">
        <v>3015</v>
      </c>
    </row>
    <row r="446" spans="1:47" s="2" customFormat="1" ht="12">
      <c r="A446" s="38"/>
      <c r="B446" s="39"/>
      <c r="C446" s="40"/>
      <c r="D446" s="259" t="s">
        <v>175</v>
      </c>
      <c r="E446" s="40"/>
      <c r="F446" s="260" t="s">
        <v>3016</v>
      </c>
      <c r="G446" s="40"/>
      <c r="H446" s="40"/>
      <c r="I446" s="155"/>
      <c r="J446" s="40"/>
      <c r="K446" s="40"/>
      <c r="L446" s="44"/>
      <c r="M446" s="261"/>
      <c r="N446" s="262"/>
      <c r="O446" s="91"/>
      <c r="P446" s="91"/>
      <c r="Q446" s="91"/>
      <c r="R446" s="91"/>
      <c r="S446" s="91"/>
      <c r="T446" s="92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T446" s="17" t="s">
        <v>175</v>
      </c>
      <c r="AU446" s="17" t="s">
        <v>90</v>
      </c>
    </row>
    <row r="447" spans="1:65" s="2" customFormat="1" ht="21.75" customHeight="1">
      <c r="A447" s="38"/>
      <c r="B447" s="39"/>
      <c r="C447" s="245" t="s">
        <v>351</v>
      </c>
      <c r="D447" s="245" t="s">
        <v>169</v>
      </c>
      <c r="E447" s="246" t="s">
        <v>3017</v>
      </c>
      <c r="F447" s="247" t="s">
        <v>3018</v>
      </c>
      <c r="G447" s="248" t="s">
        <v>563</v>
      </c>
      <c r="H447" s="249">
        <v>1</v>
      </c>
      <c r="I447" s="250"/>
      <c r="J447" s="251">
        <f>ROUND(I447*H447,2)</f>
        <v>0</v>
      </c>
      <c r="K447" s="252"/>
      <c r="L447" s="44"/>
      <c r="M447" s="253" t="s">
        <v>1</v>
      </c>
      <c r="N447" s="254" t="s">
        <v>45</v>
      </c>
      <c r="O447" s="91"/>
      <c r="P447" s="255">
        <f>O447*H447</f>
        <v>0</v>
      </c>
      <c r="Q447" s="255">
        <v>0.00025</v>
      </c>
      <c r="R447" s="255">
        <f>Q447*H447</f>
        <v>0.00025</v>
      </c>
      <c r="S447" s="255">
        <v>0</v>
      </c>
      <c r="T447" s="256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57" t="s">
        <v>348</v>
      </c>
      <c r="AT447" s="257" t="s">
        <v>169</v>
      </c>
      <c r="AU447" s="257" t="s">
        <v>90</v>
      </c>
      <c r="AY447" s="17" t="s">
        <v>166</v>
      </c>
      <c r="BE447" s="258">
        <f>IF(N447="základní",J447,0)</f>
        <v>0</v>
      </c>
      <c r="BF447" s="258">
        <f>IF(N447="snížená",J447,0)</f>
        <v>0</v>
      </c>
      <c r="BG447" s="258">
        <f>IF(N447="zákl. přenesená",J447,0)</f>
        <v>0</v>
      </c>
      <c r="BH447" s="258">
        <f>IF(N447="sníž. přenesená",J447,0)</f>
        <v>0</v>
      </c>
      <c r="BI447" s="258">
        <f>IF(N447="nulová",J447,0)</f>
        <v>0</v>
      </c>
      <c r="BJ447" s="17" t="s">
        <v>88</v>
      </c>
      <c r="BK447" s="258">
        <f>ROUND(I447*H447,2)</f>
        <v>0</v>
      </c>
      <c r="BL447" s="17" t="s">
        <v>348</v>
      </c>
      <c r="BM447" s="257" t="s">
        <v>3019</v>
      </c>
    </row>
    <row r="448" spans="1:47" s="2" customFormat="1" ht="12">
      <c r="A448" s="38"/>
      <c r="B448" s="39"/>
      <c r="C448" s="40"/>
      <c r="D448" s="259" t="s">
        <v>175</v>
      </c>
      <c r="E448" s="40"/>
      <c r="F448" s="260" t="s">
        <v>3020</v>
      </c>
      <c r="G448" s="40"/>
      <c r="H448" s="40"/>
      <c r="I448" s="155"/>
      <c r="J448" s="40"/>
      <c r="K448" s="40"/>
      <c r="L448" s="44"/>
      <c r="M448" s="261"/>
      <c r="N448" s="262"/>
      <c r="O448" s="91"/>
      <c r="P448" s="91"/>
      <c r="Q448" s="91"/>
      <c r="R448" s="91"/>
      <c r="S448" s="91"/>
      <c r="T448" s="92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T448" s="17" t="s">
        <v>175</v>
      </c>
      <c r="AU448" s="17" t="s">
        <v>90</v>
      </c>
    </row>
    <row r="449" spans="1:65" s="2" customFormat="1" ht="21.75" customHeight="1">
      <c r="A449" s="38"/>
      <c r="B449" s="39"/>
      <c r="C449" s="245" t="s">
        <v>1045</v>
      </c>
      <c r="D449" s="245" t="s">
        <v>169</v>
      </c>
      <c r="E449" s="246" t="s">
        <v>3021</v>
      </c>
      <c r="F449" s="247" t="s">
        <v>3022</v>
      </c>
      <c r="G449" s="248" t="s">
        <v>563</v>
      </c>
      <c r="H449" s="249">
        <v>4</v>
      </c>
      <c r="I449" s="250"/>
      <c r="J449" s="251">
        <f>ROUND(I449*H449,2)</f>
        <v>0</v>
      </c>
      <c r="K449" s="252"/>
      <c r="L449" s="44"/>
      <c r="M449" s="253" t="s">
        <v>1</v>
      </c>
      <c r="N449" s="254" t="s">
        <v>45</v>
      </c>
      <c r="O449" s="91"/>
      <c r="P449" s="255">
        <f>O449*H449</f>
        <v>0</v>
      </c>
      <c r="Q449" s="255">
        <v>0.0003</v>
      </c>
      <c r="R449" s="255">
        <f>Q449*H449</f>
        <v>0.0012</v>
      </c>
      <c r="S449" s="255">
        <v>0</v>
      </c>
      <c r="T449" s="256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57" t="s">
        <v>348</v>
      </c>
      <c r="AT449" s="257" t="s">
        <v>169</v>
      </c>
      <c r="AU449" s="257" t="s">
        <v>90</v>
      </c>
      <c r="AY449" s="17" t="s">
        <v>166</v>
      </c>
      <c r="BE449" s="258">
        <f>IF(N449="základní",J449,0)</f>
        <v>0</v>
      </c>
      <c r="BF449" s="258">
        <f>IF(N449="snížená",J449,0)</f>
        <v>0</v>
      </c>
      <c r="BG449" s="258">
        <f>IF(N449="zákl. přenesená",J449,0)</f>
        <v>0</v>
      </c>
      <c r="BH449" s="258">
        <f>IF(N449="sníž. přenesená",J449,0)</f>
        <v>0</v>
      </c>
      <c r="BI449" s="258">
        <f>IF(N449="nulová",J449,0)</f>
        <v>0</v>
      </c>
      <c r="BJ449" s="17" t="s">
        <v>88</v>
      </c>
      <c r="BK449" s="258">
        <f>ROUND(I449*H449,2)</f>
        <v>0</v>
      </c>
      <c r="BL449" s="17" t="s">
        <v>348</v>
      </c>
      <c r="BM449" s="257" t="s">
        <v>3023</v>
      </c>
    </row>
    <row r="450" spans="1:47" s="2" customFormat="1" ht="12">
      <c r="A450" s="38"/>
      <c r="B450" s="39"/>
      <c r="C450" s="40"/>
      <c r="D450" s="259" t="s">
        <v>175</v>
      </c>
      <c r="E450" s="40"/>
      <c r="F450" s="260" t="s">
        <v>3024</v>
      </c>
      <c r="G450" s="40"/>
      <c r="H450" s="40"/>
      <c r="I450" s="155"/>
      <c r="J450" s="40"/>
      <c r="K450" s="40"/>
      <c r="L450" s="44"/>
      <c r="M450" s="261"/>
      <c r="N450" s="262"/>
      <c r="O450" s="91"/>
      <c r="P450" s="91"/>
      <c r="Q450" s="91"/>
      <c r="R450" s="91"/>
      <c r="S450" s="91"/>
      <c r="T450" s="92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T450" s="17" t="s">
        <v>175</v>
      </c>
      <c r="AU450" s="17" t="s">
        <v>90</v>
      </c>
    </row>
    <row r="451" spans="1:65" s="2" customFormat="1" ht="21.75" customHeight="1">
      <c r="A451" s="38"/>
      <c r="B451" s="39"/>
      <c r="C451" s="245" t="s">
        <v>1051</v>
      </c>
      <c r="D451" s="245" t="s">
        <v>169</v>
      </c>
      <c r="E451" s="246" t="s">
        <v>3025</v>
      </c>
      <c r="F451" s="247" t="s">
        <v>3026</v>
      </c>
      <c r="G451" s="248" t="s">
        <v>563</v>
      </c>
      <c r="H451" s="249">
        <v>16</v>
      </c>
      <c r="I451" s="250"/>
      <c r="J451" s="251">
        <f>ROUND(I451*H451,2)</f>
        <v>0</v>
      </c>
      <c r="K451" s="252"/>
      <c r="L451" s="44"/>
      <c r="M451" s="253" t="s">
        <v>1</v>
      </c>
      <c r="N451" s="254" t="s">
        <v>45</v>
      </c>
      <c r="O451" s="91"/>
      <c r="P451" s="255">
        <f>O451*H451</f>
        <v>0</v>
      </c>
      <c r="Q451" s="255">
        <v>0.00035</v>
      </c>
      <c r="R451" s="255">
        <f>Q451*H451</f>
        <v>0.0056</v>
      </c>
      <c r="S451" s="255">
        <v>0</v>
      </c>
      <c r="T451" s="256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57" t="s">
        <v>348</v>
      </c>
      <c r="AT451" s="257" t="s">
        <v>169</v>
      </c>
      <c r="AU451" s="257" t="s">
        <v>90</v>
      </c>
      <c r="AY451" s="17" t="s">
        <v>166</v>
      </c>
      <c r="BE451" s="258">
        <f>IF(N451="základní",J451,0)</f>
        <v>0</v>
      </c>
      <c r="BF451" s="258">
        <f>IF(N451="snížená",J451,0)</f>
        <v>0</v>
      </c>
      <c r="BG451" s="258">
        <f>IF(N451="zákl. přenesená",J451,0)</f>
        <v>0</v>
      </c>
      <c r="BH451" s="258">
        <f>IF(N451="sníž. přenesená",J451,0)</f>
        <v>0</v>
      </c>
      <c r="BI451" s="258">
        <f>IF(N451="nulová",J451,0)</f>
        <v>0</v>
      </c>
      <c r="BJ451" s="17" t="s">
        <v>88</v>
      </c>
      <c r="BK451" s="258">
        <f>ROUND(I451*H451,2)</f>
        <v>0</v>
      </c>
      <c r="BL451" s="17" t="s">
        <v>348</v>
      </c>
      <c r="BM451" s="257" t="s">
        <v>3027</v>
      </c>
    </row>
    <row r="452" spans="1:47" s="2" customFormat="1" ht="12">
      <c r="A452" s="38"/>
      <c r="B452" s="39"/>
      <c r="C452" s="40"/>
      <c r="D452" s="259" t="s">
        <v>175</v>
      </c>
      <c r="E452" s="40"/>
      <c r="F452" s="260" t="s">
        <v>3028</v>
      </c>
      <c r="G452" s="40"/>
      <c r="H452" s="40"/>
      <c r="I452" s="155"/>
      <c r="J452" s="40"/>
      <c r="K452" s="40"/>
      <c r="L452" s="44"/>
      <c r="M452" s="261"/>
      <c r="N452" s="262"/>
      <c r="O452" s="91"/>
      <c r="P452" s="91"/>
      <c r="Q452" s="91"/>
      <c r="R452" s="91"/>
      <c r="S452" s="91"/>
      <c r="T452" s="92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T452" s="17" t="s">
        <v>175</v>
      </c>
      <c r="AU452" s="17" t="s">
        <v>90</v>
      </c>
    </row>
    <row r="453" spans="1:63" s="12" customFormat="1" ht="25.9" customHeight="1">
      <c r="A453" s="12"/>
      <c r="B453" s="229"/>
      <c r="C453" s="230"/>
      <c r="D453" s="231" t="s">
        <v>79</v>
      </c>
      <c r="E453" s="232" t="s">
        <v>331</v>
      </c>
      <c r="F453" s="232" t="s">
        <v>2488</v>
      </c>
      <c r="G453" s="230"/>
      <c r="H453" s="230"/>
      <c r="I453" s="233"/>
      <c r="J453" s="234">
        <f>BK453</f>
        <v>0</v>
      </c>
      <c r="K453" s="230"/>
      <c r="L453" s="235"/>
      <c r="M453" s="314"/>
      <c r="N453" s="315"/>
      <c r="O453" s="315"/>
      <c r="P453" s="316">
        <v>0</v>
      </c>
      <c r="Q453" s="315"/>
      <c r="R453" s="316">
        <v>0</v>
      </c>
      <c r="S453" s="315"/>
      <c r="T453" s="317">
        <v>0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40" t="s">
        <v>103</v>
      </c>
      <c r="AT453" s="241" t="s">
        <v>79</v>
      </c>
      <c r="AU453" s="241" t="s">
        <v>80</v>
      </c>
      <c r="AY453" s="240" t="s">
        <v>166</v>
      </c>
      <c r="BK453" s="242">
        <v>0</v>
      </c>
    </row>
    <row r="454" spans="1:31" s="2" customFormat="1" ht="6.95" customHeight="1">
      <c r="A454" s="38"/>
      <c r="B454" s="66"/>
      <c r="C454" s="67"/>
      <c r="D454" s="67"/>
      <c r="E454" s="67"/>
      <c r="F454" s="67"/>
      <c r="G454" s="67"/>
      <c r="H454" s="67"/>
      <c r="I454" s="193"/>
      <c r="J454" s="67"/>
      <c r="K454" s="67"/>
      <c r="L454" s="44"/>
      <c r="M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</row>
  </sheetData>
  <sheetProtection password="CC35" sheet="1" objects="1" scenarios="1" formatColumns="0" formatRows="0" autoFilter="0"/>
  <autoFilter ref="C136:K45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3:H123"/>
    <mergeCell ref="E127:H127"/>
    <mergeCell ref="E125:H125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117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90</v>
      </c>
    </row>
    <row r="4" spans="2:46" s="1" customFormat="1" ht="24.95" customHeight="1">
      <c r="B4" s="20"/>
      <c r="D4" s="151" t="s">
        <v>136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 xml:space="preserve">20030 - 3 -  Technická univerzita v Liberci, Laboratoř KEZ</v>
      </c>
      <c r="F7" s="153"/>
      <c r="G7" s="153"/>
      <c r="H7" s="153"/>
      <c r="I7" s="147"/>
      <c r="L7" s="20"/>
    </row>
    <row r="8" spans="2:12" ht="12">
      <c r="B8" s="20"/>
      <c r="D8" s="153" t="s">
        <v>137</v>
      </c>
      <c r="L8" s="20"/>
    </row>
    <row r="9" spans="2:12" s="1" customFormat="1" ht="16.5" customHeight="1">
      <c r="B9" s="20"/>
      <c r="E9" s="154" t="s">
        <v>223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224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2542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2558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24.75" customHeight="1">
      <c r="A13" s="38"/>
      <c r="B13" s="44"/>
      <c r="C13" s="38"/>
      <c r="D13" s="38"/>
      <c r="E13" s="156" t="s">
        <v>3029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5. 11. 2020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155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">
        <v>26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27</v>
      </c>
      <c r="F19" s="38"/>
      <c r="G19" s="38"/>
      <c r="H19" s="38"/>
      <c r="I19" s="157" t="s">
        <v>28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29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28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31</v>
      </c>
      <c r="E24" s="38"/>
      <c r="F24" s="38"/>
      <c r="G24" s="38"/>
      <c r="H24" s="38"/>
      <c r="I24" s="157" t="s">
        <v>25</v>
      </c>
      <c r="J24" s="141" t="s">
        <v>32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33</v>
      </c>
      <c r="F25" s="38"/>
      <c r="G25" s="38"/>
      <c r="H25" s="38"/>
      <c r="I25" s="157" t="s">
        <v>28</v>
      </c>
      <c r="J25" s="141" t="s">
        <v>34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36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28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38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40</v>
      </c>
      <c r="E34" s="38"/>
      <c r="F34" s="38"/>
      <c r="G34" s="38"/>
      <c r="H34" s="38"/>
      <c r="I34" s="155"/>
      <c r="J34" s="167">
        <f>ROUND(J130,2)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42</v>
      </c>
      <c r="G36" s="38"/>
      <c r="H36" s="38"/>
      <c r="I36" s="169" t="s">
        <v>41</v>
      </c>
      <c r="J36" s="168" t="s">
        <v>43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44</v>
      </c>
      <c r="E37" s="153" t="s">
        <v>45</v>
      </c>
      <c r="F37" s="171">
        <f>ROUND((SUM(BE130:BE289)),2)</f>
        <v>0</v>
      </c>
      <c r="G37" s="38"/>
      <c r="H37" s="38"/>
      <c r="I37" s="172">
        <v>0.21</v>
      </c>
      <c r="J37" s="171">
        <f>ROUND(((SUM(BE130:BE289))*I37),2)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46</v>
      </c>
      <c r="F38" s="171">
        <f>ROUND((SUM(BF130:BF289)),2)</f>
        <v>0</v>
      </c>
      <c r="G38" s="38"/>
      <c r="H38" s="38"/>
      <c r="I38" s="172">
        <v>0.15</v>
      </c>
      <c r="J38" s="171">
        <f>ROUND(((SUM(BF130:BF289))*I38),2)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47</v>
      </c>
      <c r="F39" s="171">
        <f>ROUND((SUM(BG130:BG289)),2)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48</v>
      </c>
      <c r="F40" s="171">
        <f>ROUND((SUM(BH130:BH289)),2)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49</v>
      </c>
      <c r="F41" s="171">
        <f>ROUND((SUM(BI130:BI289)),2)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50</v>
      </c>
      <c r="E43" s="175"/>
      <c r="F43" s="175"/>
      <c r="G43" s="176" t="s">
        <v>51</v>
      </c>
      <c r="H43" s="177" t="s">
        <v>52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53</v>
      </c>
      <c r="E50" s="182"/>
      <c r="F50" s="182"/>
      <c r="G50" s="181" t="s">
        <v>54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55</v>
      </c>
      <c r="E61" s="185"/>
      <c r="F61" s="186" t="s">
        <v>56</v>
      </c>
      <c r="G61" s="184" t="s">
        <v>55</v>
      </c>
      <c r="H61" s="185"/>
      <c r="I61" s="187"/>
      <c r="J61" s="188" t="s">
        <v>56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57</v>
      </c>
      <c r="E65" s="189"/>
      <c r="F65" s="189"/>
      <c r="G65" s="181" t="s">
        <v>58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55</v>
      </c>
      <c r="E76" s="185"/>
      <c r="F76" s="186" t="s">
        <v>56</v>
      </c>
      <c r="G76" s="184" t="s">
        <v>55</v>
      </c>
      <c r="H76" s="185"/>
      <c r="I76" s="187"/>
      <c r="J76" s="188" t="s">
        <v>56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139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 xml:space="preserve">20030 - 3 -  Technická univerzita v Liberci, Laboratoř KEZ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137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2:12" s="1" customFormat="1" ht="16.5" customHeight="1">
      <c r="B87" s="21"/>
      <c r="C87" s="22"/>
      <c r="D87" s="22"/>
      <c r="E87" s="197" t="s">
        <v>223</v>
      </c>
      <c r="F87" s="22"/>
      <c r="G87" s="22"/>
      <c r="H87" s="22"/>
      <c r="I87" s="147"/>
      <c r="J87" s="22"/>
      <c r="K87" s="22"/>
      <c r="L87" s="20"/>
    </row>
    <row r="88" spans="2:12" s="1" customFormat="1" ht="12" customHeight="1">
      <c r="B88" s="21"/>
      <c r="C88" s="32" t="s">
        <v>224</v>
      </c>
      <c r="D88" s="22"/>
      <c r="E88" s="22"/>
      <c r="F88" s="22"/>
      <c r="G88" s="22"/>
      <c r="H88" s="22"/>
      <c r="I88" s="147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313" t="s">
        <v>2542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2558</v>
      </c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4.75" customHeight="1">
      <c r="A91" s="38"/>
      <c r="B91" s="39"/>
      <c r="C91" s="40"/>
      <c r="D91" s="40"/>
      <c r="E91" s="76" t="str">
        <f>E13</f>
        <v>20030-01-D.1.4.e.2 - 20030-01-D.1.4.e.2 - Vnější část jednotné a dešťové kanalizace</v>
      </c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>Liberec</v>
      </c>
      <c r="G93" s="40"/>
      <c r="H93" s="40"/>
      <c r="I93" s="157" t="s">
        <v>22</v>
      </c>
      <c r="J93" s="79" t="str">
        <f>IF(J16="","",J16)</f>
        <v>5. 11. 2020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5.65" customHeight="1">
      <c r="A95" s="38"/>
      <c r="B95" s="39"/>
      <c r="C95" s="32" t="s">
        <v>24</v>
      </c>
      <c r="D95" s="40"/>
      <c r="E95" s="40"/>
      <c r="F95" s="27" t="str">
        <f>E19</f>
        <v xml:space="preserve">Technická univerzita v Liberci,Studentská 1402/2 </v>
      </c>
      <c r="G95" s="40"/>
      <c r="H95" s="40"/>
      <c r="I95" s="157" t="s">
        <v>31</v>
      </c>
      <c r="J95" s="36" t="str">
        <f>E25</f>
        <v>Profes projekt, spol. s r.o.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29</v>
      </c>
      <c r="D96" s="40"/>
      <c r="E96" s="40"/>
      <c r="F96" s="27" t="str">
        <f>IF(E22="","",E22)</f>
        <v>Vyplň údaj</v>
      </c>
      <c r="G96" s="40"/>
      <c r="H96" s="40"/>
      <c r="I96" s="157" t="s">
        <v>36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98" t="s">
        <v>140</v>
      </c>
      <c r="D98" s="199"/>
      <c r="E98" s="199"/>
      <c r="F98" s="199"/>
      <c r="G98" s="199"/>
      <c r="H98" s="199"/>
      <c r="I98" s="200"/>
      <c r="J98" s="201" t="s">
        <v>141</v>
      </c>
      <c r="K98" s="199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202" t="s">
        <v>142</v>
      </c>
      <c r="D100" s="40"/>
      <c r="E100" s="40"/>
      <c r="F100" s="40"/>
      <c r="G100" s="40"/>
      <c r="H100" s="40"/>
      <c r="I100" s="155"/>
      <c r="J100" s="110">
        <f>J130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143</v>
      </c>
    </row>
    <row r="101" spans="1:31" s="9" customFormat="1" ht="24.95" customHeight="1">
      <c r="A101" s="9"/>
      <c r="B101" s="203"/>
      <c r="C101" s="204"/>
      <c r="D101" s="205" t="s">
        <v>227</v>
      </c>
      <c r="E101" s="206"/>
      <c r="F101" s="206"/>
      <c r="G101" s="206"/>
      <c r="H101" s="206"/>
      <c r="I101" s="207"/>
      <c r="J101" s="208">
        <f>J131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3"/>
      <c r="D102" s="211" t="s">
        <v>228</v>
      </c>
      <c r="E102" s="212"/>
      <c r="F102" s="212"/>
      <c r="G102" s="212"/>
      <c r="H102" s="212"/>
      <c r="I102" s="213"/>
      <c r="J102" s="214">
        <f>J132</f>
        <v>0</v>
      </c>
      <c r="K102" s="133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3"/>
      <c r="D103" s="211" t="s">
        <v>229</v>
      </c>
      <c r="E103" s="212"/>
      <c r="F103" s="212"/>
      <c r="G103" s="212"/>
      <c r="H103" s="212"/>
      <c r="I103" s="213"/>
      <c r="J103" s="214">
        <f>J195</f>
        <v>0</v>
      </c>
      <c r="K103" s="133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3"/>
      <c r="D104" s="211" t="s">
        <v>231</v>
      </c>
      <c r="E104" s="212"/>
      <c r="F104" s="212"/>
      <c r="G104" s="212"/>
      <c r="H104" s="212"/>
      <c r="I104" s="213"/>
      <c r="J104" s="214">
        <f>J199</f>
        <v>0</v>
      </c>
      <c r="K104" s="133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3"/>
      <c r="D105" s="211" t="s">
        <v>232</v>
      </c>
      <c r="E105" s="212"/>
      <c r="F105" s="212"/>
      <c r="G105" s="212"/>
      <c r="H105" s="212"/>
      <c r="I105" s="213"/>
      <c r="J105" s="214">
        <f>J202</f>
        <v>0</v>
      </c>
      <c r="K105" s="133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0"/>
      <c r="C106" s="133"/>
      <c r="D106" s="211" t="s">
        <v>3030</v>
      </c>
      <c r="E106" s="212"/>
      <c r="F106" s="212"/>
      <c r="G106" s="212"/>
      <c r="H106" s="212"/>
      <c r="I106" s="213"/>
      <c r="J106" s="214">
        <f>J211</f>
        <v>0</v>
      </c>
      <c r="K106" s="133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193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196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151</v>
      </c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97" t="str">
        <f>E7</f>
        <v xml:space="preserve">20030 - 3 -  Technická univerzita v Liberci, Laboratoř KEZ</v>
      </c>
      <c r="F116" s="32"/>
      <c r="G116" s="32"/>
      <c r="H116" s="32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2" t="s">
        <v>137</v>
      </c>
      <c r="D117" s="22"/>
      <c r="E117" s="22"/>
      <c r="F117" s="22"/>
      <c r="G117" s="22"/>
      <c r="H117" s="22"/>
      <c r="I117" s="147"/>
      <c r="J117" s="22"/>
      <c r="K117" s="22"/>
      <c r="L117" s="20"/>
    </row>
    <row r="118" spans="2:12" s="1" customFormat="1" ht="16.5" customHeight="1">
      <c r="B118" s="21"/>
      <c r="C118" s="22"/>
      <c r="D118" s="22"/>
      <c r="E118" s="197" t="s">
        <v>223</v>
      </c>
      <c r="F118" s="22"/>
      <c r="G118" s="22"/>
      <c r="H118" s="22"/>
      <c r="I118" s="147"/>
      <c r="J118" s="22"/>
      <c r="K118" s="22"/>
      <c r="L118" s="20"/>
    </row>
    <row r="119" spans="2:12" s="1" customFormat="1" ht="12" customHeight="1">
      <c r="B119" s="21"/>
      <c r="C119" s="32" t="s">
        <v>224</v>
      </c>
      <c r="D119" s="22"/>
      <c r="E119" s="22"/>
      <c r="F119" s="22"/>
      <c r="G119" s="22"/>
      <c r="H119" s="22"/>
      <c r="I119" s="147"/>
      <c r="J119" s="22"/>
      <c r="K119" s="22"/>
      <c r="L119" s="20"/>
    </row>
    <row r="120" spans="1:31" s="2" customFormat="1" ht="16.5" customHeight="1">
      <c r="A120" s="38"/>
      <c r="B120" s="39"/>
      <c r="C120" s="40"/>
      <c r="D120" s="40"/>
      <c r="E120" s="313" t="s">
        <v>2542</v>
      </c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2558</v>
      </c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4.75" customHeight="1">
      <c r="A122" s="38"/>
      <c r="B122" s="39"/>
      <c r="C122" s="40"/>
      <c r="D122" s="40"/>
      <c r="E122" s="76" t="str">
        <f>E13</f>
        <v>20030-01-D.1.4.e.2 - 20030-01-D.1.4.e.2 - Vnější část jednotné a dešťové kanalizace</v>
      </c>
      <c r="F122" s="40"/>
      <c r="G122" s="40"/>
      <c r="H122" s="40"/>
      <c r="I122" s="15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5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20</v>
      </c>
      <c r="D124" s="40"/>
      <c r="E124" s="40"/>
      <c r="F124" s="27" t="str">
        <f>F16</f>
        <v>Liberec</v>
      </c>
      <c r="G124" s="40"/>
      <c r="H124" s="40"/>
      <c r="I124" s="157" t="s">
        <v>22</v>
      </c>
      <c r="J124" s="79" t="str">
        <f>IF(J16="","",J16)</f>
        <v>5. 11. 2020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155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5.65" customHeight="1">
      <c r="A126" s="38"/>
      <c r="B126" s="39"/>
      <c r="C126" s="32" t="s">
        <v>24</v>
      </c>
      <c r="D126" s="40"/>
      <c r="E126" s="40"/>
      <c r="F126" s="27" t="str">
        <f>E19</f>
        <v xml:space="preserve">Technická univerzita v Liberci,Studentská 1402/2 </v>
      </c>
      <c r="G126" s="40"/>
      <c r="H126" s="40"/>
      <c r="I126" s="157" t="s">
        <v>31</v>
      </c>
      <c r="J126" s="36" t="str">
        <f>E25</f>
        <v>Profes projekt, spol. s r.o.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29</v>
      </c>
      <c r="D127" s="40"/>
      <c r="E127" s="40"/>
      <c r="F127" s="27" t="str">
        <f>IF(E22="","",E22)</f>
        <v>Vyplň údaj</v>
      </c>
      <c r="G127" s="40"/>
      <c r="H127" s="40"/>
      <c r="I127" s="157" t="s">
        <v>36</v>
      </c>
      <c r="J127" s="36" t="str">
        <f>E28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155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216"/>
      <c r="B129" s="217"/>
      <c r="C129" s="218" t="s">
        <v>152</v>
      </c>
      <c r="D129" s="219" t="s">
        <v>65</v>
      </c>
      <c r="E129" s="219" t="s">
        <v>61</v>
      </c>
      <c r="F129" s="219" t="s">
        <v>62</v>
      </c>
      <c r="G129" s="219" t="s">
        <v>153</v>
      </c>
      <c r="H129" s="219" t="s">
        <v>154</v>
      </c>
      <c r="I129" s="220" t="s">
        <v>155</v>
      </c>
      <c r="J129" s="221" t="s">
        <v>141</v>
      </c>
      <c r="K129" s="222" t="s">
        <v>156</v>
      </c>
      <c r="L129" s="223"/>
      <c r="M129" s="100" t="s">
        <v>1</v>
      </c>
      <c r="N129" s="101" t="s">
        <v>44</v>
      </c>
      <c r="O129" s="101" t="s">
        <v>157</v>
      </c>
      <c r="P129" s="101" t="s">
        <v>158</v>
      </c>
      <c r="Q129" s="101" t="s">
        <v>159</v>
      </c>
      <c r="R129" s="101" t="s">
        <v>160</v>
      </c>
      <c r="S129" s="101" t="s">
        <v>161</v>
      </c>
      <c r="T129" s="102" t="s">
        <v>162</v>
      </c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</row>
    <row r="130" spans="1:63" s="2" customFormat="1" ht="22.8" customHeight="1">
      <c r="A130" s="38"/>
      <c r="B130" s="39"/>
      <c r="C130" s="107" t="s">
        <v>163</v>
      </c>
      <c r="D130" s="40"/>
      <c r="E130" s="40"/>
      <c r="F130" s="40"/>
      <c r="G130" s="40"/>
      <c r="H130" s="40"/>
      <c r="I130" s="155"/>
      <c r="J130" s="224">
        <f>BK130</f>
        <v>0</v>
      </c>
      <c r="K130" s="40"/>
      <c r="L130" s="44"/>
      <c r="M130" s="103"/>
      <c r="N130" s="225"/>
      <c r="O130" s="104"/>
      <c r="P130" s="226">
        <f>P131</f>
        <v>0</v>
      </c>
      <c r="Q130" s="104"/>
      <c r="R130" s="226">
        <f>R131</f>
        <v>620.4398594200001</v>
      </c>
      <c r="S130" s="104"/>
      <c r="T130" s="227">
        <f>T131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79</v>
      </c>
      <c r="AU130" s="17" t="s">
        <v>143</v>
      </c>
      <c r="BK130" s="228">
        <f>BK131</f>
        <v>0</v>
      </c>
    </row>
    <row r="131" spans="1:63" s="12" customFormat="1" ht="25.9" customHeight="1">
      <c r="A131" s="12"/>
      <c r="B131" s="229"/>
      <c r="C131" s="230"/>
      <c r="D131" s="231" t="s">
        <v>79</v>
      </c>
      <c r="E131" s="232" t="s">
        <v>259</v>
      </c>
      <c r="F131" s="232" t="s">
        <v>260</v>
      </c>
      <c r="G131" s="230"/>
      <c r="H131" s="230"/>
      <c r="I131" s="233"/>
      <c r="J131" s="234">
        <f>BK131</f>
        <v>0</v>
      </c>
      <c r="K131" s="230"/>
      <c r="L131" s="235"/>
      <c r="M131" s="236"/>
      <c r="N131" s="237"/>
      <c r="O131" s="237"/>
      <c r="P131" s="238">
        <f>P132+P195+P199+P202+P211</f>
        <v>0</v>
      </c>
      <c r="Q131" s="237"/>
      <c r="R131" s="238">
        <f>R132+R195+R199+R202+R211</f>
        <v>620.4398594200001</v>
      </c>
      <c r="S131" s="237"/>
      <c r="T131" s="239">
        <f>T132+T195+T199+T202+T211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88</v>
      </c>
      <c r="AT131" s="241" t="s">
        <v>79</v>
      </c>
      <c r="AU131" s="241" t="s">
        <v>80</v>
      </c>
      <c r="AY131" s="240" t="s">
        <v>166</v>
      </c>
      <c r="BK131" s="242">
        <f>BK132+BK195+BK199+BK202+BK211</f>
        <v>0</v>
      </c>
    </row>
    <row r="132" spans="1:63" s="12" customFormat="1" ht="22.8" customHeight="1">
      <c r="A132" s="12"/>
      <c r="B132" s="229"/>
      <c r="C132" s="230"/>
      <c r="D132" s="231" t="s">
        <v>79</v>
      </c>
      <c r="E132" s="243" t="s">
        <v>88</v>
      </c>
      <c r="F132" s="243" t="s">
        <v>261</v>
      </c>
      <c r="G132" s="230"/>
      <c r="H132" s="230"/>
      <c r="I132" s="233"/>
      <c r="J132" s="244">
        <f>BK132</f>
        <v>0</v>
      </c>
      <c r="K132" s="230"/>
      <c r="L132" s="235"/>
      <c r="M132" s="236"/>
      <c r="N132" s="237"/>
      <c r="O132" s="237"/>
      <c r="P132" s="238">
        <f>SUM(P133:P194)</f>
        <v>0</v>
      </c>
      <c r="Q132" s="237"/>
      <c r="R132" s="238">
        <f>SUM(R133:R194)</f>
        <v>612.949424</v>
      </c>
      <c r="S132" s="237"/>
      <c r="T132" s="239">
        <f>SUM(T133:T194)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40" t="s">
        <v>88</v>
      </c>
      <c r="AT132" s="241" t="s">
        <v>79</v>
      </c>
      <c r="AU132" s="241" t="s">
        <v>88</v>
      </c>
      <c r="AY132" s="240" t="s">
        <v>166</v>
      </c>
      <c r="BK132" s="242">
        <f>SUM(BK133:BK194)</f>
        <v>0</v>
      </c>
    </row>
    <row r="133" spans="1:65" s="2" customFormat="1" ht="21.75" customHeight="1">
      <c r="A133" s="38"/>
      <c r="B133" s="39"/>
      <c r="C133" s="245" t="s">
        <v>88</v>
      </c>
      <c r="D133" s="245" t="s">
        <v>169</v>
      </c>
      <c r="E133" s="246" t="s">
        <v>3031</v>
      </c>
      <c r="F133" s="247" t="s">
        <v>3032</v>
      </c>
      <c r="G133" s="248" t="s">
        <v>272</v>
      </c>
      <c r="H133" s="249">
        <v>70.5</v>
      </c>
      <c r="I133" s="250"/>
      <c r="J133" s="251">
        <f>ROUND(I133*H133,2)</f>
        <v>0</v>
      </c>
      <c r="K133" s="252"/>
      <c r="L133" s="44"/>
      <c r="M133" s="253" t="s">
        <v>1</v>
      </c>
      <c r="N133" s="254" t="s">
        <v>45</v>
      </c>
      <c r="O133" s="91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7" t="s">
        <v>113</v>
      </c>
      <c r="AT133" s="257" t="s">
        <v>169</v>
      </c>
      <c r="AU133" s="257" t="s">
        <v>90</v>
      </c>
      <c r="AY133" s="17" t="s">
        <v>166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7" t="s">
        <v>88</v>
      </c>
      <c r="BK133" s="258">
        <f>ROUND(I133*H133,2)</f>
        <v>0</v>
      </c>
      <c r="BL133" s="17" t="s">
        <v>113</v>
      </c>
      <c r="BM133" s="257" t="s">
        <v>3033</v>
      </c>
    </row>
    <row r="134" spans="1:47" s="2" customFormat="1" ht="12">
      <c r="A134" s="38"/>
      <c r="B134" s="39"/>
      <c r="C134" s="40"/>
      <c r="D134" s="259" t="s">
        <v>175</v>
      </c>
      <c r="E134" s="40"/>
      <c r="F134" s="260" t="s">
        <v>3034</v>
      </c>
      <c r="G134" s="40"/>
      <c r="H134" s="40"/>
      <c r="I134" s="155"/>
      <c r="J134" s="40"/>
      <c r="K134" s="40"/>
      <c r="L134" s="44"/>
      <c r="M134" s="261"/>
      <c r="N134" s="262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175</v>
      </c>
      <c r="AU134" s="17" t="s">
        <v>90</v>
      </c>
    </row>
    <row r="135" spans="1:51" s="13" customFormat="1" ht="12">
      <c r="A135" s="13"/>
      <c r="B135" s="267"/>
      <c r="C135" s="268"/>
      <c r="D135" s="259" t="s">
        <v>267</v>
      </c>
      <c r="E135" s="269" t="s">
        <v>1</v>
      </c>
      <c r="F135" s="270" t="s">
        <v>3035</v>
      </c>
      <c r="G135" s="268"/>
      <c r="H135" s="271">
        <v>70.5</v>
      </c>
      <c r="I135" s="272"/>
      <c r="J135" s="268"/>
      <c r="K135" s="268"/>
      <c r="L135" s="273"/>
      <c r="M135" s="274"/>
      <c r="N135" s="275"/>
      <c r="O135" s="275"/>
      <c r="P135" s="275"/>
      <c r="Q135" s="275"/>
      <c r="R135" s="275"/>
      <c r="S135" s="275"/>
      <c r="T135" s="27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77" t="s">
        <v>267</v>
      </c>
      <c r="AU135" s="277" t="s">
        <v>90</v>
      </c>
      <c r="AV135" s="13" t="s">
        <v>90</v>
      </c>
      <c r="AW135" s="13" t="s">
        <v>35</v>
      </c>
      <c r="AX135" s="13" t="s">
        <v>80</v>
      </c>
      <c r="AY135" s="277" t="s">
        <v>166</v>
      </c>
    </row>
    <row r="136" spans="1:51" s="14" customFormat="1" ht="12">
      <c r="A136" s="14"/>
      <c r="B136" s="278"/>
      <c r="C136" s="279"/>
      <c r="D136" s="259" t="s">
        <v>267</v>
      </c>
      <c r="E136" s="280" t="s">
        <v>1</v>
      </c>
      <c r="F136" s="281" t="s">
        <v>269</v>
      </c>
      <c r="G136" s="279"/>
      <c r="H136" s="282">
        <v>70.5</v>
      </c>
      <c r="I136" s="283"/>
      <c r="J136" s="279"/>
      <c r="K136" s="279"/>
      <c r="L136" s="284"/>
      <c r="M136" s="285"/>
      <c r="N136" s="286"/>
      <c r="O136" s="286"/>
      <c r="P136" s="286"/>
      <c r="Q136" s="286"/>
      <c r="R136" s="286"/>
      <c r="S136" s="286"/>
      <c r="T136" s="28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88" t="s">
        <v>267</v>
      </c>
      <c r="AU136" s="288" t="s">
        <v>90</v>
      </c>
      <c r="AV136" s="14" t="s">
        <v>103</v>
      </c>
      <c r="AW136" s="14" t="s">
        <v>35</v>
      </c>
      <c r="AX136" s="14" t="s">
        <v>88</v>
      </c>
      <c r="AY136" s="288" t="s">
        <v>166</v>
      </c>
    </row>
    <row r="137" spans="1:65" s="2" customFormat="1" ht="21.75" customHeight="1">
      <c r="A137" s="38"/>
      <c r="B137" s="39"/>
      <c r="C137" s="245" t="s">
        <v>90</v>
      </c>
      <c r="D137" s="245" t="s">
        <v>169</v>
      </c>
      <c r="E137" s="246" t="s">
        <v>3036</v>
      </c>
      <c r="F137" s="247" t="s">
        <v>3037</v>
      </c>
      <c r="G137" s="248" t="s">
        <v>272</v>
      </c>
      <c r="H137" s="249">
        <v>121.5</v>
      </c>
      <c r="I137" s="250"/>
      <c r="J137" s="251">
        <f>ROUND(I137*H137,2)</f>
        <v>0</v>
      </c>
      <c r="K137" s="252"/>
      <c r="L137" s="44"/>
      <c r="M137" s="253" t="s">
        <v>1</v>
      </c>
      <c r="N137" s="254" t="s">
        <v>45</v>
      </c>
      <c r="O137" s="91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7" t="s">
        <v>113</v>
      </c>
      <c r="AT137" s="257" t="s">
        <v>169</v>
      </c>
      <c r="AU137" s="257" t="s">
        <v>90</v>
      </c>
      <c r="AY137" s="17" t="s">
        <v>166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7" t="s">
        <v>88</v>
      </c>
      <c r="BK137" s="258">
        <f>ROUND(I137*H137,2)</f>
        <v>0</v>
      </c>
      <c r="BL137" s="17" t="s">
        <v>113</v>
      </c>
      <c r="BM137" s="257" t="s">
        <v>3038</v>
      </c>
    </row>
    <row r="138" spans="1:47" s="2" customFormat="1" ht="12">
      <c r="A138" s="38"/>
      <c r="B138" s="39"/>
      <c r="C138" s="40"/>
      <c r="D138" s="259" t="s">
        <v>175</v>
      </c>
      <c r="E138" s="40"/>
      <c r="F138" s="260" t="s">
        <v>3039</v>
      </c>
      <c r="G138" s="40"/>
      <c r="H138" s="40"/>
      <c r="I138" s="155"/>
      <c r="J138" s="40"/>
      <c r="K138" s="40"/>
      <c r="L138" s="44"/>
      <c r="M138" s="261"/>
      <c r="N138" s="262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175</v>
      </c>
      <c r="AU138" s="17" t="s">
        <v>90</v>
      </c>
    </row>
    <row r="139" spans="1:51" s="13" customFormat="1" ht="12">
      <c r="A139" s="13"/>
      <c r="B139" s="267"/>
      <c r="C139" s="268"/>
      <c r="D139" s="259" t="s">
        <v>267</v>
      </c>
      <c r="E139" s="269" t="s">
        <v>1</v>
      </c>
      <c r="F139" s="270" t="s">
        <v>3040</v>
      </c>
      <c r="G139" s="268"/>
      <c r="H139" s="271">
        <v>121.5</v>
      </c>
      <c r="I139" s="272"/>
      <c r="J139" s="268"/>
      <c r="K139" s="268"/>
      <c r="L139" s="273"/>
      <c r="M139" s="274"/>
      <c r="N139" s="275"/>
      <c r="O139" s="275"/>
      <c r="P139" s="275"/>
      <c r="Q139" s="275"/>
      <c r="R139" s="275"/>
      <c r="S139" s="275"/>
      <c r="T139" s="27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77" t="s">
        <v>267</v>
      </c>
      <c r="AU139" s="277" t="s">
        <v>90</v>
      </c>
      <c r="AV139" s="13" t="s">
        <v>90</v>
      </c>
      <c r="AW139" s="13" t="s">
        <v>35</v>
      </c>
      <c r="AX139" s="13" t="s">
        <v>80</v>
      </c>
      <c r="AY139" s="277" t="s">
        <v>166</v>
      </c>
    </row>
    <row r="140" spans="1:51" s="14" customFormat="1" ht="12">
      <c r="A140" s="14"/>
      <c r="B140" s="278"/>
      <c r="C140" s="279"/>
      <c r="D140" s="259" t="s">
        <v>267</v>
      </c>
      <c r="E140" s="280" t="s">
        <v>1</v>
      </c>
      <c r="F140" s="281" t="s">
        <v>3041</v>
      </c>
      <c r="G140" s="279"/>
      <c r="H140" s="282">
        <v>121.5</v>
      </c>
      <c r="I140" s="283"/>
      <c r="J140" s="279"/>
      <c r="K140" s="279"/>
      <c r="L140" s="284"/>
      <c r="M140" s="285"/>
      <c r="N140" s="286"/>
      <c r="O140" s="286"/>
      <c r="P140" s="286"/>
      <c r="Q140" s="286"/>
      <c r="R140" s="286"/>
      <c r="S140" s="286"/>
      <c r="T140" s="28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88" t="s">
        <v>267</v>
      </c>
      <c r="AU140" s="288" t="s">
        <v>90</v>
      </c>
      <c r="AV140" s="14" t="s">
        <v>103</v>
      </c>
      <c r="AW140" s="14" t="s">
        <v>35</v>
      </c>
      <c r="AX140" s="14" t="s">
        <v>80</v>
      </c>
      <c r="AY140" s="288" t="s">
        <v>166</v>
      </c>
    </row>
    <row r="141" spans="1:51" s="15" customFormat="1" ht="12">
      <c r="A141" s="15"/>
      <c r="B141" s="289"/>
      <c r="C141" s="290"/>
      <c r="D141" s="259" t="s">
        <v>267</v>
      </c>
      <c r="E141" s="291" t="s">
        <v>1</v>
      </c>
      <c r="F141" s="292" t="s">
        <v>285</v>
      </c>
      <c r="G141" s="290"/>
      <c r="H141" s="293">
        <v>121.5</v>
      </c>
      <c r="I141" s="294"/>
      <c r="J141" s="290"/>
      <c r="K141" s="290"/>
      <c r="L141" s="295"/>
      <c r="M141" s="296"/>
      <c r="N141" s="297"/>
      <c r="O141" s="297"/>
      <c r="P141" s="297"/>
      <c r="Q141" s="297"/>
      <c r="R141" s="297"/>
      <c r="S141" s="297"/>
      <c r="T141" s="298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99" t="s">
        <v>267</v>
      </c>
      <c r="AU141" s="299" t="s">
        <v>90</v>
      </c>
      <c r="AV141" s="15" t="s">
        <v>113</v>
      </c>
      <c r="AW141" s="15" t="s">
        <v>35</v>
      </c>
      <c r="AX141" s="15" t="s">
        <v>88</v>
      </c>
      <c r="AY141" s="299" t="s">
        <v>166</v>
      </c>
    </row>
    <row r="142" spans="1:65" s="2" customFormat="1" ht="33" customHeight="1">
      <c r="A142" s="38"/>
      <c r="B142" s="39"/>
      <c r="C142" s="245" t="s">
        <v>103</v>
      </c>
      <c r="D142" s="245" t="s">
        <v>169</v>
      </c>
      <c r="E142" s="246" t="s">
        <v>3042</v>
      </c>
      <c r="F142" s="247" t="s">
        <v>3043</v>
      </c>
      <c r="G142" s="248" t="s">
        <v>272</v>
      </c>
      <c r="H142" s="249">
        <v>214.2</v>
      </c>
      <c r="I142" s="250"/>
      <c r="J142" s="251">
        <f>ROUND(I142*H142,2)</f>
        <v>0</v>
      </c>
      <c r="K142" s="252"/>
      <c r="L142" s="44"/>
      <c r="M142" s="253" t="s">
        <v>1</v>
      </c>
      <c r="N142" s="254" t="s">
        <v>45</v>
      </c>
      <c r="O142" s="91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7" t="s">
        <v>113</v>
      </c>
      <c r="AT142" s="257" t="s">
        <v>169</v>
      </c>
      <c r="AU142" s="257" t="s">
        <v>90</v>
      </c>
      <c r="AY142" s="17" t="s">
        <v>166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7" t="s">
        <v>88</v>
      </c>
      <c r="BK142" s="258">
        <f>ROUND(I142*H142,2)</f>
        <v>0</v>
      </c>
      <c r="BL142" s="17" t="s">
        <v>113</v>
      </c>
      <c r="BM142" s="257" t="s">
        <v>3044</v>
      </c>
    </row>
    <row r="143" spans="1:47" s="2" customFormat="1" ht="12">
      <c r="A143" s="38"/>
      <c r="B143" s="39"/>
      <c r="C143" s="40"/>
      <c r="D143" s="259" t="s">
        <v>175</v>
      </c>
      <c r="E143" s="40"/>
      <c r="F143" s="260" t="s">
        <v>3045</v>
      </c>
      <c r="G143" s="40"/>
      <c r="H143" s="40"/>
      <c r="I143" s="155"/>
      <c r="J143" s="40"/>
      <c r="K143" s="40"/>
      <c r="L143" s="44"/>
      <c r="M143" s="261"/>
      <c r="N143" s="262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175</v>
      </c>
      <c r="AU143" s="17" t="s">
        <v>90</v>
      </c>
    </row>
    <row r="144" spans="1:51" s="13" customFormat="1" ht="12">
      <c r="A144" s="13"/>
      <c r="B144" s="267"/>
      <c r="C144" s="268"/>
      <c r="D144" s="259" t="s">
        <v>267</v>
      </c>
      <c r="E144" s="269" t="s">
        <v>1</v>
      </c>
      <c r="F144" s="270" t="s">
        <v>3046</v>
      </c>
      <c r="G144" s="268"/>
      <c r="H144" s="271">
        <v>214.2</v>
      </c>
      <c r="I144" s="272"/>
      <c r="J144" s="268"/>
      <c r="K144" s="268"/>
      <c r="L144" s="273"/>
      <c r="M144" s="274"/>
      <c r="N144" s="275"/>
      <c r="O144" s="275"/>
      <c r="P144" s="275"/>
      <c r="Q144" s="275"/>
      <c r="R144" s="275"/>
      <c r="S144" s="275"/>
      <c r="T144" s="27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7" t="s">
        <v>267</v>
      </c>
      <c r="AU144" s="277" t="s">
        <v>90</v>
      </c>
      <c r="AV144" s="13" t="s">
        <v>90</v>
      </c>
      <c r="AW144" s="13" t="s">
        <v>35</v>
      </c>
      <c r="AX144" s="13" t="s">
        <v>80</v>
      </c>
      <c r="AY144" s="277" t="s">
        <v>166</v>
      </c>
    </row>
    <row r="145" spans="1:51" s="14" customFormat="1" ht="12">
      <c r="A145" s="14"/>
      <c r="B145" s="278"/>
      <c r="C145" s="279"/>
      <c r="D145" s="259" t="s">
        <v>267</v>
      </c>
      <c r="E145" s="280" t="s">
        <v>1</v>
      </c>
      <c r="F145" s="281" t="s">
        <v>269</v>
      </c>
      <c r="G145" s="279"/>
      <c r="H145" s="282">
        <v>214.2</v>
      </c>
      <c r="I145" s="283"/>
      <c r="J145" s="279"/>
      <c r="K145" s="279"/>
      <c r="L145" s="284"/>
      <c r="M145" s="285"/>
      <c r="N145" s="286"/>
      <c r="O145" s="286"/>
      <c r="P145" s="286"/>
      <c r="Q145" s="286"/>
      <c r="R145" s="286"/>
      <c r="S145" s="286"/>
      <c r="T145" s="28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8" t="s">
        <v>267</v>
      </c>
      <c r="AU145" s="288" t="s">
        <v>90</v>
      </c>
      <c r="AV145" s="14" t="s">
        <v>103</v>
      </c>
      <c r="AW145" s="14" t="s">
        <v>35</v>
      </c>
      <c r="AX145" s="14" t="s">
        <v>88</v>
      </c>
      <c r="AY145" s="288" t="s">
        <v>166</v>
      </c>
    </row>
    <row r="146" spans="1:65" s="2" customFormat="1" ht="16.5" customHeight="1">
      <c r="A146" s="38"/>
      <c r="B146" s="39"/>
      <c r="C146" s="245" t="s">
        <v>113</v>
      </c>
      <c r="D146" s="245" t="s">
        <v>169</v>
      </c>
      <c r="E146" s="246" t="s">
        <v>3047</v>
      </c>
      <c r="F146" s="247" t="s">
        <v>3048</v>
      </c>
      <c r="G146" s="248" t="s">
        <v>339</v>
      </c>
      <c r="H146" s="249">
        <v>438.6</v>
      </c>
      <c r="I146" s="250"/>
      <c r="J146" s="251">
        <f>ROUND(I146*H146,2)</f>
        <v>0</v>
      </c>
      <c r="K146" s="252"/>
      <c r="L146" s="44"/>
      <c r="M146" s="253" t="s">
        <v>1</v>
      </c>
      <c r="N146" s="254" t="s">
        <v>45</v>
      </c>
      <c r="O146" s="91"/>
      <c r="P146" s="255">
        <f>O146*H146</f>
        <v>0</v>
      </c>
      <c r="Q146" s="255">
        <v>0.00084</v>
      </c>
      <c r="R146" s="255">
        <f>Q146*H146</f>
        <v>0.36842400000000003</v>
      </c>
      <c r="S146" s="255">
        <v>0</v>
      </c>
      <c r="T146" s="25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7" t="s">
        <v>113</v>
      </c>
      <c r="AT146" s="257" t="s">
        <v>169</v>
      </c>
      <c r="AU146" s="257" t="s">
        <v>90</v>
      </c>
      <c r="AY146" s="17" t="s">
        <v>166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7" t="s">
        <v>88</v>
      </c>
      <c r="BK146" s="258">
        <f>ROUND(I146*H146,2)</f>
        <v>0</v>
      </c>
      <c r="BL146" s="17" t="s">
        <v>113</v>
      </c>
      <c r="BM146" s="257" t="s">
        <v>3049</v>
      </c>
    </row>
    <row r="147" spans="1:47" s="2" customFormat="1" ht="12">
      <c r="A147" s="38"/>
      <c r="B147" s="39"/>
      <c r="C147" s="40"/>
      <c r="D147" s="259" t="s">
        <v>175</v>
      </c>
      <c r="E147" s="40"/>
      <c r="F147" s="260" t="s">
        <v>3050</v>
      </c>
      <c r="G147" s="40"/>
      <c r="H147" s="40"/>
      <c r="I147" s="155"/>
      <c r="J147" s="40"/>
      <c r="K147" s="40"/>
      <c r="L147" s="44"/>
      <c r="M147" s="261"/>
      <c r="N147" s="262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175</v>
      </c>
      <c r="AU147" s="17" t="s">
        <v>90</v>
      </c>
    </row>
    <row r="148" spans="1:51" s="13" customFormat="1" ht="12">
      <c r="A148" s="13"/>
      <c r="B148" s="267"/>
      <c r="C148" s="268"/>
      <c r="D148" s="259" t="s">
        <v>267</v>
      </c>
      <c r="E148" s="269" t="s">
        <v>1</v>
      </c>
      <c r="F148" s="270" t="s">
        <v>3051</v>
      </c>
      <c r="G148" s="268"/>
      <c r="H148" s="271">
        <v>153</v>
      </c>
      <c r="I148" s="272"/>
      <c r="J148" s="268"/>
      <c r="K148" s="268"/>
      <c r="L148" s="273"/>
      <c r="M148" s="274"/>
      <c r="N148" s="275"/>
      <c r="O148" s="275"/>
      <c r="P148" s="275"/>
      <c r="Q148" s="275"/>
      <c r="R148" s="275"/>
      <c r="S148" s="275"/>
      <c r="T148" s="27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77" t="s">
        <v>267</v>
      </c>
      <c r="AU148" s="277" t="s">
        <v>90</v>
      </c>
      <c r="AV148" s="13" t="s">
        <v>90</v>
      </c>
      <c r="AW148" s="13" t="s">
        <v>35</v>
      </c>
      <c r="AX148" s="13" t="s">
        <v>80</v>
      </c>
      <c r="AY148" s="277" t="s">
        <v>166</v>
      </c>
    </row>
    <row r="149" spans="1:51" s="14" customFormat="1" ht="12">
      <c r="A149" s="14"/>
      <c r="B149" s="278"/>
      <c r="C149" s="279"/>
      <c r="D149" s="259" t="s">
        <v>267</v>
      </c>
      <c r="E149" s="280" t="s">
        <v>1</v>
      </c>
      <c r="F149" s="281" t="s">
        <v>3041</v>
      </c>
      <c r="G149" s="279"/>
      <c r="H149" s="282">
        <v>153</v>
      </c>
      <c r="I149" s="283"/>
      <c r="J149" s="279"/>
      <c r="K149" s="279"/>
      <c r="L149" s="284"/>
      <c r="M149" s="285"/>
      <c r="N149" s="286"/>
      <c r="O149" s="286"/>
      <c r="P149" s="286"/>
      <c r="Q149" s="286"/>
      <c r="R149" s="286"/>
      <c r="S149" s="286"/>
      <c r="T149" s="28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8" t="s">
        <v>267</v>
      </c>
      <c r="AU149" s="288" t="s">
        <v>90</v>
      </c>
      <c r="AV149" s="14" t="s">
        <v>103</v>
      </c>
      <c r="AW149" s="14" t="s">
        <v>35</v>
      </c>
      <c r="AX149" s="14" t="s">
        <v>80</v>
      </c>
      <c r="AY149" s="288" t="s">
        <v>166</v>
      </c>
    </row>
    <row r="150" spans="1:51" s="13" customFormat="1" ht="12">
      <c r="A150" s="13"/>
      <c r="B150" s="267"/>
      <c r="C150" s="268"/>
      <c r="D150" s="259" t="s">
        <v>267</v>
      </c>
      <c r="E150" s="269" t="s">
        <v>1</v>
      </c>
      <c r="F150" s="270" t="s">
        <v>3052</v>
      </c>
      <c r="G150" s="268"/>
      <c r="H150" s="271">
        <v>285.6</v>
      </c>
      <c r="I150" s="272"/>
      <c r="J150" s="268"/>
      <c r="K150" s="268"/>
      <c r="L150" s="273"/>
      <c r="M150" s="274"/>
      <c r="N150" s="275"/>
      <c r="O150" s="275"/>
      <c r="P150" s="275"/>
      <c r="Q150" s="275"/>
      <c r="R150" s="275"/>
      <c r="S150" s="275"/>
      <c r="T150" s="27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77" t="s">
        <v>267</v>
      </c>
      <c r="AU150" s="277" t="s">
        <v>90</v>
      </c>
      <c r="AV150" s="13" t="s">
        <v>90</v>
      </c>
      <c r="AW150" s="13" t="s">
        <v>35</v>
      </c>
      <c r="AX150" s="13" t="s">
        <v>80</v>
      </c>
      <c r="AY150" s="277" t="s">
        <v>166</v>
      </c>
    </row>
    <row r="151" spans="1:51" s="14" customFormat="1" ht="12">
      <c r="A151" s="14"/>
      <c r="B151" s="278"/>
      <c r="C151" s="279"/>
      <c r="D151" s="259" t="s">
        <v>267</v>
      </c>
      <c r="E151" s="280" t="s">
        <v>1</v>
      </c>
      <c r="F151" s="281" t="s">
        <v>3053</v>
      </c>
      <c r="G151" s="279"/>
      <c r="H151" s="282">
        <v>285.6</v>
      </c>
      <c r="I151" s="283"/>
      <c r="J151" s="279"/>
      <c r="K151" s="279"/>
      <c r="L151" s="284"/>
      <c r="M151" s="285"/>
      <c r="N151" s="286"/>
      <c r="O151" s="286"/>
      <c r="P151" s="286"/>
      <c r="Q151" s="286"/>
      <c r="R151" s="286"/>
      <c r="S151" s="286"/>
      <c r="T151" s="28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8" t="s">
        <v>267</v>
      </c>
      <c r="AU151" s="288" t="s">
        <v>90</v>
      </c>
      <c r="AV151" s="14" t="s">
        <v>103</v>
      </c>
      <c r="AW151" s="14" t="s">
        <v>35</v>
      </c>
      <c r="AX151" s="14" t="s">
        <v>80</v>
      </c>
      <c r="AY151" s="288" t="s">
        <v>166</v>
      </c>
    </row>
    <row r="152" spans="1:51" s="15" customFormat="1" ht="12">
      <c r="A152" s="15"/>
      <c r="B152" s="289"/>
      <c r="C152" s="290"/>
      <c r="D152" s="259" t="s">
        <v>267</v>
      </c>
      <c r="E152" s="291" t="s">
        <v>1</v>
      </c>
      <c r="F152" s="292" t="s">
        <v>285</v>
      </c>
      <c r="G152" s="290"/>
      <c r="H152" s="293">
        <v>438.6</v>
      </c>
      <c r="I152" s="294"/>
      <c r="J152" s="290"/>
      <c r="K152" s="290"/>
      <c r="L152" s="295"/>
      <c r="M152" s="296"/>
      <c r="N152" s="297"/>
      <c r="O152" s="297"/>
      <c r="P152" s="297"/>
      <c r="Q152" s="297"/>
      <c r="R152" s="297"/>
      <c r="S152" s="297"/>
      <c r="T152" s="298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99" t="s">
        <v>267</v>
      </c>
      <c r="AU152" s="299" t="s">
        <v>90</v>
      </c>
      <c r="AV152" s="15" t="s">
        <v>113</v>
      </c>
      <c r="AW152" s="15" t="s">
        <v>35</v>
      </c>
      <c r="AX152" s="15" t="s">
        <v>88</v>
      </c>
      <c r="AY152" s="299" t="s">
        <v>166</v>
      </c>
    </row>
    <row r="153" spans="1:65" s="2" customFormat="1" ht="21.75" customHeight="1">
      <c r="A153" s="38"/>
      <c r="B153" s="39"/>
      <c r="C153" s="245" t="s">
        <v>181</v>
      </c>
      <c r="D153" s="245" t="s">
        <v>169</v>
      </c>
      <c r="E153" s="246" t="s">
        <v>3054</v>
      </c>
      <c r="F153" s="247" t="s">
        <v>3055</v>
      </c>
      <c r="G153" s="248" t="s">
        <v>339</v>
      </c>
      <c r="H153" s="249">
        <v>438.6</v>
      </c>
      <c r="I153" s="250"/>
      <c r="J153" s="251">
        <f>ROUND(I153*H153,2)</f>
        <v>0</v>
      </c>
      <c r="K153" s="252"/>
      <c r="L153" s="44"/>
      <c r="M153" s="253" t="s">
        <v>1</v>
      </c>
      <c r="N153" s="254" t="s">
        <v>45</v>
      </c>
      <c r="O153" s="91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7" t="s">
        <v>113</v>
      </c>
      <c r="AT153" s="257" t="s">
        <v>169</v>
      </c>
      <c r="AU153" s="257" t="s">
        <v>90</v>
      </c>
      <c r="AY153" s="17" t="s">
        <v>166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7" t="s">
        <v>88</v>
      </c>
      <c r="BK153" s="258">
        <f>ROUND(I153*H153,2)</f>
        <v>0</v>
      </c>
      <c r="BL153" s="17" t="s">
        <v>113</v>
      </c>
      <c r="BM153" s="257" t="s">
        <v>3056</v>
      </c>
    </row>
    <row r="154" spans="1:47" s="2" customFormat="1" ht="12">
      <c r="A154" s="38"/>
      <c r="B154" s="39"/>
      <c r="C154" s="40"/>
      <c r="D154" s="259" t="s">
        <v>175</v>
      </c>
      <c r="E154" s="40"/>
      <c r="F154" s="260" t="s">
        <v>3057</v>
      </c>
      <c r="G154" s="40"/>
      <c r="H154" s="40"/>
      <c r="I154" s="155"/>
      <c r="J154" s="40"/>
      <c r="K154" s="40"/>
      <c r="L154" s="44"/>
      <c r="M154" s="261"/>
      <c r="N154" s="262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175</v>
      </c>
      <c r="AU154" s="17" t="s">
        <v>90</v>
      </c>
    </row>
    <row r="155" spans="1:65" s="2" customFormat="1" ht="33" customHeight="1">
      <c r="A155" s="38"/>
      <c r="B155" s="39"/>
      <c r="C155" s="245" t="s">
        <v>195</v>
      </c>
      <c r="D155" s="245" t="s">
        <v>169</v>
      </c>
      <c r="E155" s="246" t="s">
        <v>300</v>
      </c>
      <c r="F155" s="247" t="s">
        <v>3058</v>
      </c>
      <c r="G155" s="248" t="s">
        <v>272</v>
      </c>
      <c r="H155" s="249">
        <v>406.2</v>
      </c>
      <c r="I155" s="250"/>
      <c r="J155" s="251">
        <f>ROUND(I155*H155,2)</f>
        <v>0</v>
      </c>
      <c r="K155" s="252"/>
      <c r="L155" s="44"/>
      <c r="M155" s="253" t="s">
        <v>1</v>
      </c>
      <c r="N155" s="254" t="s">
        <v>45</v>
      </c>
      <c r="O155" s="91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7" t="s">
        <v>113</v>
      </c>
      <c r="AT155" s="257" t="s">
        <v>169</v>
      </c>
      <c r="AU155" s="257" t="s">
        <v>90</v>
      </c>
      <c r="AY155" s="17" t="s">
        <v>166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7" t="s">
        <v>88</v>
      </c>
      <c r="BK155" s="258">
        <f>ROUND(I155*H155,2)</f>
        <v>0</v>
      </c>
      <c r="BL155" s="17" t="s">
        <v>113</v>
      </c>
      <c r="BM155" s="257" t="s">
        <v>3059</v>
      </c>
    </row>
    <row r="156" spans="1:47" s="2" customFormat="1" ht="12">
      <c r="A156" s="38"/>
      <c r="B156" s="39"/>
      <c r="C156" s="40"/>
      <c r="D156" s="259" t="s">
        <v>175</v>
      </c>
      <c r="E156" s="40"/>
      <c r="F156" s="260" t="s">
        <v>3060</v>
      </c>
      <c r="G156" s="40"/>
      <c r="H156" s="40"/>
      <c r="I156" s="155"/>
      <c r="J156" s="40"/>
      <c r="K156" s="40"/>
      <c r="L156" s="44"/>
      <c r="M156" s="261"/>
      <c r="N156" s="262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175</v>
      </c>
      <c r="AU156" s="17" t="s">
        <v>90</v>
      </c>
    </row>
    <row r="157" spans="1:51" s="13" customFormat="1" ht="12">
      <c r="A157" s="13"/>
      <c r="B157" s="267"/>
      <c r="C157" s="268"/>
      <c r="D157" s="259" t="s">
        <v>267</v>
      </c>
      <c r="E157" s="269" t="s">
        <v>1</v>
      </c>
      <c r="F157" s="270" t="s">
        <v>3061</v>
      </c>
      <c r="G157" s="268"/>
      <c r="H157" s="271">
        <v>121.5</v>
      </c>
      <c r="I157" s="272"/>
      <c r="J157" s="268"/>
      <c r="K157" s="268"/>
      <c r="L157" s="273"/>
      <c r="M157" s="274"/>
      <c r="N157" s="275"/>
      <c r="O157" s="275"/>
      <c r="P157" s="275"/>
      <c r="Q157" s="275"/>
      <c r="R157" s="275"/>
      <c r="S157" s="275"/>
      <c r="T157" s="27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7" t="s">
        <v>267</v>
      </c>
      <c r="AU157" s="277" t="s">
        <v>90</v>
      </c>
      <c r="AV157" s="13" t="s">
        <v>90</v>
      </c>
      <c r="AW157" s="13" t="s">
        <v>35</v>
      </c>
      <c r="AX157" s="13" t="s">
        <v>80</v>
      </c>
      <c r="AY157" s="277" t="s">
        <v>166</v>
      </c>
    </row>
    <row r="158" spans="1:51" s="14" customFormat="1" ht="12">
      <c r="A158" s="14"/>
      <c r="B158" s="278"/>
      <c r="C158" s="279"/>
      <c r="D158" s="259" t="s">
        <v>267</v>
      </c>
      <c r="E158" s="280" t="s">
        <v>1</v>
      </c>
      <c r="F158" s="281" t="s">
        <v>3062</v>
      </c>
      <c r="G158" s="279"/>
      <c r="H158" s="282">
        <v>121.5</v>
      </c>
      <c r="I158" s="283"/>
      <c r="J158" s="279"/>
      <c r="K158" s="279"/>
      <c r="L158" s="284"/>
      <c r="M158" s="285"/>
      <c r="N158" s="286"/>
      <c r="O158" s="286"/>
      <c r="P158" s="286"/>
      <c r="Q158" s="286"/>
      <c r="R158" s="286"/>
      <c r="S158" s="286"/>
      <c r="T158" s="28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8" t="s">
        <v>267</v>
      </c>
      <c r="AU158" s="288" t="s">
        <v>90</v>
      </c>
      <c r="AV158" s="14" t="s">
        <v>103</v>
      </c>
      <c r="AW158" s="14" t="s">
        <v>35</v>
      </c>
      <c r="AX158" s="14" t="s">
        <v>80</v>
      </c>
      <c r="AY158" s="288" t="s">
        <v>166</v>
      </c>
    </row>
    <row r="159" spans="1:51" s="13" customFormat="1" ht="12">
      <c r="A159" s="13"/>
      <c r="B159" s="267"/>
      <c r="C159" s="268"/>
      <c r="D159" s="259" t="s">
        <v>267</v>
      </c>
      <c r="E159" s="269" t="s">
        <v>1</v>
      </c>
      <c r="F159" s="270" t="s">
        <v>3063</v>
      </c>
      <c r="G159" s="268"/>
      <c r="H159" s="271">
        <v>214.2</v>
      </c>
      <c r="I159" s="272"/>
      <c r="J159" s="268"/>
      <c r="K159" s="268"/>
      <c r="L159" s="273"/>
      <c r="M159" s="274"/>
      <c r="N159" s="275"/>
      <c r="O159" s="275"/>
      <c r="P159" s="275"/>
      <c r="Q159" s="275"/>
      <c r="R159" s="275"/>
      <c r="S159" s="275"/>
      <c r="T159" s="27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77" t="s">
        <v>267</v>
      </c>
      <c r="AU159" s="277" t="s">
        <v>90</v>
      </c>
      <c r="AV159" s="13" t="s">
        <v>90</v>
      </c>
      <c r="AW159" s="13" t="s">
        <v>35</v>
      </c>
      <c r="AX159" s="13" t="s">
        <v>80</v>
      </c>
      <c r="AY159" s="277" t="s">
        <v>166</v>
      </c>
    </row>
    <row r="160" spans="1:51" s="14" customFormat="1" ht="12">
      <c r="A160" s="14"/>
      <c r="B160" s="278"/>
      <c r="C160" s="279"/>
      <c r="D160" s="259" t="s">
        <v>267</v>
      </c>
      <c r="E160" s="280" t="s">
        <v>1</v>
      </c>
      <c r="F160" s="281" t="s">
        <v>3064</v>
      </c>
      <c r="G160" s="279"/>
      <c r="H160" s="282">
        <v>214.2</v>
      </c>
      <c r="I160" s="283"/>
      <c r="J160" s="279"/>
      <c r="K160" s="279"/>
      <c r="L160" s="284"/>
      <c r="M160" s="285"/>
      <c r="N160" s="286"/>
      <c r="O160" s="286"/>
      <c r="P160" s="286"/>
      <c r="Q160" s="286"/>
      <c r="R160" s="286"/>
      <c r="S160" s="286"/>
      <c r="T160" s="28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8" t="s">
        <v>267</v>
      </c>
      <c r="AU160" s="288" t="s">
        <v>90</v>
      </c>
      <c r="AV160" s="14" t="s">
        <v>103</v>
      </c>
      <c r="AW160" s="14" t="s">
        <v>35</v>
      </c>
      <c r="AX160" s="14" t="s">
        <v>80</v>
      </c>
      <c r="AY160" s="288" t="s">
        <v>166</v>
      </c>
    </row>
    <row r="161" spans="1:51" s="13" customFormat="1" ht="12">
      <c r="A161" s="13"/>
      <c r="B161" s="267"/>
      <c r="C161" s="268"/>
      <c r="D161" s="259" t="s">
        <v>267</v>
      </c>
      <c r="E161" s="269" t="s">
        <v>1</v>
      </c>
      <c r="F161" s="270" t="s">
        <v>3065</v>
      </c>
      <c r="G161" s="268"/>
      <c r="H161" s="271">
        <v>70.5</v>
      </c>
      <c r="I161" s="272"/>
      <c r="J161" s="268"/>
      <c r="K161" s="268"/>
      <c r="L161" s="273"/>
      <c r="M161" s="274"/>
      <c r="N161" s="275"/>
      <c r="O161" s="275"/>
      <c r="P161" s="275"/>
      <c r="Q161" s="275"/>
      <c r="R161" s="275"/>
      <c r="S161" s="275"/>
      <c r="T161" s="27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77" t="s">
        <v>267</v>
      </c>
      <c r="AU161" s="277" t="s">
        <v>90</v>
      </c>
      <c r="AV161" s="13" t="s">
        <v>90</v>
      </c>
      <c r="AW161" s="13" t="s">
        <v>35</v>
      </c>
      <c r="AX161" s="13" t="s">
        <v>80</v>
      </c>
      <c r="AY161" s="277" t="s">
        <v>166</v>
      </c>
    </row>
    <row r="162" spans="1:51" s="14" customFormat="1" ht="12">
      <c r="A162" s="14"/>
      <c r="B162" s="278"/>
      <c r="C162" s="279"/>
      <c r="D162" s="259" t="s">
        <v>267</v>
      </c>
      <c r="E162" s="280" t="s">
        <v>1</v>
      </c>
      <c r="F162" s="281" t="s">
        <v>3066</v>
      </c>
      <c r="G162" s="279"/>
      <c r="H162" s="282">
        <v>70.5</v>
      </c>
      <c r="I162" s="283"/>
      <c r="J162" s="279"/>
      <c r="K162" s="279"/>
      <c r="L162" s="284"/>
      <c r="M162" s="285"/>
      <c r="N162" s="286"/>
      <c r="O162" s="286"/>
      <c r="P162" s="286"/>
      <c r="Q162" s="286"/>
      <c r="R162" s="286"/>
      <c r="S162" s="286"/>
      <c r="T162" s="28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8" t="s">
        <v>267</v>
      </c>
      <c r="AU162" s="288" t="s">
        <v>90</v>
      </c>
      <c r="AV162" s="14" t="s">
        <v>103</v>
      </c>
      <c r="AW162" s="14" t="s">
        <v>35</v>
      </c>
      <c r="AX162" s="14" t="s">
        <v>80</v>
      </c>
      <c r="AY162" s="288" t="s">
        <v>166</v>
      </c>
    </row>
    <row r="163" spans="1:51" s="15" customFormat="1" ht="12">
      <c r="A163" s="15"/>
      <c r="B163" s="289"/>
      <c r="C163" s="290"/>
      <c r="D163" s="259" t="s">
        <v>267</v>
      </c>
      <c r="E163" s="291" t="s">
        <v>1</v>
      </c>
      <c r="F163" s="292" t="s">
        <v>285</v>
      </c>
      <c r="G163" s="290"/>
      <c r="H163" s="293">
        <v>406.2</v>
      </c>
      <c r="I163" s="294"/>
      <c r="J163" s="290"/>
      <c r="K163" s="290"/>
      <c r="L163" s="295"/>
      <c r="M163" s="296"/>
      <c r="N163" s="297"/>
      <c r="O163" s="297"/>
      <c r="P163" s="297"/>
      <c r="Q163" s="297"/>
      <c r="R163" s="297"/>
      <c r="S163" s="297"/>
      <c r="T163" s="298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9" t="s">
        <v>267</v>
      </c>
      <c r="AU163" s="299" t="s">
        <v>90</v>
      </c>
      <c r="AV163" s="15" t="s">
        <v>113</v>
      </c>
      <c r="AW163" s="15" t="s">
        <v>35</v>
      </c>
      <c r="AX163" s="15" t="s">
        <v>88</v>
      </c>
      <c r="AY163" s="299" t="s">
        <v>166</v>
      </c>
    </row>
    <row r="164" spans="1:65" s="2" customFormat="1" ht="21.75" customHeight="1">
      <c r="A164" s="38"/>
      <c r="B164" s="39"/>
      <c r="C164" s="245" t="s">
        <v>198</v>
      </c>
      <c r="D164" s="245" t="s">
        <v>169</v>
      </c>
      <c r="E164" s="246" t="s">
        <v>305</v>
      </c>
      <c r="F164" s="247" t="s">
        <v>306</v>
      </c>
      <c r="G164" s="248" t="s">
        <v>307</v>
      </c>
      <c r="H164" s="249">
        <v>690.54</v>
      </c>
      <c r="I164" s="250"/>
      <c r="J164" s="251">
        <f>ROUND(I164*H164,2)</f>
        <v>0</v>
      </c>
      <c r="K164" s="252"/>
      <c r="L164" s="44"/>
      <c r="M164" s="253" t="s">
        <v>1</v>
      </c>
      <c r="N164" s="254" t="s">
        <v>45</v>
      </c>
      <c r="O164" s="91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7" t="s">
        <v>113</v>
      </c>
      <c r="AT164" s="257" t="s">
        <v>169</v>
      </c>
      <c r="AU164" s="257" t="s">
        <v>90</v>
      </c>
      <c r="AY164" s="17" t="s">
        <v>166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7" t="s">
        <v>88</v>
      </c>
      <c r="BK164" s="258">
        <f>ROUND(I164*H164,2)</f>
        <v>0</v>
      </c>
      <c r="BL164" s="17" t="s">
        <v>113</v>
      </c>
      <c r="BM164" s="257" t="s">
        <v>3067</v>
      </c>
    </row>
    <row r="165" spans="1:47" s="2" customFormat="1" ht="12">
      <c r="A165" s="38"/>
      <c r="B165" s="39"/>
      <c r="C165" s="40"/>
      <c r="D165" s="259" t="s">
        <v>175</v>
      </c>
      <c r="E165" s="40"/>
      <c r="F165" s="260" t="s">
        <v>309</v>
      </c>
      <c r="G165" s="40"/>
      <c r="H165" s="40"/>
      <c r="I165" s="155"/>
      <c r="J165" s="40"/>
      <c r="K165" s="40"/>
      <c r="L165" s="44"/>
      <c r="M165" s="261"/>
      <c r="N165" s="262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175</v>
      </c>
      <c r="AU165" s="17" t="s">
        <v>90</v>
      </c>
    </row>
    <row r="166" spans="1:51" s="13" customFormat="1" ht="12">
      <c r="A166" s="13"/>
      <c r="B166" s="267"/>
      <c r="C166" s="268"/>
      <c r="D166" s="259" t="s">
        <v>267</v>
      </c>
      <c r="E166" s="269" t="s">
        <v>1</v>
      </c>
      <c r="F166" s="270" t="s">
        <v>3068</v>
      </c>
      <c r="G166" s="268"/>
      <c r="H166" s="271">
        <v>690.54</v>
      </c>
      <c r="I166" s="272"/>
      <c r="J166" s="268"/>
      <c r="K166" s="268"/>
      <c r="L166" s="273"/>
      <c r="M166" s="274"/>
      <c r="N166" s="275"/>
      <c r="O166" s="275"/>
      <c r="P166" s="275"/>
      <c r="Q166" s="275"/>
      <c r="R166" s="275"/>
      <c r="S166" s="275"/>
      <c r="T166" s="27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7" t="s">
        <v>267</v>
      </c>
      <c r="AU166" s="277" t="s">
        <v>90</v>
      </c>
      <c r="AV166" s="13" t="s">
        <v>90</v>
      </c>
      <c r="AW166" s="13" t="s">
        <v>35</v>
      </c>
      <c r="AX166" s="13" t="s">
        <v>80</v>
      </c>
      <c r="AY166" s="277" t="s">
        <v>166</v>
      </c>
    </row>
    <row r="167" spans="1:51" s="14" customFormat="1" ht="12">
      <c r="A167" s="14"/>
      <c r="B167" s="278"/>
      <c r="C167" s="279"/>
      <c r="D167" s="259" t="s">
        <v>267</v>
      </c>
      <c r="E167" s="280" t="s">
        <v>1</v>
      </c>
      <c r="F167" s="281" t="s">
        <v>269</v>
      </c>
      <c r="G167" s="279"/>
      <c r="H167" s="282">
        <v>690.54</v>
      </c>
      <c r="I167" s="283"/>
      <c r="J167" s="279"/>
      <c r="K167" s="279"/>
      <c r="L167" s="284"/>
      <c r="M167" s="285"/>
      <c r="N167" s="286"/>
      <c r="O167" s="286"/>
      <c r="P167" s="286"/>
      <c r="Q167" s="286"/>
      <c r="R167" s="286"/>
      <c r="S167" s="286"/>
      <c r="T167" s="28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8" t="s">
        <v>267</v>
      </c>
      <c r="AU167" s="288" t="s">
        <v>90</v>
      </c>
      <c r="AV167" s="14" t="s">
        <v>103</v>
      </c>
      <c r="AW167" s="14" t="s">
        <v>35</v>
      </c>
      <c r="AX167" s="14" t="s">
        <v>88</v>
      </c>
      <c r="AY167" s="288" t="s">
        <v>166</v>
      </c>
    </row>
    <row r="168" spans="1:65" s="2" customFormat="1" ht="16.5" customHeight="1">
      <c r="A168" s="38"/>
      <c r="B168" s="39"/>
      <c r="C168" s="245" t="s">
        <v>202</v>
      </c>
      <c r="D168" s="245" t="s">
        <v>169</v>
      </c>
      <c r="E168" s="246" t="s">
        <v>311</v>
      </c>
      <c r="F168" s="247" t="s">
        <v>312</v>
      </c>
      <c r="G168" s="248" t="s">
        <v>272</v>
      </c>
      <c r="H168" s="249">
        <v>690.54</v>
      </c>
      <c r="I168" s="250"/>
      <c r="J168" s="251">
        <f>ROUND(I168*H168,2)</f>
        <v>0</v>
      </c>
      <c r="K168" s="252"/>
      <c r="L168" s="44"/>
      <c r="M168" s="253" t="s">
        <v>1</v>
      </c>
      <c r="N168" s="254" t="s">
        <v>45</v>
      </c>
      <c r="O168" s="91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7" t="s">
        <v>113</v>
      </c>
      <c r="AT168" s="257" t="s">
        <v>169</v>
      </c>
      <c r="AU168" s="257" t="s">
        <v>90</v>
      </c>
      <c r="AY168" s="17" t="s">
        <v>166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7" t="s">
        <v>88</v>
      </c>
      <c r="BK168" s="258">
        <f>ROUND(I168*H168,2)</f>
        <v>0</v>
      </c>
      <c r="BL168" s="17" t="s">
        <v>113</v>
      </c>
      <c r="BM168" s="257" t="s">
        <v>3069</v>
      </c>
    </row>
    <row r="169" spans="1:47" s="2" customFormat="1" ht="12">
      <c r="A169" s="38"/>
      <c r="B169" s="39"/>
      <c r="C169" s="40"/>
      <c r="D169" s="259" t="s">
        <v>175</v>
      </c>
      <c r="E169" s="40"/>
      <c r="F169" s="260" t="s">
        <v>314</v>
      </c>
      <c r="G169" s="40"/>
      <c r="H169" s="40"/>
      <c r="I169" s="155"/>
      <c r="J169" s="40"/>
      <c r="K169" s="40"/>
      <c r="L169" s="44"/>
      <c r="M169" s="261"/>
      <c r="N169" s="262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175</v>
      </c>
      <c r="AU169" s="17" t="s">
        <v>90</v>
      </c>
    </row>
    <row r="170" spans="1:65" s="2" customFormat="1" ht="21.75" customHeight="1">
      <c r="A170" s="38"/>
      <c r="B170" s="39"/>
      <c r="C170" s="245" t="s">
        <v>206</v>
      </c>
      <c r="D170" s="245" t="s">
        <v>169</v>
      </c>
      <c r="E170" s="246" t="s">
        <v>315</v>
      </c>
      <c r="F170" s="247" t="s">
        <v>316</v>
      </c>
      <c r="G170" s="248" t="s">
        <v>272</v>
      </c>
      <c r="H170" s="249">
        <v>55.902</v>
      </c>
      <c r="I170" s="250"/>
      <c r="J170" s="251">
        <f>ROUND(I170*H170,2)</f>
        <v>0</v>
      </c>
      <c r="K170" s="252"/>
      <c r="L170" s="44"/>
      <c r="M170" s="253" t="s">
        <v>1</v>
      </c>
      <c r="N170" s="254" t="s">
        <v>45</v>
      </c>
      <c r="O170" s="91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7" t="s">
        <v>113</v>
      </c>
      <c r="AT170" s="257" t="s">
        <v>169</v>
      </c>
      <c r="AU170" s="257" t="s">
        <v>90</v>
      </c>
      <c r="AY170" s="17" t="s">
        <v>166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7" t="s">
        <v>88</v>
      </c>
      <c r="BK170" s="258">
        <f>ROUND(I170*H170,2)</f>
        <v>0</v>
      </c>
      <c r="BL170" s="17" t="s">
        <v>113</v>
      </c>
      <c r="BM170" s="257" t="s">
        <v>3070</v>
      </c>
    </row>
    <row r="171" spans="1:47" s="2" customFormat="1" ht="12">
      <c r="A171" s="38"/>
      <c r="B171" s="39"/>
      <c r="C171" s="40"/>
      <c r="D171" s="259" t="s">
        <v>175</v>
      </c>
      <c r="E171" s="40"/>
      <c r="F171" s="260" t="s">
        <v>318</v>
      </c>
      <c r="G171" s="40"/>
      <c r="H171" s="40"/>
      <c r="I171" s="155"/>
      <c r="J171" s="40"/>
      <c r="K171" s="40"/>
      <c r="L171" s="44"/>
      <c r="M171" s="261"/>
      <c r="N171" s="262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175</v>
      </c>
      <c r="AU171" s="17" t="s">
        <v>90</v>
      </c>
    </row>
    <row r="172" spans="1:51" s="13" customFormat="1" ht="12">
      <c r="A172" s="13"/>
      <c r="B172" s="267"/>
      <c r="C172" s="268"/>
      <c r="D172" s="259" t="s">
        <v>267</v>
      </c>
      <c r="E172" s="269" t="s">
        <v>1</v>
      </c>
      <c r="F172" s="270" t="s">
        <v>3065</v>
      </c>
      <c r="G172" s="268"/>
      <c r="H172" s="271">
        <v>70.5</v>
      </c>
      <c r="I172" s="272"/>
      <c r="J172" s="268"/>
      <c r="K172" s="268"/>
      <c r="L172" s="273"/>
      <c r="M172" s="274"/>
      <c r="N172" s="275"/>
      <c r="O172" s="275"/>
      <c r="P172" s="275"/>
      <c r="Q172" s="275"/>
      <c r="R172" s="275"/>
      <c r="S172" s="275"/>
      <c r="T172" s="27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77" t="s">
        <v>267</v>
      </c>
      <c r="AU172" s="277" t="s">
        <v>90</v>
      </c>
      <c r="AV172" s="13" t="s">
        <v>90</v>
      </c>
      <c r="AW172" s="13" t="s">
        <v>35</v>
      </c>
      <c r="AX172" s="13" t="s">
        <v>80</v>
      </c>
      <c r="AY172" s="277" t="s">
        <v>166</v>
      </c>
    </row>
    <row r="173" spans="1:51" s="13" customFormat="1" ht="12">
      <c r="A173" s="13"/>
      <c r="B173" s="267"/>
      <c r="C173" s="268"/>
      <c r="D173" s="259" t="s">
        <v>267</v>
      </c>
      <c r="E173" s="269" t="s">
        <v>1</v>
      </c>
      <c r="F173" s="270" t="s">
        <v>3071</v>
      </c>
      <c r="G173" s="268"/>
      <c r="H173" s="271">
        <v>-13.464</v>
      </c>
      <c r="I173" s="272"/>
      <c r="J173" s="268"/>
      <c r="K173" s="268"/>
      <c r="L173" s="273"/>
      <c r="M173" s="274"/>
      <c r="N173" s="275"/>
      <c r="O173" s="275"/>
      <c r="P173" s="275"/>
      <c r="Q173" s="275"/>
      <c r="R173" s="275"/>
      <c r="S173" s="275"/>
      <c r="T173" s="27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77" t="s">
        <v>267</v>
      </c>
      <c r="AU173" s="277" t="s">
        <v>90</v>
      </c>
      <c r="AV173" s="13" t="s">
        <v>90</v>
      </c>
      <c r="AW173" s="13" t="s">
        <v>35</v>
      </c>
      <c r="AX173" s="13" t="s">
        <v>80</v>
      </c>
      <c r="AY173" s="277" t="s">
        <v>166</v>
      </c>
    </row>
    <row r="174" spans="1:51" s="13" customFormat="1" ht="12">
      <c r="A174" s="13"/>
      <c r="B174" s="267"/>
      <c r="C174" s="268"/>
      <c r="D174" s="259" t="s">
        <v>267</v>
      </c>
      <c r="E174" s="269" t="s">
        <v>1</v>
      </c>
      <c r="F174" s="270" t="s">
        <v>3072</v>
      </c>
      <c r="G174" s="268"/>
      <c r="H174" s="271">
        <v>-1.134</v>
      </c>
      <c r="I174" s="272"/>
      <c r="J174" s="268"/>
      <c r="K174" s="268"/>
      <c r="L174" s="273"/>
      <c r="M174" s="274"/>
      <c r="N174" s="275"/>
      <c r="O174" s="275"/>
      <c r="P174" s="275"/>
      <c r="Q174" s="275"/>
      <c r="R174" s="275"/>
      <c r="S174" s="275"/>
      <c r="T174" s="27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77" t="s">
        <v>267</v>
      </c>
      <c r="AU174" s="277" t="s">
        <v>90</v>
      </c>
      <c r="AV174" s="13" t="s">
        <v>90</v>
      </c>
      <c r="AW174" s="13" t="s">
        <v>35</v>
      </c>
      <c r="AX174" s="13" t="s">
        <v>80</v>
      </c>
      <c r="AY174" s="277" t="s">
        <v>166</v>
      </c>
    </row>
    <row r="175" spans="1:51" s="14" customFormat="1" ht="12">
      <c r="A175" s="14"/>
      <c r="B175" s="278"/>
      <c r="C175" s="279"/>
      <c r="D175" s="259" t="s">
        <v>267</v>
      </c>
      <c r="E175" s="280" t="s">
        <v>1</v>
      </c>
      <c r="F175" s="281" t="s">
        <v>269</v>
      </c>
      <c r="G175" s="279"/>
      <c r="H175" s="282">
        <v>55.902</v>
      </c>
      <c r="I175" s="283"/>
      <c r="J175" s="279"/>
      <c r="K175" s="279"/>
      <c r="L175" s="284"/>
      <c r="M175" s="285"/>
      <c r="N175" s="286"/>
      <c r="O175" s="286"/>
      <c r="P175" s="286"/>
      <c r="Q175" s="286"/>
      <c r="R175" s="286"/>
      <c r="S175" s="286"/>
      <c r="T175" s="28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8" t="s">
        <v>267</v>
      </c>
      <c r="AU175" s="288" t="s">
        <v>90</v>
      </c>
      <c r="AV175" s="14" t="s">
        <v>103</v>
      </c>
      <c r="AW175" s="14" t="s">
        <v>35</v>
      </c>
      <c r="AX175" s="14" t="s">
        <v>88</v>
      </c>
      <c r="AY175" s="288" t="s">
        <v>166</v>
      </c>
    </row>
    <row r="176" spans="1:65" s="2" customFormat="1" ht="16.5" customHeight="1">
      <c r="A176" s="38"/>
      <c r="B176" s="39"/>
      <c r="C176" s="245" t="s">
        <v>212</v>
      </c>
      <c r="D176" s="245" t="s">
        <v>169</v>
      </c>
      <c r="E176" s="246" t="s">
        <v>2576</v>
      </c>
      <c r="F176" s="247" t="s">
        <v>3073</v>
      </c>
      <c r="G176" s="248" t="s">
        <v>272</v>
      </c>
      <c r="H176" s="249">
        <v>335.7</v>
      </c>
      <c r="I176" s="250"/>
      <c r="J176" s="251">
        <f>ROUND(I176*H176,2)</f>
        <v>0</v>
      </c>
      <c r="K176" s="252"/>
      <c r="L176" s="44"/>
      <c r="M176" s="253" t="s">
        <v>1</v>
      </c>
      <c r="N176" s="254" t="s">
        <v>45</v>
      </c>
      <c r="O176" s="91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7" t="s">
        <v>113</v>
      </c>
      <c r="AT176" s="257" t="s">
        <v>169</v>
      </c>
      <c r="AU176" s="257" t="s">
        <v>90</v>
      </c>
      <c r="AY176" s="17" t="s">
        <v>166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7" t="s">
        <v>88</v>
      </c>
      <c r="BK176" s="258">
        <f>ROUND(I176*H176,2)</f>
        <v>0</v>
      </c>
      <c r="BL176" s="17" t="s">
        <v>113</v>
      </c>
      <c r="BM176" s="257" t="s">
        <v>3074</v>
      </c>
    </row>
    <row r="177" spans="1:47" s="2" customFormat="1" ht="12">
      <c r="A177" s="38"/>
      <c r="B177" s="39"/>
      <c r="C177" s="40"/>
      <c r="D177" s="259" t="s">
        <v>175</v>
      </c>
      <c r="E177" s="40"/>
      <c r="F177" s="260" t="s">
        <v>3075</v>
      </c>
      <c r="G177" s="40"/>
      <c r="H177" s="40"/>
      <c r="I177" s="155"/>
      <c r="J177" s="40"/>
      <c r="K177" s="40"/>
      <c r="L177" s="44"/>
      <c r="M177" s="261"/>
      <c r="N177" s="262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175</v>
      </c>
      <c r="AU177" s="17" t="s">
        <v>90</v>
      </c>
    </row>
    <row r="178" spans="1:51" s="13" customFormat="1" ht="12">
      <c r="A178" s="13"/>
      <c r="B178" s="267"/>
      <c r="C178" s="268"/>
      <c r="D178" s="259" t="s">
        <v>267</v>
      </c>
      <c r="E178" s="269" t="s">
        <v>1</v>
      </c>
      <c r="F178" s="270" t="s">
        <v>3076</v>
      </c>
      <c r="G178" s="268"/>
      <c r="H178" s="271">
        <v>335.7</v>
      </c>
      <c r="I178" s="272"/>
      <c r="J178" s="268"/>
      <c r="K178" s="268"/>
      <c r="L178" s="273"/>
      <c r="M178" s="274"/>
      <c r="N178" s="275"/>
      <c r="O178" s="275"/>
      <c r="P178" s="275"/>
      <c r="Q178" s="275"/>
      <c r="R178" s="275"/>
      <c r="S178" s="275"/>
      <c r="T178" s="27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77" t="s">
        <v>267</v>
      </c>
      <c r="AU178" s="277" t="s">
        <v>90</v>
      </c>
      <c r="AV178" s="13" t="s">
        <v>90</v>
      </c>
      <c r="AW178" s="13" t="s">
        <v>35</v>
      </c>
      <c r="AX178" s="13" t="s">
        <v>80</v>
      </c>
      <c r="AY178" s="277" t="s">
        <v>166</v>
      </c>
    </row>
    <row r="179" spans="1:51" s="14" customFormat="1" ht="12">
      <c r="A179" s="14"/>
      <c r="B179" s="278"/>
      <c r="C179" s="279"/>
      <c r="D179" s="259" t="s">
        <v>267</v>
      </c>
      <c r="E179" s="280" t="s">
        <v>1</v>
      </c>
      <c r="F179" s="281" t="s">
        <v>269</v>
      </c>
      <c r="G179" s="279"/>
      <c r="H179" s="282">
        <v>335.7</v>
      </c>
      <c r="I179" s="283"/>
      <c r="J179" s="279"/>
      <c r="K179" s="279"/>
      <c r="L179" s="284"/>
      <c r="M179" s="285"/>
      <c r="N179" s="286"/>
      <c r="O179" s="286"/>
      <c r="P179" s="286"/>
      <c r="Q179" s="286"/>
      <c r="R179" s="286"/>
      <c r="S179" s="286"/>
      <c r="T179" s="28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8" t="s">
        <v>267</v>
      </c>
      <c r="AU179" s="288" t="s">
        <v>90</v>
      </c>
      <c r="AV179" s="14" t="s">
        <v>103</v>
      </c>
      <c r="AW179" s="14" t="s">
        <v>35</v>
      </c>
      <c r="AX179" s="14" t="s">
        <v>88</v>
      </c>
      <c r="AY179" s="288" t="s">
        <v>166</v>
      </c>
    </row>
    <row r="180" spans="1:65" s="2" customFormat="1" ht="16.5" customHeight="1">
      <c r="A180" s="38"/>
      <c r="B180" s="39"/>
      <c r="C180" s="300" t="s">
        <v>218</v>
      </c>
      <c r="D180" s="300" t="s">
        <v>331</v>
      </c>
      <c r="E180" s="301" t="s">
        <v>3077</v>
      </c>
      <c r="F180" s="302" t="s">
        <v>3078</v>
      </c>
      <c r="G180" s="303" t="s">
        <v>307</v>
      </c>
      <c r="H180" s="304">
        <v>122.808</v>
      </c>
      <c r="I180" s="305"/>
      <c r="J180" s="306">
        <f>ROUND(I180*H180,2)</f>
        <v>0</v>
      </c>
      <c r="K180" s="307"/>
      <c r="L180" s="308"/>
      <c r="M180" s="309" t="s">
        <v>1</v>
      </c>
      <c r="N180" s="310" t="s">
        <v>45</v>
      </c>
      <c r="O180" s="91"/>
      <c r="P180" s="255">
        <f>O180*H180</f>
        <v>0</v>
      </c>
      <c r="Q180" s="255">
        <v>1</v>
      </c>
      <c r="R180" s="255">
        <f>Q180*H180</f>
        <v>122.808</v>
      </c>
      <c r="S180" s="255">
        <v>0</v>
      </c>
      <c r="T180" s="25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7" t="s">
        <v>202</v>
      </c>
      <c r="AT180" s="257" t="s">
        <v>331</v>
      </c>
      <c r="AU180" s="257" t="s">
        <v>90</v>
      </c>
      <c r="AY180" s="17" t="s">
        <v>166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7" t="s">
        <v>88</v>
      </c>
      <c r="BK180" s="258">
        <f>ROUND(I180*H180,2)</f>
        <v>0</v>
      </c>
      <c r="BL180" s="17" t="s">
        <v>113</v>
      </c>
      <c r="BM180" s="257" t="s">
        <v>3079</v>
      </c>
    </row>
    <row r="181" spans="1:47" s="2" customFormat="1" ht="12">
      <c r="A181" s="38"/>
      <c r="B181" s="39"/>
      <c r="C181" s="40"/>
      <c r="D181" s="259" t="s">
        <v>175</v>
      </c>
      <c r="E181" s="40"/>
      <c r="F181" s="260" t="s">
        <v>3078</v>
      </c>
      <c r="G181" s="40"/>
      <c r="H181" s="40"/>
      <c r="I181" s="155"/>
      <c r="J181" s="40"/>
      <c r="K181" s="40"/>
      <c r="L181" s="44"/>
      <c r="M181" s="261"/>
      <c r="N181" s="262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175</v>
      </c>
      <c r="AU181" s="17" t="s">
        <v>90</v>
      </c>
    </row>
    <row r="182" spans="1:51" s="13" customFormat="1" ht="12">
      <c r="A182" s="13"/>
      <c r="B182" s="267"/>
      <c r="C182" s="268"/>
      <c r="D182" s="259" t="s">
        <v>267</v>
      </c>
      <c r="E182" s="269" t="s">
        <v>1</v>
      </c>
      <c r="F182" s="270" t="s">
        <v>3080</v>
      </c>
      <c r="G182" s="268"/>
      <c r="H182" s="271">
        <v>-2.967</v>
      </c>
      <c r="I182" s="272"/>
      <c r="J182" s="268"/>
      <c r="K182" s="268"/>
      <c r="L182" s="273"/>
      <c r="M182" s="274"/>
      <c r="N182" s="275"/>
      <c r="O182" s="275"/>
      <c r="P182" s="275"/>
      <c r="Q182" s="275"/>
      <c r="R182" s="275"/>
      <c r="S182" s="275"/>
      <c r="T182" s="27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77" t="s">
        <v>267</v>
      </c>
      <c r="AU182" s="277" t="s">
        <v>90</v>
      </c>
      <c r="AV182" s="13" t="s">
        <v>90</v>
      </c>
      <c r="AW182" s="13" t="s">
        <v>35</v>
      </c>
      <c r="AX182" s="13" t="s">
        <v>80</v>
      </c>
      <c r="AY182" s="277" t="s">
        <v>166</v>
      </c>
    </row>
    <row r="183" spans="1:51" s="13" customFormat="1" ht="12">
      <c r="A183" s="13"/>
      <c r="B183" s="267"/>
      <c r="C183" s="268"/>
      <c r="D183" s="259" t="s">
        <v>267</v>
      </c>
      <c r="E183" s="269" t="s">
        <v>1</v>
      </c>
      <c r="F183" s="270" t="s">
        <v>3081</v>
      </c>
      <c r="G183" s="268"/>
      <c r="H183" s="271">
        <v>125.775</v>
      </c>
      <c r="I183" s="272"/>
      <c r="J183" s="268"/>
      <c r="K183" s="268"/>
      <c r="L183" s="273"/>
      <c r="M183" s="274"/>
      <c r="N183" s="275"/>
      <c r="O183" s="275"/>
      <c r="P183" s="275"/>
      <c r="Q183" s="275"/>
      <c r="R183" s="275"/>
      <c r="S183" s="275"/>
      <c r="T183" s="27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77" t="s">
        <v>267</v>
      </c>
      <c r="AU183" s="277" t="s">
        <v>90</v>
      </c>
      <c r="AV183" s="13" t="s">
        <v>90</v>
      </c>
      <c r="AW183" s="13" t="s">
        <v>35</v>
      </c>
      <c r="AX183" s="13" t="s">
        <v>80</v>
      </c>
      <c r="AY183" s="277" t="s">
        <v>166</v>
      </c>
    </row>
    <row r="184" spans="1:51" s="14" customFormat="1" ht="12">
      <c r="A184" s="14"/>
      <c r="B184" s="278"/>
      <c r="C184" s="279"/>
      <c r="D184" s="259" t="s">
        <v>267</v>
      </c>
      <c r="E184" s="280" t="s">
        <v>1</v>
      </c>
      <c r="F184" s="281" t="s">
        <v>3082</v>
      </c>
      <c r="G184" s="279"/>
      <c r="H184" s="282">
        <v>122.808</v>
      </c>
      <c r="I184" s="283"/>
      <c r="J184" s="279"/>
      <c r="K184" s="279"/>
      <c r="L184" s="284"/>
      <c r="M184" s="285"/>
      <c r="N184" s="286"/>
      <c r="O184" s="286"/>
      <c r="P184" s="286"/>
      <c r="Q184" s="286"/>
      <c r="R184" s="286"/>
      <c r="S184" s="286"/>
      <c r="T184" s="28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88" t="s">
        <v>267</v>
      </c>
      <c r="AU184" s="288" t="s">
        <v>90</v>
      </c>
      <c r="AV184" s="14" t="s">
        <v>103</v>
      </c>
      <c r="AW184" s="14" t="s">
        <v>35</v>
      </c>
      <c r="AX184" s="14" t="s">
        <v>88</v>
      </c>
      <c r="AY184" s="288" t="s">
        <v>166</v>
      </c>
    </row>
    <row r="185" spans="1:65" s="2" customFormat="1" ht="16.5" customHeight="1">
      <c r="A185" s="38"/>
      <c r="B185" s="39"/>
      <c r="C185" s="300" t="s">
        <v>336</v>
      </c>
      <c r="D185" s="300" t="s">
        <v>331</v>
      </c>
      <c r="E185" s="301" t="s">
        <v>3083</v>
      </c>
      <c r="F185" s="302" t="s">
        <v>3084</v>
      </c>
      <c r="G185" s="303" t="s">
        <v>307</v>
      </c>
      <c r="H185" s="304">
        <v>489.773</v>
      </c>
      <c r="I185" s="305"/>
      <c r="J185" s="306">
        <f>ROUND(I185*H185,2)</f>
        <v>0</v>
      </c>
      <c r="K185" s="307"/>
      <c r="L185" s="308"/>
      <c r="M185" s="309" t="s">
        <v>1</v>
      </c>
      <c r="N185" s="310" t="s">
        <v>45</v>
      </c>
      <c r="O185" s="91"/>
      <c r="P185" s="255">
        <f>O185*H185</f>
        <v>0</v>
      </c>
      <c r="Q185" s="255">
        <v>1</v>
      </c>
      <c r="R185" s="255">
        <f>Q185*H185</f>
        <v>489.773</v>
      </c>
      <c r="S185" s="255">
        <v>0</v>
      </c>
      <c r="T185" s="25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7" t="s">
        <v>202</v>
      </c>
      <c r="AT185" s="257" t="s">
        <v>331</v>
      </c>
      <c r="AU185" s="257" t="s">
        <v>90</v>
      </c>
      <c r="AY185" s="17" t="s">
        <v>166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7" t="s">
        <v>88</v>
      </c>
      <c r="BK185" s="258">
        <f>ROUND(I185*H185,2)</f>
        <v>0</v>
      </c>
      <c r="BL185" s="17" t="s">
        <v>113</v>
      </c>
      <c r="BM185" s="257" t="s">
        <v>3085</v>
      </c>
    </row>
    <row r="186" spans="1:47" s="2" customFormat="1" ht="12">
      <c r="A186" s="38"/>
      <c r="B186" s="39"/>
      <c r="C186" s="40"/>
      <c r="D186" s="259" t="s">
        <v>175</v>
      </c>
      <c r="E186" s="40"/>
      <c r="F186" s="260" t="s">
        <v>3084</v>
      </c>
      <c r="G186" s="40"/>
      <c r="H186" s="40"/>
      <c r="I186" s="155"/>
      <c r="J186" s="40"/>
      <c r="K186" s="40"/>
      <c r="L186" s="44"/>
      <c r="M186" s="261"/>
      <c r="N186" s="262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175</v>
      </c>
      <c r="AU186" s="17" t="s">
        <v>90</v>
      </c>
    </row>
    <row r="187" spans="1:51" s="13" customFormat="1" ht="12">
      <c r="A187" s="13"/>
      <c r="B187" s="267"/>
      <c r="C187" s="268"/>
      <c r="D187" s="259" t="s">
        <v>267</v>
      </c>
      <c r="E187" s="269" t="s">
        <v>1</v>
      </c>
      <c r="F187" s="270" t="s">
        <v>3086</v>
      </c>
      <c r="G187" s="268"/>
      <c r="H187" s="271">
        <v>394.74</v>
      </c>
      <c r="I187" s="272"/>
      <c r="J187" s="268"/>
      <c r="K187" s="268"/>
      <c r="L187" s="273"/>
      <c r="M187" s="274"/>
      <c r="N187" s="275"/>
      <c r="O187" s="275"/>
      <c r="P187" s="275"/>
      <c r="Q187" s="275"/>
      <c r="R187" s="275"/>
      <c r="S187" s="275"/>
      <c r="T187" s="27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77" t="s">
        <v>267</v>
      </c>
      <c r="AU187" s="277" t="s">
        <v>90</v>
      </c>
      <c r="AV187" s="13" t="s">
        <v>90</v>
      </c>
      <c r="AW187" s="13" t="s">
        <v>35</v>
      </c>
      <c r="AX187" s="13" t="s">
        <v>80</v>
      </c>
      <c r="AY187" s="277" t="s">
        <v>166</v>
      </c>
    </row>
    <row r="188" spans="1:51" s="14" customFormat="1" ht="12">
      <c r="A188" s="14"/>
      <c r="B188" s="278"/>
      <c r="C188" s="279"/>
      <c r="D188" s="259" t="s">
        <v>267</v>
      </c>
      <c r="E188" s="280" t="s">
        <v>1</v>
      </c>
      <c r="F188" s="281" t="s">
        <v>3087</v>
      </c>
      <c r="G188" s="279"/>
      <c r="H188" s="282">
        <v>394.74</v>
      </c>
      <c r="I188" s="283"/>
      <c r="J188" s="279"/>
      <c r="K188" s="279"/>
      <c r="L188" s="284"/>
      <c r="M188" s="285"/>
      <c r="N188" s="286"/>
      <c r="O188" s="286"/>
      <c r="P188" s="286"/>
      <c r="Q188" s="286"/>
      <c r="R188" s="286"/>
      <c r="S188" s="286"/>
      <c r="T188" s="28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8" t="s">
        <v>267</v>
      </c>
      <c r="AU188" s="288" t="s">
        <v>90</v>
      </c>
      <c r="AV188" s="14" t="s">
        <v>103</v>
      </c>
      <c r="AW188" s="14" t="s">
        <v>35</v>
      </c>
      <c r="AX188" s="14" t="s">
        <v>80</v>
      </c>
      <c r="AY188" s="288" t="s">
        <v>166</v>
      </c>
    </row>
    <row r="189" spans="1:51" s="13" customFormat="1" ht="12">
      <c r="A189" s="13"/>
      <c r="B189" s="267"/>
      <c r="C189" s="268"/>
      <c r="D189" s="259" t="s">
        <v>267</v>
      </c>
      <c r="E189" s="269" t="s">
        <v>1</v>
      </c>
      <c r="F189" s="270" t="s">
        <v>3088</v>
      </c>
      <c r="G189" s="268"/>
      <c r="H189" s="271">
        <v>95.033</v>
      </c>
      <c r="I189" s="272"/>
      <c r="J189" s="268"/>
      <c r="K189" s="268"/>
      <c r="L189" s="273"/>
      <c r="M189" s="274"/>
      <c r="N189" s="275"/>
      <c r="O189" s="275"/>
      <c r="P189" s="275"/>
      <c r="Q189" s="275"/>
      <c r="R189" s="275"/>
      <c r="S189" s="275"/>
      <c r="T189" s="27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77" t="s">
        <v>267</v>
      </c>
      <c r="AU189" s="277" t="s">
        <v>90</v>
      </c>
      <c r="AV189" s="13" t="s">
        <v>90</v>
      </c>
      <c r="AW189" s="13" t="s">
        <v>35</v>
      </c>
      <c r="AX189" s="13" t="s">
        <v>80</v>
      </c>
      <c r="AY189" s="277" t="s">
        <v>166</v>
      </c>
    </row>
    <row r="190" spans="1:51" s="14" customFormat="1" ht="12">
      <c r="A190" s="14"/>
      <c r="B190" s="278"/>
      <c r="C190" s="279"/>
      <c r="D190" s="259" t="s">
        <v>267</v>
      </c>
      <c r="E190" s="280" t="s">
        <v>1</v>
      </c>
      <c r="F190" s="281" t="s">
        <v>3089</v>
      </c>
      <c r="G190" s="279"/>
      <c r="H190" s="282">
        <v>95.033</v>
      </c>
      <c r="I190" s="283"/>
      <c r="J190" s="279"/>
      <c r="K190" s="279"/>
      <c r="L190" s="284"/>
      <c r="M190" s="285"/>
      <c r="N190" s="286"/>
      <c r="O190" s="286"/>
      <c r="P190" s="286"/>
      <c r="Q190" s="286"/>
      <c r="R190" s="286"/>
      <c r="S190" s="286"/>
      <c r="T190" s="287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88" t="s">
        <v>267</v>
      </c>
      <c r="AU190" s="288" t="s">
        <v>90</v>
      </c>
      <c r="AV190" s="14" t="s">
        <v>103</v>
      </c>
      <c r="AW190" s="14" t="s">
        <v>35</v>
      </c>
      <c r="AX190" s="14" t="s">
        <v>80</v>
      </c>
      <c r="AY190" s="288" t="s">
        <v>166</v>
      </c>
    </row>
    <row r="191" spans="1:51" s="15" customFormat="1" ht="12">
      <c r="A191" s="15"/>
      <c r="B191" s="289"/>
      <c r="C191" s="290"/>
      <c r="D191" s="259" t="s">
        <v>267</v>
      </c>
      <c r="E191" s="291" t="s">
        <v>1</v>
      </c>
      <c r="F191" s="292" t="s">
        <v>285</v>
      </c>
      <c r="G191" s="290"/>
      <c r="H191" s="293">
        <v>489.773</v>
      </c>
      <c r="I191" s="294"/>
      <c r="J191" s="290"/>
      <c r="K191" s="290"/>
      <c r="L191" s="295"/>
      <c r="M191" s="296"/>
      <c r="N191" s="297"/>
      <c r="O191" s="297"/>
      <c r="P191" s="297"/>
      <c r="Q191" s="297"/>
      <c r="R191" s="297"/>
      <c r="S191" s="297"/>
      <c r="T191" s="298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99" t="s">
        <v>267</v>
      </c>
      <c r="AU191" s="299" t="s">
        <v>90</v>
      </c>
      <c r="AV191" s="15" t="s">
        <v>113</v>
      </c>
      <c r="AW191" s="15" t="s">
        <v>35</v>
      </c>
      <c r="AX191" s="15" t="s">
        <v>88</v>
      </c>
      <c r="AY191" s="299" t="s">
        <v>166</v>
      </c>
    </row>
    <row r="192" spans="1:65" s="2" customFormat="1" ht="21.75" customHeight="1">
      <c r="A192" s="38"/>
      <c r="B192" s="39"/>
      <c r="C192" s="245" t="s">
        <v>345</v>
      </c>
      <c r="D192" s="245" t="s">
        <v>169</v>
      </c>
      <c r="E192" s="246" t="s">
        <v>337</v>
      </c>
      <c r="F192" s="247" t="s">
        <v>338</v>
      </c>
      <c r="G192" s="248" t="s">
        <v>339</v>
      </c>
      <c r="H192" s="249">
        <v>10</v>
      </c>
      <c r="I192" s="250"/>
      <c r="J192" s="251">
        <f>ROUND(I192*H192,2)</f>
        <v>0</v>
      </c>
      <c r="K192" s="252"/>
      <c r="L192" s="44"/>
      <c r="M192" s="253" t="s">
        <v>1</v>
      </c>
      <c r="N192" s="254" t="s">
        <v>45</v>
      </c>
      <c r="O192" s="91"/>
      <c r="P192" s="255">
        <f>O192*H192</f>
        <v>0</v>
      </c>
      <c r="Q192" s="255">
        <v>0</v>
      </c>
      <c r="R192" s="255">
        <f>Q192*H192</f>
        <v>0</v>
      </c>
      <c r="S192" s="255">
        <v>0</v>
      </c>
      <c r="T192" s="25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7" t="s">
        <v>113</v>
      </c>
      <c r="AT192" s="257" t="s">
        <v>169</v>
      </c>
      <c r="AU192" s="257" t="s">
        <v>90</v>
      </c>
      <c r="AY192" s="17" t="s">
        <v>166</v>
      </c>
      <c r="BE192" s="258">
        <f>IF(N192="základní",J192,0)</f>
        <v>0</v>
      </c>
      <c r="BF192" s="258">
        <f>IF(N192="snížená",J192,0)</f>
        <v>0</v>
      </c>
      <c r="BG192" s="258">
        <f>IF(N192="zákl. přenesená",J192,0)</f>
        <v>0</v>
      </c>
      <c r="BH192" s="258">
        <f>IF(N192="sníž. přenesená",J192,0)</f>
        <v>0</v>
      </c>
      <c r="BI192" s="258">
        <f>IF(N192="nulová",J192,0)</f>
        <v>0</v>
      </c>
      <c r="BJ192" s="17" t="s">
        <v>88</v>
      </c>
      <c r="BK192" s="258">
        <f>ROUND(I192*H192,2)</f>
        <v>0</v>
      </c>
      <c r="BL192" s="17" t="s">
        <v>113</v>
      </c>
      <c r="BM192" s="257" t="s">
        <v>3090</v>
      </c>
    </row>
    <row r="193" spans="1:47" s="2" customFormat="1" ht="12">
      <c r="A193" s="38"/>
      <c r="B193" s="39"/>
      <c r="C193" s="40"/>
      <c r="D193" s="259" t="s">
        <v>175</v>
      </c>
      <c r="E193" s="40"/>
      <c r="F193" s="260" t="s">
        <v>341</v>
      </c>
      <c r="G193" s="40"/>
      <c r="H193" s="40"/>
      <c r="I193" s="155"/>
      <c r="J193" s="40"/>
      <c r="K193" s="40"/>
      <c r="L193" s="44"/>
      <c r="M193" s="261"/>
      <c r="N193" s="262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175</v>
      </c>
      <c r="AU193" s="17" t="s">
        <v>90</v>
      </c>
    </row>
    <row r="194" spans="1:51" s="13" customFormat="1" ht="12">
      <c r="A194" s="13"/>
      <c r="B194" s="267"/>
      <c r="C194" s="268"/>
      <c r="D194" s="259" t="s">
        <v>267</v>
      </c>
      <c r="E194" s="269" t="s">
        <v>1</v>
      </c>
      <c r="F194" s="270" t="s">
        <v>3091</v>
      </c>
      <c r="G194" s="268"/>
      <c r="H194" s="271">
        <v>10</v>
      </c>
      <c r="I194" s="272"/>
      <c r="J194" s="268"/>
      <c r="K194" s="268"/>
      <c r="L194" s="273"/>
      <c r="M194" s="274"/>
      <c r="N194" s="275"/>
      <c r="O194" s="275"/>
      <c r="P194" s="275"/>
      <c r="Q194" s="275"/>
      <c r="R194" s="275"/>
      <c r="S194" s="275"/>
      <c r="T194" s="27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77" t="s">
        <v>267</v>
      </c>
      <c r="AU194" s="277" t="s">
        <v>90</v>
      </c>
      <c r="AV194" s="13" t="s">
        <v>90</v>
      </c>
      <c r="AW194" s="13" t="s">
        <v>35</v>
      </c>
      <c r="AX194" s="13" t="s">
        <v>88</v>
      </c>
      <c r="AY194" s="277" t="s">
        <v>166</v>
      </c>
    </row>
    <row r="195" spans="1:63" s="12" customFormat="1" ht="22.8" customHeight="1">
      <c r="A195" s="12"/>
      <c r="B195" s="229"/>
      <c r="C195" s="230"/>
      <c r="D195" s="231" t="s">
        <v>79</v>
      </c>
      <c r="E195" s="243" t="s">
        <v>90</v>
      </c>
      <c r="F195" s="243" t="s">
        <v>360</v>
      </c>
      <c r="G195" s="230"/>
      <c r="H195" s="230"/>
      <c r="I195" s="233"/>
      <c r="J195" s="244">
        <f>BK195</f>
        <v>0</v>
      </c>
      <c r="K195" s="230"/>
      <c r="L195" s="235"/>
      <c r="M195" s="236"/>
      <c r="N195" s="237"/>
      <c r="O195" s="237"/>
      <c r="P195" s="238">
        <f>SUM(P196:P198)</f>
        <v>0</v>
      </c>
      <c r="Q195" s="237"/>
      <c r="R195" s="238">
        <f>SUM(R196:R198)</f>
        <v>2.8429884</v>
      </c>
      <c r="S195" s="237"/>
      <c r="T195" s="239">
        <f>SUM(T196:T198)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40" t="s">
        <v>88</v>
      </c>
      <c r="AT195" s="241" t="s">
        <v>79</v>
      </c>
      <c r="AU195" s="241" t="s">
        <v>88</v>
      </c>
      <c r="AY195" s="240" t="s">
        <v>166</v>
      </c>
      <c r="BK195" s="242">
        <f>SUM(BK196:BK198)</f>
        <v>0</v>
      </c>
    </row>
    <row r="196" spans="1:65" s="2" customFormat="1" ht="16.5" customHeight="1">
      <c r="A196" s="38"/>
      <c r="B196" s="39"/>
      <c r="C196" s="245" t="s">
        <v>361</v>
      </c>
      <c r="D196" s="245" t="s">
        <v>169</v>
      </c>
      <c r="E196" s="246" t="s">
        <v>3092</v>
      </c>
      <c r="F196" s="247" t="s">
        <v>3093</v>
      </c>
      <c r="G196" s="248" t="s">
        <v>272</v>
      </c>
      <c r="H196" s="249">
        <v>1.26</v>
      </c>
      <c r="I196" s="250"/>
      <c r="J196" s="251">
        <f>ROUND(I196*H196,2)</f>
        <v>0</v>
      </c>
      <c r="K196" s="252"/>
      <c r="L196" s="44"/>
      <c r="M196" s="253" t="s">
        <v>1</v>
      </c>
      <c r="N196" s="254" t="s">
        <v>45</v>
      </c>
      <c r="O196" s="91"/>
      <c r="P196" s="255">
        <f>O196*H196</f>
        <v>0</v>
      </c>
      <c r="Q196" s="255">
        <v>2.25634</v>
      </c>
      <c r="R196" s="255">
        <f>Q196*H196</f>
        <v>2.8429884</v>
      </c>
      <c r="S196" s="255">
        <v>0</v>
      </c>
      <c r="T196" s="25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7" t="s">
        <v>113</v>
      </c>
      <c r="AT196" s="257" t="s">
        <v>169</v>
      </c>
      <c r="AU196" s="257" t="s">
        <v>90</v>
      </c>
      <c r="AY196" s="17" t="s">
        <v>166</v>
      </c>
      <c r="BE196" s="258">
        <f>IF(N196="základní",J196,0)</f>
        <v>0</v>
      </c>
      <c r="BF196" s="258">
        <f>IF(N196="snížená",J196,0)</f>
        <v>0</v>
      </c>
      <c r="BG196" s="258">
        <f>IF(N196="zákl. přenesená",J196,0)</f>
        <v>0</v>
      </c>
      <c r="BH196" s="258">
        <f>IF(N196="sníž. přenesená",J196,0)</f>
        <v>0</v>
      </c>
      <c r="BI196" s="258">
        <f>IF(N196="nulová",J196,0)</f>
        <v>0</v>
      </c>
      <c r="BJ196" s="17" t="s">
        <v>88</v>
      </c>
      <c r="BK196" s="258">
        <f>ROUND(I196*H196,2)</f>
        <v>0</v>
      </c>
      <c r="BL196" s="17" t="s">
        <v>113</v>
      </c>
      <c r="BM196" s="257" t="s">
        <v>3094</v>
      </c>
    </row>
    <row r="197" spans="1:47" s="2" customFormat="1" ht="12">
      <c r="A197" s="38"/>
      <c r="B197" s="39"/>
      <c r="C197" s="40"/>
      <c r="D197" s="259" t="s">
        <v>175</v>
      </c>
      <c r="E197" s="40"/>
      <c r="F197" s="260" t="s">
        <v>3095</v>
      </c>
      <c r="G197" s="40"/>
      <c r="H197" s="40"/>
      <c r="I197" s="155"/>
      <c r="J197" s="40"/>
      <c r="K197" s="40"/>
      <c r="L197" s="44"/>
      <c r="M197" s="261"/>
      <c r="N197" s="262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175</v>
      </c>
      <c r="AU197" s="17" t="s">
        <v>90</v>
      </c>
    </row>
    <row r="198" spans="1:51" s="13" customFormat="1" ht="12">
      <c r="A198" s="13"/>
      <c r="B198" s="267"/>
      <c r="C198" s="268"/>
      <c r="D198" s="259" t="s">
        <v>267</v>
      </c>
      <c r="E198" s="269" t="s">
        <v>1</v>
      </c>
      <c r="F198" s="270" t="s">
        <v>3096</v>
      </c>
      <c r="G198" s="268"/>
      <c r="H198" s="271">
        <v>1.26</v>
      </c>
      <c r="I198" s="272"/>
      <c r="J198" s="268"/>
      <c r="K198" s="268"/>
      <c r="L198" s="273"/>
      <c r="M198" s="274"/>
      <c r="N198" s="275"/>
      <c r="O198" s="275"/>
      <c r="P198" s="275"/>
      <c r="Q198" s="275"/>
      <c r="R198" s="275"/>
      <c r="S198" s="275"/>
      <c r="T198" s="27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77" t="s">
        <v>267</v>
      </c>
      <c r="AU198" s="277" t="s">
        <v>90</v>
      </c>
      <c r="AV198" s="13" t="s">
        <v>90</v>
      </c>
      <c r="AW198" s="13" t="s">
        <v>35</v>
      </c>
      <c r="AX198" s="13" t="s">
        <v>88</v>
      </c>
      <c r="AY198" s="277" t="s">
        <v>166</v>
      </c>
    </row>
    <row r="199" spans="1:63" s="12" customFormat="1" ht="22.8" customHeight="1">
      <c r="A199" s="12"/>
      <c r="B199" s="229"/>
      <c r="C199" s="230"/>
      <c r="D199" s="231" t="s">
        <v>79</v>
      </c>
      <c r="E199" s="243" t="s">
        <v>113</v>
      </c>
      <c r="F199" s="243" t="s">
        <v>671</v>
      </c>
      <c r="G199" s="230"/>
      <c r="H199" s="230"/>
      <c r="I199" s="233"/>
      <c r="J199" s="244">
        <f>BK199</f>
        <v>0</v>
      </c>
      <c r="K199" s="230"/>
      <c r="L199" s="235"/>
      <c r="M199" s="236"/>
      <c r="N199" s="237"/>
      <c r="O199" s="237"/>
      <c r="P199" s="238">
        <f>SUM(P200:P201)</f>
        <v>0</v>
      </c>
      <c r="Q199" s="237"/>
      <c r="R199" s="238">
        <f>SUM(R200:R201)</f>
        <v>0</v>
      </c>
      <c r="S199" s="237"/>
      <c r="T199" s="239">
        <f>SUM(T200:T201)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40" t="s">
        <v>88</v>
      </c>
      <c r="AT199" s="241" t="s">
        <v>79</v>
      </c>
      <c r="AU199" s="241" t="s">
        <v>88</v>
      </c>
      <c r="AY199" s="240" t="s">
        <v>166</v>
      </c>
      <c r="BK199" s="242">
        <f>SUM(BK200:BK201)</f>
        <v>0</v>
      </c>
    </row>
    <row r="200" spans="1:65" s="2" customFormat="1" ht="21.75" customHeight="1">
      <c r="A200" s="38"/>
      <c r="B200" s="39"/>
      <c r="C200" s="245" t="s">
        <v>8</v>
      </c>
      <c r="D200" s="245" t="s">
        <v>169</v>
      </c>
      <c r="E200" s="246" t="s">
        <v>3097</v>
      </c>
      <c r="F200" s="247" t="s">
        <v>3098</v>
      </c>
      <c r="G200" s="248" t="s">
        <v>272</v>
      </c>
      <c r="H200" s="249">
        <v>2.5</v>
      </c>
      <c r="I200" s="250"/>
      <c r="J200" s="251">
        <f>ROUND(I200*H200,2)</f>
        <v>0</v>
      </c>
      <c r="K200" s="252"/>
      <c r="L200" s="44"/>
      <c r="M200" s="253" t="s">
        <v>1</v>
      </c>
      <c r="N200" s="254" t="s">
        <v>45</v>
      </c>
      <c r="O200" s="91"/>
      <c r="P200" s="255">
        <f>O200*H200</f>
        <v>0</v>
      </c>
      <c r="Q200" s="255">
        <v>0</v>
      </c>
      <c r="R200" s="255">
        <f>Q200*H200</f>
        <v>0</v>
      </c>
      <c r="S200" s="255">
        <v>0</v>
      </c>
      <c r="T200" s="25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7" t="s">
        <v>113</v>
      </c>
      <c r="AT200" s="257" t="s">
        <v>169</v>
      </c>
      <c r="AU200" s="257" t="s">
        <v>90</v>
      </c>
      <c r="AY200" s="17" t="s">
        <v>166</v>
      </c>
      <c r="BE200" s="258">
        <f>IF(N200="základní",J200,0)</f>
        <v>0</v>
      </c>
      <c r="BF200" s="258">
        <f>IF(N200="snížená",J200,0)</f>
        <v>0</v>
      </c>
      <c r="BG200" s="258">
        <f>IF(N200="zákl. přenesená",J200,0)</f>
        <v>0</v>
      </c>
      <c r="BH200" s="258">
        <f>IF(N200="sníž. přenesená",J200,0)</f>
        <v>0</v>
      </c>
      <c r="BI200" s="258">
        <f>IF(N200="nulová",J200,0)</f>
        <v>0</v>
      </c>
      <c r="BJ200" s="17" t="s">
        <v>88</v>
      </c>
      <c r="BK200" s="258">
        <f>ROUND(I200*H200,2)</f>
        <v>0</v>
      </c>
      <c r="BL200" s="17" t="s">
        <v>113</v>
      </c>
      <c r="BM200" s="257" t="s">
        <v>3099</v>
      </c>
    </row>
    <row r="201" spans="1:47" s="2" customFormat="1" ht="12">
      <c r="A201" s="38"/>
      <c r="B201" s="39"/>
      <c r="C201" s="40"/>
      <c r="D201" s="259" t="s">
        <v>175</v>
      </c>
      <c r="E201" s="40"/>
      <c r="F201" s="260" t="s">
        <v>3100</v>
      </c>
      <c r="G201" s="40"/>
      <c r="H201" s="40"/>
      <c r="I201" s="155"/>
      <c r="J201" s="40"/>
      <c r="K201" s="40"/>
      <c r="L201" s="44"/>
      <c r="M201" s="261"/>
      <c r="N201" s="262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175</v>
      </c>
      <c r="AU201" s="17" t="s">
        <v>90</v>
      </c>
    </row>
    <row r="202" spans="1:63" s="12" customFormat="1" ht="22.8" customHeight="1">
      <c r="A202" s="12"/>
      <c r="B202" s="229"/>
      <c r="C202" s="230"/>
      <c r="D202" s="231" t="s">
        <v>79</v>
      </c>
      <c r="E202" s="243" t="s">
        <v>195</v>
      </c>
      <c r="F202" s="243" t="s">
        <v>763</v>
      </c>
      <c r="G202" s="230"/>
      <c r="H202" s="230"/>
      <c r="I202" s="233"/>
      <c r="J202" s="244">
        <f>BK202</f>
        <v>0</v>
      </c>
      <c r="K202" s="230"/>
      <c r="L202" s="235"/>
      <c r="M202" s="236"/>
      <c r="N202" s="237"/>
      <c r="O202" s="237"/>
      <c r="P202" s="238">
        <f>SUM(P203:P210)</f>
        <v>0</v>
      </c>
      <c r="Q202" s="237"/>
      <c r="R202" s="238">
        <f>SUM(R203:R210)</f>
        <v>2.4413650000000002</v>
      </c>
      <c r="S202" s="237"/>
      <c r="T202" s="239">
        <f>SUM(T203:T210)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40" t="s">
        <v>88</v>
      </c>
      <c r="AT202" s="241" t="s">
        <v>79</v>
      </c>
      <c r="AU202" s="241" t="s">
        <v>88</v>
      </c>
      <c r="AY202" s="240" t="s">
        <v>166</v>
      </c>
      <c r="BK202" s="242">
        <f>SUM(BK203:BK210)</f>
        <v>0</v>
      </c>
    </row>
    <row r="203" spans="1:65" s="2" customFormat="1" ht="21.75" customHeight="1">
      <c r="A203" s="38"/>
      <c r="B203" s="39"/>
      <c r="C203" s="245" t="s">
        <v>348</v>
      </c>
      <c r="D203" s="245" t="s">
        <v>169</v>
      </c>
      <c r="E203" s="246" t="s">
        <v>3101</v>
      </c>
      <c r="F203" s="247" t="s">
        <v>3102</v>
      </c>
      <c r="G203" s="248" t="s">
        <v>272</v>
      </c>
      <c r="H203" s="249">
        <v>0.025</v>
      </c>
      <c r="I203" s="250"/>
      <c r="J203" s="251">
        <f>ROUND(I203*H203,2)</f>
        <v>0</v>
      </c>
      <c r="K203" s="252"/>
      <c r="L203" s="44"/>
      <c r="M203" s="253" t="s">
        <v>1</v>
      </c>
      <c r="N203" s="254" t="s">
        <v>45</v>
      </c>
      <c r="O203" s="91"/>
      <c r="P203" s="255">
        <f>O203*H203</f>
        <v>0</v>
      </c>
      <c r="Q203" s="255">
        <v>1.837</v>
      </c>
      <c r="R203" s="255">
        <f>Q203*H203</f>
        <v>0.045925</v>
      </c>
      <c r="S203" s="255">
        <v>0</v>
      </c>
      <c r="T203" s="25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57" t="s">
        <v>113</v>
      </c>
      <c r="AT203" s="257" t="s">
        <v>169</v>
      </c>
      <c r="AU203" s="257" t="s">
        <v>90</v>
      </c>
      <c r="AY203" s="17" t="s">
        <v>166</v>
      </c>
      <c r="BE203" s="258">
        <f>IF(N203="základní",J203,0)</f>
        <v>0</v>
      </c>
      <c r="BF203" s="258">
        <f>IF(N203="snížená",J203,0)</f>
        <v>0</v>
      </c>
      <c r="BG203" s="258">
        <f>IF(N203="zákl. přenesená",J203,0)</f>
        <v>0</v>
      </c>
      <c r="BH203" s="258">
        <f>IF(N203="sníž. přenesená",J203,0)</f>
        <v>0</v>
      </c>
      <c r="BI203" s="258">
        <f>IF(N203="nulová",J203,0)</f>
        <v>0</v>
      </c>
      <c r="BJ203" s="17" t="s">
        <v>88</v>
      </c>
      <c r="BK203" s="258">
        <f>ROUND(I203*H203,2)</f>
        <v>0</v>
      </c>
      <c r="BL203" s="17" t="s">
        <v>113</v>
      </c>
      <c r="BM203" s="257" t="s">
        <v>3103</v>
      </c>
    </row>
    <row r="204" spans="1:47" s="2" customFormat="1" ht="12">
      <c r="A204" s="38"/>
      <c r="B204" s="39"/>
      <c r="C204" s="40"/>
      <c r="D204" s="259" t="s">
        <v>175</v>
      </c>
      <c r="E204" s="40"/>
      <c r="F204" s="260" t="s">
        <v>3104</v>
      </c>
      <c r="G204" s="40"/>
      <c r="H204" s="40"/>
      <c r="I204" s="155"/>
      <c r="J204" s="40"/>
      <c r="K204" s="40"/>
      <c r="L204" s="44"/>
      <c r="M204" s="261"/>
      <c r="N204" s="262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175</v>
      </c>
      <c r="AU204" s="17" t="s">
        <v>90</v>
      </c>
    </row>
    <row r="205" spans="1:51" s="13" customFormat="1" ht="12">
      <c r="A205" s="13"/>
      <c r="B205" s="267"/>
      <c r="C205" s="268"/>
      <c r="D205" s="259" t="s">
        <v>267</v>
      </c>
      <c r="E205" s="269" t="s">
        <v>1</v>
      </c>
      <c r="F205" s="270" t="s">
        <v>3105</v>
      </c>
      <c r="G205" s="268"/>
      <c r="H205" s="271">
        <v>0.025</v>
      </c>
      <c r="I205" s="272"/>
      <c r="J205" s="268"/>
      <c r="K205" s="268"/>
      <c r="L205" s="273"/>
      <c r="M205" s="274"/>
      <c r="N205" s="275"/>
      <c r="O205" s="275"/>
      <c r="P205" s="275"/>
      <c r="Q205" s="275"/>
      <c r="R205" s="275"/>
      <c r="S205" s="275"/>
      <c r="T205" s="27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77" t="s">
        <v>267</v>
      </c>
      <c r="AU205" s="277" t="s">
        <v>90</v>
      </c>
      <c r="AV205" s="13" t="s">
        <v>90</v>
      </c>
      <c r="AW205" s="13" t="s">
        <v>35</v>
      </c>
      <c r="AX205" s="13" t="s">
        <v>80</v>
      </c>
      <c r="AY205" s="277" t="s">
        <v>166</v>
      </c>
    </row>
    <row r="206" spans="1:51" s="14" customFormat="1" ht="12">
      <c r="A206" s="14"/>
      <c r="B206" s="278"/>
      <c r="C206" s="279"/>
      <c r="D206" s="259" t="s">
        <v>267</v>
      </c>
      <c r="E206" s="280" t="s">
        <v>1</v>
      </c>
      <c r="F206" s="281" t="s">
        <v>3106</v>
      </c>
      <c r="G206" s="279"/>
      <c r="H206" s="282">
        <v>0.025</v>
      </c>
      <c r="I206" s="283"/>
      <c r="J206" s="279"/>
      <c r="K206" s="279"/>
      <c r="L206" s="284"/>
      <c r="M206" s="285"/>
      <c r="N206" s="286"/>
      <c r="O206" s="286"/>
      <c r="P206" s="286"/>
      <c r="Q206" s="286"/>
      <c r="R206" s="286"/>
      <c r="S206" s="286"/>
      <c r="T206" s="287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8" t="s">
        <v>267</v>
      </c>
      <c r="AU206" s="288" t="s">
        <v>90</v>
      </c>
      <c r="AV206" s="14" t="s">
        <v>103</v>
      </c>
      <c r="AW206" s="14" t="s">
        <v>35</v>
      </c>
      <c r="AX206" s="14" t="s">
        <v>88</v>
      </c>
      <c r="AY206" s="288" t="s">
        <v>166</v>
      </c>
    </row>
    <row r="207" spans="1:65" s="2" customFormat="1" ht="21.75" customHeight="1">
      <c r="A207" s="38"/>
      <c r="B207" s="39"/>
      <c r="C207" s="245" t="s">
        <v>391</v>
      </c>
      <c r="D207" s="245" t="s">
        <v>169</v>
      </c>
      <c r="E207" s="246" t="s">
        <v>3107</v>
      </c>
      <c r="F207" s="247" t="s">
        <v>3108</v>
      </c>
      <c r="G207" s="248" t="s">
        <v>272</v>
      </c>
      <c r="H207" s="249">
        <v>1.109</v>
      </c>
      <c r="I207" s="250"/>
      <c r="J207" s="251">
        <f>ROUND(I207*H207,2)</f>
        <v>0</v>
      </c>
      <c r="K207" s="252"/>
      <c r="L207" s="44"/>
      <c r="M207" s="253" t="s">
        <v>1</v>
      </c>
      <c r="N207" s="254" t="s">
        <v>45</v>
      </c>
      <c r="O207" s="91"/>
      <c r="P207" s="255">
        <f>O207*H207</f>
        <v>0</v>
      </c>
      <c r="Q207" s="255">
        <v>2.16</v>
      </c>
      <c r="R207" s="255">
        <f>Q207*H207</f>
        <v>2.3954400000000002</v>
      </c>
      <c r="S207" s="255">
        <v>0</v>
      </c>
      <c r="T207" s="25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7" t="s">
        <v>113</v>
      </c>
      <c r="AT207" s="257" t="s">
        <v>169</v>
      </c>
      <c r="AU207" s="257" t="s">
        <v>90</v>
      </c>
      <c r="AY207" s="17" t="s">
        <v>166</v>
      </c>
      <c r="BE207" s="258">
        <f>IF(N207="základní",J207,0)</f>
        <v>0</v>
      </c>
      <c r="BF207" s="258">
        <f>IF(N207="snížená",J207,0)</f>
        <v>0</v>
      </c>
      <c r="BG207" s="258">
        <f>IF(N207="zákl. přenesená",J207,0)</f>
        <v>0</v>
      </c>
      <c r="BH207" s="258">
        <f>IF(N207="sníž. přenesená",J207,0)</f>
        <v>0</v>
      </c>
      <c r="BI207" s="258">
        <f>IF(N207="nulová",J207,0)</f>
        <v>0</v>
      </c>
      <c r="BJ207" s="17" t="s">
        <v>88</v>
      </c>
      <c r="BK207" s="258">
        <f>ROUND(I207*H207,2)</f>
        <v>0</v>
      </c>
      <c r="BL207" s="17" t="s">
        <v>113</v>
      </c>
      <c r="BM207" s="257" t="s">
        <v>3109</v>
      </c>
    </row>
    <row r="208" spans="1:47" s="2" customFormat="1" ht="12">
      <c r="A208" s="38"/>
      <c r="B208" s="39"/>
      <c r="C208" s="40"/>
      <c r="D208" s="259" t="s">
        <v>175</v>
      </c>
      <c r="E208" s="40"/>
      <c r="F208" s="260" t="s">
        <v>3110</v>
      </c>
      <c r="G208" s="40"/>
      <c r="H208" s="40"/>
      <c r="I208" s="155"/>
      <c r="J208" s="40"/>
      <c r="K208" s="40"/>
      <c r="L208" s="44"/>
      <c r="M208" s="261"/>
      <c r="N208" s="262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175</v>
      </c>
      <c r="AU208" s="17" t="s">
        <v>90</v>
      </c>
    </row>
    <row r="209" spans="1:51" s="13" customFormat="1" ht="12">
      <c r="A209" s="13"/>
      <c r="B209" s="267"/>
      <c r="C209" s="268"/>
      <c r="D209" s="259" t="s">
        <v>267</v>
      </c>
      <c r="E209" s="269" t="s">
        <v>1</v>
      </c>
      <c r="F209" s="270" t="s">
        <v>3111</v>
      </c>
      <c r="G209" s="268"/>
      <c r="H209" s="271">
        <v>1.109</v>
      </c>
      <c r="I209" s="272"/>
      <c r="J209" s="268"/>
      <c r="K209" s="268"/>
      <c r="L209" s="273"/>
      <c r="M209" s="274"/>
      <c r="N209" s="275"/>
      <c r="O209" s="275"/>
      <c r="P209" s="275"/>
      <c r="Q209" s="275"/>
      <c r="R209" s="275"/>
      <c r="S209" s="275"/>
      <c r="T209" s="27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77" t="s">
        <v>267</v>
      </c>
      <c r="AU209" s="277" t="s">
        <v>90</v>
      </c>
      <c r="AV209" s="13" t="s">
        <v>90</v>
      </c>
      <c r="AW209" s="13" t="s">
        <v>35</v>
      </c>
      <c r="AX209" s="13" t="s">
        <v>80</v>
      </c>
      <c r="AY209" s="277" t="s">
        <v>166</v>
      </c>
    </row>
    <row r="210" spans="1:51" s="14" customFormat="1" ht="12">
      <c r="A210" s="14"/>
      <c r="B210" s="278"/>
      <c r="C210" s="279"/>
      <c r="D210" s="259" t="s">
        <v>267</v>
      </c>
      <c r="E210" s="280" t="s">
        <v>1</v>
      </c>
      <c r="F210" s="281" t="s">
        <v>269</v>
      </c>
      <c r="G210" s="279"/>
      <c r="H210" s="282">
        <v>1.109</v>
      </c>
      <c r="I210" s="283"/>
      <c r="J210" s="279"/>
      <c r="K210" s="279"/>
      <c r="L210" s="284"/>
      <c r="M210" s="285"/>
      <c r="N210" s="286"/>
      <c r="O210" s="286"/>
      <c r="P210" s="286"/>
      <c r="Q210" s="286"/>
      <c r="R210" s="286"/>
      <c r="S210" s="286"/>
      <c r="T210" s="287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88" t="s">
        <v>267</v>
      </c>
      <c r="AU210" s="288" t="s">
        <v>90</v>
      </c>
      <c r="AV210" s="14" t="s">
        <v>103</v>
      </c>
      <c r="AW210" s="14" t="s">
        <v>35</v>
      </c>
      <c r="AX210" s="14" t="s">
        <v>88</v>
      </c>
      <c r="AY210" s="288" t="s">
        <v>166</v>
      </c>
    </row>
    <row r="211" spans="1:63" s="12" customFormat="1" ht="22.8" customHeight="1">
      <c r="A211" s="12"/>
      <c r="B211" s="229"/>
      <c r="C211" s="230"/>
      <c r="D211" s="231" t="s">
        <v>79</v>
      </c>
      <c r="E211" s="243" t="s">
        <v>202</v>
      </c>
      <c r="F211" s="243" t="s">
        <v>3112</v>
      </c>
      <c r="G211" s="230"/>
      <c r="H211" s="230"/>
      <c r="I211" s="233"/>
      <c r="J211" s="244">
        <f>BK211</f>
        <v>0</v>
      </c>
      <c r="K211" s="230"/>
      <c r="L211" s="235"/>
      <c r="M211" s="236"/>
      <c r="N211" s="237"/>
      <c r="O211" s="237"/>
      <c r="P211" s="238">
        <f>SUM(P212:P289)</f>
        <v>0</v>
      </c>
      <c r="Q211" s="237"/>
      <c r="R211" s="238">
        <f>SUM(R212:R289)</f>
        <v>2.20608202</v>
      </c>
      <c r="S211" s="237"/>
      <c r="T211" s="239">
        <f>SUM(T212:T289)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40" t="s">
        <v>88</v>
      </c>
      <c r="AT211" s="241" t="s">
        <v>79</v>
      </c>
      <c r="AU211" s="241" t="s">
        <v>88</v>
      </c>
      <c r="AY211" s="240" t="s">
        <v>166</v>
      </c>
      <c r="BK211" s="242">
        <f>SUM(BK212:BK289)</f>
        <v>0</v>
      </c>
    </row>
    <row r="212" spans="1:65" s="2" customFormat="1" ht="44.25" customHeight="1">
      <c r="A212" s="38"/>
      <c r="B212" s="39"/>
      <c r="C212" s="245" t="s">
        <v>396</v>
      </c>
      <c r="D212" s="245" t="s">
        <v>3113</v>
      </c>
      <c r="E212" s="246" t="s">
        <v>3114</v>
      </c>
      <c r="F212" s="247" t="s">
        <v>3115</v>
      </c>
      <c r="G212" s="248" t="s">
        <v>563</v>
      </c>
      <c r="H212" s="249">
        <v>1</v>
      </c>
      <c r="I212" s="250"/>
      <c r="J212" s="251">
        <f>ROUND(I212*H212,2)</f>
        <v>0</v>
      </c>
      <c r="K212" s="252"/>
      <c r="L212" s="44"/>
      <c r="M212" s="253" t="s">
        <v>1</v>
      </c>
      <c r="N212" s="254" t="s">
        <v>45</v>
      </c>
      <c r="O212" s="91"/>
      <c r="P212" s="255">
        <f>O212*H212</f>
        <v>0</v>
      </c>
      <c r="Q212" s="255">
        <v>0</v>
      </c>
      <c r="R212" s="255">
        <f>Q212*H212</f>
        <v>0</v>
      </c>
      <c r="S212" s="255">
        <v>0</v>
      </c>
      <c r="T212" s="25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7" t="s">
        <v>113</v>
      </c>
      <c r="AT212" s="257" t="s">
        <v>169</v>
      </c>
      <c r="AU212" s="257" t="s">
        <v>90</v>
      </c>
      <c r="AY212" s="17" t="s">
        <v>166</v>
      </c>
      <c r="BE212" s="258">
        <f>IF(N212="základní",J212,0)</f>
        <v>0</v>
      </c>
      <c r="BF212" s="258">
        <f>IF(N212="snížená",J212,0)</f>
        <v>0</v>
      </c>
      <c r="BG212" s="258">
        <f>IF(N212="zákl. přenesená",J212,0)</f>
        <v>0</v>
      </c>
      <c r="BH212" s="258">
        <f>IF(N212="sníž. přenesená",J212,0)</f>
        <v>0</v>
      </c>
      <c r="BI212" s="258">
        <f>IF(N212="nulová",J212,0)</f>
        <v>0</v>
      </c>
      <c r="BJ212" s="17" t="s">
        <v>88</v>
      </c>
      <c r="BK212" s="258">
        <f>ROUND(I212*H212,2)</f>
        <v>0</v>
      </c>
      <c r="BL212" s="17" t="s">
        <v>113</v>
      </c>
      <c r="BM212" s="257" t="s">
        <v>3116</v>
      </c>
    </row>
    <row r="213" spans="1:47" s="2" customFormat="1" ht="12">
      <c r="A213" s="38"/>
      <c r="B213" s="39"/>
      <c r="C213" s="40"/>
      <c r="D213" s="259" t="s">
        <v>175</v>
      </c>
      <c r="E213" s="40"/>
      <c r="F213" s="260" t="s">
        <v>3117</v>
      </c>
      <c r="G213" s="40"/>
      <c r="H213" s="40"/>
      <c r="I213" s="155"/>
      <c r="J213" s="40"/>
      <c r="K213" s="40"/>
      <c r="L213" s="44"/>
      <c r="M213" s="261"/>
      <c r="N213" s="262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175</v>
      </c>
      <c r="AU213" s="17" t="s">
        <v>90</v>
      </c>
    </row>
    <row r="214" spans="1:65" s="2" customFormat="1" ht="21.75" customHeight="1">
      <c r="A214" s="38"/>
      <c r="B214" s="39"/>
      <c r="C214" s="245" t="s">
        <v>405</v>
      </c>
      <c r="D214" s="245" t="s">
        <v>3113</v>
      </c>
      <c r="E214" s="246" t="s">
        <v>3118</v>
      </c>
      <c r="F214" s="247" t="s">
        <v>3119</v>
      </c>
      <c r="G214" s="248" t="s">
        <v>272</v>
      </c>
      <c r="H214" s="249">
        <v>0.283</v>
      </c>
      <c r="I214" s="250"/>
      <c r="J214" s="251">
        <f>ROUND(I214*H214,2)</f>
        <v>0</v>
      </c>
      <c r="K214" s="252"/>
      <c r="L214" s="44"/>
      <c r="M214" s="253" t="s">
        <v>1</v>
      </c>
      <c r="N214" s="254" t="s">
        <v>45</v>
      </c>
      <c r="O214" s="91"/>
      <c r="P214" s="255">
        <f>O214*H214</f>
        <v>0</v>
      </c>
      <c r="Q214" s="255">
        <v>0.58878</v>
      </c>
      <c r="R214" s="255">
        <f>Q214*H214</f>
        <v>0.16662473999999997</v>
      </c>
      <c r="S214" s="255">
        <v>0</v>
      </c>
      <c r="T214" s="25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7" t="s">
        <v>113</v>
      </c>
      <c r="AT214" s="257" t="s">
        <v>169</v>
      </c>
      <c r="AU214" s="257" t="s">
        <v>90</v>
      </c>
      <c r="AY214" s="17" t="s">
        <v>166</v>
      </c>
      <c r="BE214" s="258">
        <f>IF(N214="základní",J214,0)</f>
        <v>0</v>
      </c>
      <c r="BF214" s="258">
        <f>IF(N214="snížená",J214,0)</f>
        <v>0</v>
      </c>
      <c r="BG214" s="258">
        <f>IF(N214="zákl. přenesená",J214,0)</f>
        <v>0</v>
      </c>
      <c r="BH214" s="258">
        <f>IF(N214="sníž. přenesená",J214,0)</f>
        <v>0</v>
      </c>
      <c r="BI214" s="258">
        <f>IF(N214="nulová",J214,0)</f>
        <v>0</v>
      </c>
      <c r="BJ214" s="17" t="s">
        <v>88</v>
      </c>
      <c r="BK214" s="258">
        <f>ROUND(I214*H214,2)</f>
        <v>0</v>
      </c>
      <c r="BL214" s="17" t="s">
        <v>113</v>
      </c>
      <c r="BM214" s="257" t="s">
        <v>3120</v>
      </c>
    </row>
    <row r="215" spans="1:47" s="2" customFormat="1" ht="12">
      <c r="A215" s="38"/>
      <c r="B215" s="39"/>
      <c r="C215" s="40"/>
      <c r="D215" s="259" t="s">
        <v>175</v>
      </c>
      <c r="E215" s="40"/>
      <c r="F215" s="260" t="s">
        <v>3119</v>
      </c>
      <c r="G215" s="40"/>
      <c r="H215" s="40"/>
      <c r="I215" s="155"/>
      <c r="J215" s="40"/>
      <c r="K215" s="40"/>
      <c r="L215" s="44"/>
      <c r="M215" s="261"/>
      <c r="N215" s="262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175</v>
      </c>
      <c r="AU215" s="17" t="s">
        <v>90</v>
      </c>
    </row>
    <row r="216" spans="1:65" s="2" customFormat="1" ht="21.75" customHeight="1">
      <c r="A216" s="38"/>
      <c r="B216" s="39"/>
      <c r="C216" s="245" t="s">
        <v>420</v>
      </c>
      <c r="D216" s="245" t="s">
        <v>3113</v>
      </c>
      <c r="E216" s="246" t="s">
        <v>3121</v>
      </c>
      <c r="F216" s="247" t="s">
        <v>3122</v>
      </c>
      <c r="G216" s="248" t="s">
        <v>272</v>
      </c>
      <c r="H216" s="249">
        <v>0.613</v>
      </c>
      <c r="I216" s="250"/>
      <c r="J216" s="251">
        <f>ROUND(I216*H216,2)</f>
        <v>0</v>
      </c>
      <c r="K216" s="252"/>
      <c r="L216" s="44"/>
      <c r="M216" s="253" t="s">
        <v>1</v>
      </c>
      <c r="N216" s="254" t="s">
        <v>45</v>
      </c>
      <c r="O216" s="91"/>
      <c r="P216" s="255">
        <f>O216*H216</f>
        <v>0</v>
      </c>
      <c r="Q216" s="255">
        <v>0.58878</v>
      </c>
      <c r="R216" s="255">
        <f>Q216*H216</f>
        <v>0.36092214</v>
      </c>
      <c r="S216" s="255">
        <v>0</v>
      </c>
      <c r="T216" s="25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7" t="s">
        <v>113</v>
      </c>
      <c r="AT216" s="257" t="s">
        <v>169</v>
      </c>
      <c r="AU216" s="257" t="s">
        <v>90</v>
      </c>
      <c r="AY216" s="17" t="s">
        <v>166</v>
      </c>
      <c r="BE216" s="258">
        <f>IF(N216="základní",J216,0)</f>
        <v>0</v>
      </c>
      <c r="BF216" s="258">
        <f>IF(N216="snížená",J216,0)</f>
        <v>0</v>
      </c>
      <c r="BG216" s="258">
        <f>IF(N216="zákl. přenesená",J216,0)</f>
        <v>0</v>
      </c>
      <c r="BH216" s="258">
        <f>IF(N216="sníž. přenesená",J216,0)</f>
        <v>0</v>
      </c>
      <c r="BI216" s="258">
        <f>IF(N216="nulová",J216,0)</f>
        <v>0</v>
      </c>
      <c r="BJ216" s="17" t="s">
        <v>88</v>
      </c>
      <c r="BK216" s="258">
        <f>ROUND(I216*H216,2)</f>
        <v>0</v>
      </c>
      <c r="BL216" s="17" t="s">
        <v>113</v>
      </c>
      <c r="BM216" s="257" t="s">
        <v>3123</v>
      </c>
    </row>
    <row r="217" spans="1:47" s="2" customFormat="1" ht="12">
      <c r="A217" s="38"/>
      <c r="B217" s="39"/>
      <c r="C217" s="40"/>
      <c r="D217" s="259" t="s">
        <v>175</v>
      </c>
      <c r="E217" s="40"/>
      <c r="F217" s="260" t="s">
        <v>3122</v>
      </c>
      <c r="G217" s="40"/>
      <c r="H217" s="40"/>
      <c r="I217" s="155"/>
      <c r="J217" s="40"/>
      <c r="K217" s="40"/>
      <c r="L217" s="44"/>
      <c r="M217" s="261"/>
      <c r="N217" s="262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175</v>
      </c>
      <c r="AU217" s="17" t="s">
        <v>90</v>
      </c>
    </row>
    <row r="218" spans="1:65" s="2" customFormat="1" ht="21.75" customHeight="1">
      <c r="A218" s="38"/>
      <c r="B218" s="39"/>
      <c r="C218" s="245" t="s">
        <v>7</v>
      </c>
      <c r="D218" s="245" t="s">
        <v>3113</v>
      </c>
      <c r="E218" s="246" t="s">
        <v>3124</v>
      </c>
      <c r="F218" s="247" t="s">
        <v>3125</v>
      </c>
      <c r="G218" s="248" t="s">
        <v>272</v>
      </c>
      <c r="H218" s="249">
        <v>0.303</v>
      </c>
      <c r="I218" s="250"/>
      <c r="J218" s="251">
        <f>ROUND(I218*H218,2)</f>
        <v>0</v>
      </c>
      <c r="K218" s="252"/>
      <c r="L218" s="44"/>
      <c r="M218" s="253" t="s">
        <v>1</v>
      </c>
      <c r="N218" s="254" t="s">
        <v>45</v>
      </c>
      <c r="O218" s="91"/>
      <c r="P218" s="255">
        <f>O218*H218</f>
        <v>0</v>
      </c>
      <c r="Q218" s="255">
        <v>0.58878</v>
      </c>
      <c r="R218" s="255">
        <f>Q218*H218</f>
        <v>0.17840034</v>
      </c>
      <c r="S218" s="255">
        <v>0</v>
      </c>
      <c r="T218" s="25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57" t="s">
        <v>113</v>
      </c>
      <c r="AT218" s="257" t="s">
        <v>169</v>
      </c>
      <c r="AU218" s="257" t="s">
        <v>90</v>
      </c>
      <c r="AY218" s="17" t="s">
        <v>166</v>
      </c>
      <c r="BE218" s="258">
        <f>IF(N218="základní",J218,0)</f>
        <v>0</v>
      </c>
      <c r="BF218" s="258">
        <f>IF(N218="snížená",J218,0)</f>
        <v>0</v>
      </c>
      <c r="BG218" s="258">
        <f>IF(N218="zákl. přenesená",J218,0)</f>
        <v>0</v>
      </c>
      <c r="BH218" s="258">
        <f>IF(N218="sníž. přenesená",J218,0)</f>
        <v>0</v>
      </c>
      <c r="BI218" s="258">
        <f>IF(N218="nulová",J218,0)</f>
        <v>0</v>
      </c>
      <c r="BJ218" s="17" t="s">
        <v>88</v>
      </c>
      <c r="BK218" s="258">
        <f>ROUND(I218*H218,2)</f>
        <v>0</v>
      </c>
      <c r="BL218" s="17" t="s">
        <v>113</v>
      </c>
      <c r="BM218" s="257" t="s">
        <v>3126</v>
      </c>
    </row>
    <row r="219" spans="1:47" s="2" customFormat="1" ht="12">
      <c r="A219" s="38"/>
      <c r="B219" s="39"/>
      <c r="C219" s="40"/>
      <c r="D219" s="259" t="s">
        <v>175</v>
      </c>
      <c r="E219" s="40"/>
      <c r="F219" s="260" t="s">
        <v>3125</v>
      </c>
      <c r="G219" s="40"/>
      <c r="H219" s="40"/>
      <c r="I219" s="155"/>
      <c r="J219" s="40"/>
      <c r="K219" s="40"/>
      <c r="L219" s="44"/>
      <c r="M219" s="261"/>
      <c r="N219" s="262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175</v>
      </c>
      <c r="AU219" s="17" t="s">
        <v>90</v>
      </c>
    </row>
    <row r="220" spans="1:65" s="2" customFormat="1" ht="21.75" customHeight="1">
      <c r="A220" s="38"/>
      <c r="B220" s="39"/>
      <c r="C220" s="245" t="s">
        <v>433</v>
      </c>
      <c r="D220" s="245" t="s">
        <v>3113</v>
      </c>
      <c r="E220" s="246" t="s">
        <v>3127</v>
      </c>
      <c r="F220" s="247" t="s">
        <v>3128</v>
      </c>
      <c r="G220" s="248" t="s">
        <v>272</v>
      </c>
      <c r="H220" s="249">
        <v>0.38</v>
      </c>
      <c r="I220" s="250"/>
      <c r="J220" s="251">
        <f>ROUND(I220*H220,2)</f>
        <v>0</v>
      </c>
      <c r="K220" s="252"/>
      <c r="L220" s="44"/>
      <c r="M220" s="253" t="s">
        <v>1</v>
      </c>
      <c r="N220" s="254" t="s">
        <v>45</v>
      </c>
      <c r="O220" s="91"/>
      <c r="P220" s="255">
        <f>O220*H220</f>
        <v>0</v>
      </c>
      <c r="Q220" s="255">
        <v>0.58878</v>
      </c>
      <c r="R220" s="255">
        <f>Q220*H220</f>
        <v>0.2237364</v>
      </c>
      <c r="S220" s="255">
        <v>0</v>
      </c>
      <c r="T220" s="256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7" t="s">
        <v>113</v>
      </c>
      <c r="AT220" s="257" t="s">
        <v>169</v>
      </c>
      <c r="AU220" s="257" t="s">
        <v>90</v>
      </c>
      <c r="AY220" s="17" t="s">
        <v>166</v>
      </c>
      <c r="BE220" s="258">
        <f>IF(N220="základní",J220,0)</f>
        <v>0</v>
      </c>
      <c r="BF220" s="258">
        <f>IF(N220="snížená",J220,0)</f>
        <v>0</v>
      </c>
      <c r="BG220" s="258">
        <f>IF(N220="zákl. přenesená",J220,0)</f>
        <v>0</v>
      </c>
      <c r="BH220" s="258">
        <f>IF(N220="sníž. přenesená",J220,0)</f>
        <v>0</v>
      </c>
      <c r="BI220" s="258">
        <f>IF(N220="nulová",J220,0)</f>
        <v>0</v>
      </c>
      <c r="BJ220" s="17" t="s">
        <v>88</v>
      </c>
      <c r="BK220" s="258">
        <f>ROUND(I220*H220,2)</f>
        <v>0</v>
      </c>
      <c r="BL220" s="17" t="s">
        <v>113</v>
      </c>
      <c r="BM220" s="257" t="s">
        <v>3129</v>
      </c>
    </row>
    <row r="221" spans="1:47" s="2" customFormat="1" ht="12">
      <c r="A221" s="38"/>
      <c r="B221" s="39"/>
      <c r="C221" s="40"/>
      <c r="D221" s="259" t="s">
        <v>175</v>
      </c>
      <c r="E221" s="40"/>
      <c r="F221" s="260" t="s">
        <v>3128</v>
      </c>
      <c r="G221" s="40"/>
      <c r="H221" s="40"/>
      <c r="I221" s="155"/>
      <c r="J221" s="40"/>
      <c r="K221" s="40"/>
      <c r="L221" s="44"/>
      <c r="M221" s="261"/>
      <c r="N221" s="262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175</v>
      </c>
      <c r="AU221" s="17" t="s">
        <v>90</v>
      </c>
    </row>
    <row r="222" spans="1:65" s="2" customFormat="1" ht="21.75" customHeight="1">
      <c r="A222" s="38"/>
      <c r="B222" s="39"/>
      <c r="C222" s="245" t="s">
        <v>442</v>
      </c>
      <c r="D222" s="245" t="s">
        <v>3113</v>
      </c>
      <c r="E222" s="246" t="s">
        <v>3130</v>
      </c>
      <c r="F222" s="247" t="s">
        <v>3131</v>
      </c>
      <c r="G222" s="248" t="s">
        <v>272</v>
      </c>
      <c r="H222" s="249">
        <v>0.37</v>
      </c>
      <c r="I222" s="250"/>
      <c r="J222" s="251">
        <f>ROUND(I222*H222,2)</f>
        <v>0</v>
      </c>
      <c r="K222" s="252"/>
      <c r="L222" s="44"/>
      <c r="M222" s="253" t="s">
        <v>1</v>
      </c>
      <c r="N222" s="254" t="s">
        <v>45</v>
      </c>
      <c r="O222" s="91"/>
      <c r="P222" s="255">
        <f>O222*H222</f>
        <v>0</v>
      </c>
      <c r="Q222" s="255">
        <v>0.58878</v>
      </c>
      <c r="R222" s="255">
        <f>Q222*H222</f>
        <v>0.21784859999999998</v>
      </c>
      <c r="S222" s="255">
        <v>0</v>
      </c>
      <c r="T222" s="25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57" t="s">
        <v>113</v>
      </c>
      <c r="AT222" s="257" t="s">
        <v>169</v>
      </c>
      <c r="AU222" s="257" t="s">
        <v>90</v>
      </c>
      <c r="AY222" s="17" t="s">
        <v>166</v>
      </c>
      <c r="BE222" s="258">
        <f>IF(N222="základní",J222,0)</f>
        <v>0</v>
      </c>
      <c r="BF222" s="258">
        <f>IF(N222="snížená",J222,0)</f>
        <v>0</v>
      </c>
      <c r="BG222" s="258">
        <f>IF(N222="zákl. přenesená",J222,0)</f>
        <v>0</v>
      </c>
      <c r="BH222" s="258">
        <f>IF(N222="sníž. přenesená",J222,0)</f>
        <v>0</v>
      </c>
      <c r="BI222" s="258">
        <f>IF(N222="nulová",J222,0)</f>
        <v>0</v>
      </c>
      <c r="BJ222" s="17" t="s">
        <v>88</v>
      </c>
      <c r="BK222" s="258">
        <f>ROUND(I222*H222,2)</f>
        <v>0</v>
      </c>
      <c r="BL222" s="17" t="s">
        <v>113</v>
      </c>
      <c r="BM222" s="257" t="s">
        <v>3132</v>
      </c>
    </row>
    <row r="223" spans="1:47" s="2" customFormat="1" ht="12">
      <c r="A223" s="38"/>
      <c r="B223" s="39"/>
      <c r="C223" s="40"/>
      <c r="D223" s="259" t="s">
        <v>175</v>
      </c>
      <c r="E223" s="40"/>
      <c r="F223" s="260" t="s">
        <v>3133</v>
      </c>
      <c r="G223" s="40"/>
      <c r="H223" s="40"/>
      <c r="I223" s="155"/>
      <c r="J223" s="40"/>
      <c r="K223" s="40"/>
      <c r="L223" s="44"/>
      <c r="M223" s="261"/>
      <c r="N223" s="262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175</v>
      </c>
      <c r="AU223" s="17" t="s">
        <v>90</v>
      </c>
    </row>
    <row r="224" spans="1:65" s="2" customFormat="1" ht="21.75" customHeight="1">
      <c r="A224" s="38"/>
      <c r="B224" s="39"/>
      <c r="C224" s="245" t="s">
        <v>449</v>
      </c>
      <c r="D224" s="245" t="s">
        <v>3113</v>
      </c>
      <c r="E224" s="246" t="s">
        <v>3134</v>
      </c>
      <c r="F224" s="247" t="s">
        <v>3135</v>
      </c>
      <c r="G224" s="248" t="s">
        <v>272</v>
      </c>
      <c r="H224" s="249">
        <v>0.41</v>
      </c>
      <c r="I224" s="250"/>
      <c r="J224" s="251">
        <f>ROUND(I224*H224,2)</f>
        <v>0</v>
      </c>
      <c r="K224" s="252"/>
      <c r="L224" s="44"/>
      <c r="M224" s="253" t="s">
        <v>1</v>
      </c>
      <c r="N224" s="254" t="s">
        <v>45</v>
      </c>
      <c r="O224" s="91"/>
      <c r="P224" s="255">
        <f>O224*H224</f>
        <v>0</v>
      </c>
      <c r="Q224" s="255">
        <v>0.58878</v>
      </c>
      <c r="R224" s="255">
        <f>Q224*H224</f>
        <v>0.24139979999999997</v>
      </c>
      <c r="S224" s="255">
        <v>0</v>
      </c>
      <c r="T224" s="256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57" t="s">
        <v>113</v>
      </c>
      <c r="AT224" s="257" t="s">
        <v>169</v>
      </c>
      <c r="AU224" s="257" t="s">
        <v>90</v>
      </c>
      <c r="AY224" s="17" t="s">
        <v>166</v>
      </c>
      <c r="BE224" s="258">
        <f>IF(N224="základní",J224,0)</f>
        <v>0</v>
      </c>
      <c r="BF224" s="258">
        <f>IF(N224="snížená",J224,0)</f>
        <v>0</v>
      </c>
      <c r="BG224" s="258">
        <f>IF(N224="zákl. přenesená",J224,0)</f>
        <v>0</v>
      </c>
      <c r="BH224" s="258">
        <f>IF(N224="sníž. přenesená",J224,0)</f>
        <v>0</v>
      </c>
      <c r="BI224" s="258">
        <f>IF(N224="nulová",J224,0)</f>
        <v>0</v>
      </c>
      <c r="BJ224" s="17" t="s">
        <v>88</v>
      </c>
      <c r="BK224" s="258">
        <f>ROUND(I224*H224,2)</f>
        <v>0</v>
      </c>
      <c r="BL224" s="17" t="s">
        <v>113</v>
      </c>
      <c r="BM224" s="257" t="s">
        <v>3136</v>
      </c>
    </row>
    <row r="225" spans="1:47" s="2" customFormat="1" ht="12">
      <c r="A225" s="38"/>
      <c r="B225" s="39"/>
      <c r="C225" s="40"/>
      <c r="D225" s="259" t="s">
        <v>175</v>
      </c>
      <c r="E225" s="40"/>
      <c r="F225" s="260" t="s">
        <v>3135</v>
      </c>
      <c r="G225" s="40"/>
      <c r="H225" s="40"/>
      <c r="I225" s="155"/>
      <c r="J225" s="40"/>
      <c r="K225" s="40"/>
      <c r="L225" s="44"/>
      <c r="M225" s="261"/>
      <c r="N225" s="262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175</v>
      </c>
      <c r="AU225" s="17" t="s">
        <v>90</v>
      </c>
    </row>
    <row r="226" spans="1:65" s="2" customFormat="1" ht="21.75" customHeight="1">
      <c r="A226" s="38"/>
      <c r="B226" s="39"/>
      <c r="C226" s="245" t="s">
        <v>458</v>
      </c>
      <c r="D226" s="245" t="s">
        <v>169</v>
      </c>
      <c r="E226" s="246" t="s">
        <v>3137</v>
      </c>
      <c r="F226" s="247" t="s">
        <v>3138</v>
      </c>
      <c r="G226" s="248" t="s">
        <v>264</v>
      </c>
      <c r="H226" s="249">
        <v>5</v>
      </c>
      <c r="I226" s="250"/>
      <c r="J226" s="251">
        <f>ROUND(I226*H226,2)</f>
        <v>0</v>
      </c>
      <c r="K226" s="252"/>
      <c r="L226" s="44"/>
      <c r="M226" s="253" t="s">
        <v>1</v>
      </c>
      <c r="N226" s="254" t="s">
        <v>45</v>
      </c>
      <c r="O226" s="91"/>
      <c r="P226" s="255">
        <f>O226*H226</f>
        <v>0</v>
      </c>
      <c r="Q226" s="255">
        <v>0.00131</v>
      </c>
      <c r="R226" s="255">
        <f>Q226*H226</f>
        <v>0.00655</v>
      </c>
      <c r="S226" s="255">
        <v>0</v>
      </c>
      <c r="T226" s="256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57" t="s">
        <v>113</v>
      </c>
      <c r="AT226" s="257" t="s">
        <v>169</v>
      </c>
      <c r="AU226" s="257" t="s">
        <v>90</v>
      </c>
      <c r="AY226" s="17" t="s">
        <v>166</v>
      </c>
      <c r="BE226" s="258">
        <f>IF(N226="základní",J226,0)</f>
        <v>0</v>
      </c>
      <c r="BF226" s="258">
        <f>IF(N226="snížená",J226,0)</f>
        <v>0</v>
      </c>
      <c r="BG226" s="258">
        <f>IF(N226="zákl. přenesená",J226,0)</f>
        <v>0</v>
      </c>
      <c r="BH226" s="258">
        <f>IF(N226="sníž. přenesená",J226,0)</f>
        <v>0</v>
      </c>
      <c r="BI226" s="258">
        <f>IF(N226="nulová",J226,0)</f>
        <v>0</v>
      </c>
      <c r="BJ226" s="17" t="s">
        <v>88</v>
      </c>
      <c r="BK226" s="258">
        <f>ROUND(I226*H226,2)</f>
        <v>0</v>
      </c>
      <c r="BL226" s="17" t="s">
        <v>113</v>
      </c>
      <c r="BM226" s="257" t="s">
        <v>3139</v>
      </c>
    </row>
    <row r="227" spans="1:47" s="2" customFormat="1" ht="12">
      <c r="A227" s="38"/>
      <c r="B227" s="39"/>
      <c r="C227" s="40"/>
      <c r="D227" s="259" t="s">
        <v>175</v>
      </c>
      <c r="E227" s="40"/>
      <c r="F227" s="260" t="s">
        <v>3140</v>
      </c>
      <c r="G227" s="40"/>
      <c r="H227" s="40"/>
      <c r="I227" s="155"/>
      <c r="J227" s="40"/>
      <c r="K227" s="40"/>
      <c r="L227" s="44"/>
      <c r="M227" s="261"/>
      <c r="N227" s="262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175</v>
      </c>
      <c r="AU227" s="17" t="s">
        <v>90</v>
      </c>
    </row>
    <row r="228" spans="1:65" s="2" customFormat="1" ht="21.75" customHeight="1">
      <c r="A228" s="38"/>
      <c r="B228" s="39"/>
      <c r="C228" s="245" t="s">
        <v>465</v>
      </c>
      <c r="D228" s="245" t="s">
        <v>169</v>
      </c>
      <c r="E228" s="246" t="s">
        <v>3141</v>
      </c>
      <c r="F228" s="247" t="s">
        <v>3142</v>
      </c>
      <c r="G228" s="248" t="s">
        <v>264</v>
      </c>
      <c r="H228" s="249">
        <v>30</v>
      </c>
      <c r="I228" s="250"/>
      <c r="J228" s="251">
        <f>ROUND(I228*H228,2)</f>
        <v>0</v>
      </c>
      <c r="K228" s="252"/>
      <c r="L228" s="44"/>
      <c r="M228" s="253" t="s">
        <v>1</v>
      </c>
      <c r="N228" s="254" t="s">
        <v>45</v>
      </c>
      <c r="O228" s="91"/>
      <c r="P228" s="255">
        <f>O228*H228</f>
        <v>0</v>
      </c>
      <c r="Q228" s="255">
        <v>0.00746</v>
      </c>
      <c r="R228" s="255">
        <f>Q228*H228</f>
        <v>0.2238</v>
      </c>
      <c r="S228" s="255">
        <v>0</v>
      </c>
      <c r="T228" s="256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57" t="s">
        <v>113</v>
      </c>
      <c r="AT228" s="257" t="s">
        <v>169</v>
      </c>
      <c r="AU228" s="257" t="s">
        <v>90</v>
      </c>
      <c r="AY228" s="17" t="s">
        <v>166</v>
      </c>
      <c r="BE228" s="258">
        <f>IF(N228="základní",J228,0)</f>
        <v>0</v>
      </c>
      <c r="BF228" s="258">
        <f>IF(N228="snížená",J228,0)</f>
        <v>0</v>
      </c>
      <c r="BG228" s="258">
        <f>IF(N228="zákl. přenesená",J228,0)</f>
        <v>0</v>
      </c>
      <c r="BH228" s="258">
        <f>IF(N228="sníž. přenesená",J228,0)</f>
        <v>0</v>
      </c>
      <c r="BI228" s="258">
        <f>IF(N228="nulová",J228,0)</f>
        <v>0</v>
      </c>
      <c r="BJ228" s="17" t="s">
        <v>88</v>
      </c>
      <c r="BK228" s="258">
        <f>ROUND(I228*H228,2)</f>
        <v>0</v>
      </c>
      <c r="BL228" s="17" t="s">
        <v>113</v>
      </c>
      <c r="BM228" s="257" t="s">
        <v>3143</v>
      </c>
    </row>
    <row r="229" spans="1:47" s="2" customFormat="1" ht="12">
      <c r="A229" s="38"/>
      <c r="B229" s="39"/>
      <c r="C229" s="40"/>
      <c r="D229" s="259" t="s">
        <v>175</v>
      </c>
      <c r="E229" s="40"/>
      <c r="F229" s="260" t="s">
        <v>3144</v>
      </c>
      <c r="G229" s="40"/>
      <c r="H229" s="40"/>
      <c r="I229" s="155"/>
      <c r="J229" s="40"/>
      <c r="K229" s="40"/>
      <c r="L229" s="44"/>
      <c r="M229" s="261"/>
      <c r="N229" s="262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175</v>
      </c>
      <c r="AU229" s="17" t="s">
        <v>90</v>
      </c>
    </row>
    <row r="230" spans="1:65" s="2" customFormat="1" ht="21.75" customHeight="1">
      <c r="A230" s="38"/>
      <c r="B230" s="39"/>
      <c r="C230" s="245" t="s">
        <v>470</v>
      </c>
      <c r="D230" s="245" t="s">
        <v>169</v>
      </c>
      <c r="E230" s="246" t="s">
        <v>3145</v>
      </c>
      <c r="F230" s="247" t="s">
        <v>3146</v>
      </c>
      <c r="G230" s="248" t="s">
        <v>264</v>
      </c>
      <c r="H230" s="249">
        <v>50</v>
      </c>
      <c r="I230" s="250"/>
      <c r="J230" s="251">
        <f>ROUND(I230*H230,2)</f>
        <v>0</v>
      </c>
      <c r="K230" s="252"/>
      <c r="L230" s="44"/>
      <c r="M230" s="253" t="s">
        <v>1</v>
      </c>
      <c r="N230" s="254" t="s">
        <v>45</v>
      </c>
      <c r="O230" s="91"/>
      <c r="P230" s="255">
        <f>O230*H230</f>
        <v>0</v>
      </c>
      <c r="Q230" s="255">
        <v>0.00276</v>
      </c>
      <c r="R230" s="255">
        <f>Q230*H230</f>
        <v>0.13799999999999998</v>
      </c>
      <c r="S230" s="255">
        <v>0</v>
      </c>
      <c r="T230" s="256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57" t="s">
        <v>113</v>
      </c>
      <c r="AT230" s="257" t="s">
        <v>169</v>
      </c>
      <c r="AU230" s="257" t="s">
        <v>90</v>
      </c>
      <c r="AY230" s="17" t="s">
        <v>166</v>
      </c>
      <c r="BE230" s="258">
        <f>IF(N230="základní",J230,0)</f>
        <v>0</v>
      </c>
      <c r="BF230" s="258">
        <f>IF(N230="snížená",J230,0)</f>
        <v>0</v>
      </c>
      <c r="BG230" s="258">
        <f>IF(N230="zákl. přenesená",J230,0)</f>
        <v>0</v>
      </c>
      <c r="BH230" s="258">
        <f>IF(N230="sníž. přenesená",J230,0)</f>
        <v>0</v>
      </c>
      <c r="BI230" s="258">
        <f>IF(N230="nulová",J230,0)</f>
        <v>0</v>
      </c>
      <c r="BJ230" s="17" t="s">
        <v>88</v>
      </c>
      <c r="BK230" s="258">
        <f>ROUND(I230*H230,2)</f>
        <v>0</v>
      </c>
      <c r="BL230" s="17" t="s">
        <v>113</v>
      </c>
      <c r="BM230" s="257" t="s">
        <v>3147</v>
      </c>
    </row>
    <row r="231" spans="1:47" s="2" customFormat="1" ht="12">
      <c r="A231" s="38"/>
      <c r="B231" s="39"/>
      <c r="C231" s="40"/>
      <c r="D231" s="259" t="s">
        <v>175</v>
      </c>
      <c r="E231" s="40"/>
      <c r="F231" s="260" t="s">
        <v>3148</v>
      </c>
      <c r="G231" s="40"/>
      <c r="H231" s="40"/>
      <c r="I231" s="155"/>
      <c r="J231" s="40"/>
      <c r="K231" s="40"/>
      <c r="L231" s="44"/>
      <c r="M231" s="261"/>
      <c r="N231" s="262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175</v>
      </c>
      <c r="AU231" s="17" t="s">
        <v>90</v>
      </c>
    </row>
    <row r="232" spans="1:65" s="2" customFormat="1" ht="21.75" customHeight="1">
      <c r="A232" s="38"/>
      <c r="B232" s="39"/>
      <c r="C232" s="245" t="s">
        <v>477</v>
      </c>
      <c r="D232" s="245" t="s">
        <v>169</v>
      </c>
      <c r="E232" s="246" t="s">
        <v>3149</v>
      </c>
      <c r="F232" s="247" t="s">
        <v>3150</v>
      </c>
      <c r="G232" s="248" t="s">
        <v>264</v>
      </c>
      <c r="H232" s="249">
        <v>44</v>
      </c>
      <c r="I232" s="250"/>
      <c r="J232" s="251">
        <f>ROUND(I232*H232,2)</f>
        <v>0</v>
      </c>
      <c r="K232" s="252"/>
      <c r="L232" s="44"/>
      <c r="M232" s="253" t="s">
        <v>1</v>
      </c>
      <c r="N232" s="254" t="s">
        <v>45</v>
      </c>
      <c r="O232" s="91"/>
      <c r="P232" s="255">
        <f>O232*H232</f>
        <v>0</v>
      </c>
      <c r="Q232" s="255">
        <v>0.0102</v>
      </c>
      <c r="R232" s="255">
        <f>Q232*H232</f>
        <v>0.44880000000000003</v>
      </c>
      <c r="S232" s="255">
        <v>0</v>
      </c>
      <c r="T232" s="256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57" t="s">
        <v>113</v>
      </c>
      <c r="AT232" s="257" t="s">
        <v>169</v>
      </c>
      <c r="AU232" s="257" t="s">
        <v>90</v>
      </c>
      <c r="AY232" s="17" t="s">
        <v>166</v>
      </c>
      <c r="BE232" s="258">
        <f>IF(N232="základní",J232,0)</f>
        <v>0</v>
      </c>
      <c r="BF232" s="258">
        <f>IF(N232="snížená",J232,0)</f>
        <v>0</v>
      </c>
      <c r="BG232" s="258">
        <f>IF(N232="zákl. přenesená",J232,0)</f>
        <v>0</v>
      </c>
      <c r="BH232" s="258">
        <f>IF(N232="sníž. přenesená",J232,0)</f>
        <v>0</v>
      </c>
      <c r="BI232" s="258">
        <f>IF(N232="nulová",J232,0)</f>
        <v>0</v>
      </c>
      <c r="BJ232" s="17" t="s">
        <v>88</v>
      </c>
      <c r="BK232" s="258">
        <f>ROUND(I232*H232,2)</f>
        <v>0</v>
      </c>
      <c r="BL232" s="17" t="s">
        <v>113</v>
      </c>
      <c r="BM232" s="257" t="s">
        <v>3151</v>
      </c>
    </row>
    <row r="233" spans="1:47" s="2" customFormat="1" ht="12">
      <c r="A233" s="38"/>
      <c r="B233" s="39"/>
      <c r="C233" s="40"/>
      <c r="D233" s="259" t="s">
        <v>175</v>
      </c>
      <c r="E233" s="40"/>
      <c r="F233" s="260" t="s">
        <v>3152</v>
      </c>
      <c r="G233" s="40"/>
      <c r="H233" s="40"/>
      <c r="I233" s="155"/>
      <c r="J233" s="40"/>
      <c r="K233" s="40"/>
      <c r="L233" s="44"/>
      <c r="M233" s="261"/>
      <c r="N233" s="262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175</v>
      </c>
      <c r="AU233" s="17" t="s">
        <v>90</v>
      </c>
    </row>
    <row r="234" spans="1:65" s="2" customFormat="1" ht="16.5" customHeight="1">
      <c r="A234" s="38"/>
      <c r="B234" s="39"/>
      <c r="C234" s="245" t="s">
        <v>483</v>
      </c>
      <c r="D234" s="245" t="s">
        <v>169</v>
      </c>
      <c r="E234" s="246" t="s">
        <v>3153</v>
      </c>
      <c r="F234" s="247" t="s">
        <v>3154</v>
      </c>
      <c r="G234" s="248" t="s">
        <v>264</v>
      </c>
      <c r="H234" s="249">
        <v>35</v>
      </c>
      <c r="I234" s="250"/>
      <c r="J234" s="251">
        <f>ROUND(I234*H234,2)</f>
        <v>0</v>
      </c>
      <c r="K234" s="252"/>
      <c r="L234" s="44"/>
      <c r="M234" s="253" t="s">
        <v>1</v>
      </c>
      <c r="N234" s="254" t="s">
        <v>45</v>
      </c>
      <c r="O234" s="91"/>
      <c r="P234" s="255">
        <f>O234*H234</f>
        <v>0</v>
      </c>
      <c r="Q234" s="255">
        <v>0</v>
      </c>
      <c r="R234" s="255">
        <f>Q234*H234</f>
        <v>0</v>
      </c>
      <c r="S234" s="255">
        <v>0</v>
      </c>
      <c r="T234" s="25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57" t="s">
        <v>113</v>
      </c>
      <c r="AT234" s="257" t="s">
        <v>169</v>
      </c>
      <c r="AU234" s="257" t="s">
        <v>90</v>
      </c>
      <c r="AY234" s="17" t="s">
        <v>166</v>
      </c>
      <c r="BE234" s="258">
        <f>IF(N234="základní",J234,0)</f>
        <v>0</v>
      </c>
      <c r="BF234" s="258">
        <f>IF(N234="snížená",J234,0)</f>
        <v>0</v>
      </c>
      <c r="BG234" s="258">
        <f>IF(N234="zákl. přenesená",J234,0)</f>
        <v>0</v>
      </c>
      <c r="BH234" s="258">
        <f>IF(N234="sníž. přenesená",J234,0)</f>
        <v>0</v>
      </c>
      <c r="BI234" s="258">
        <f>IF(N234="nulová",J234,0)</f>
        <v>0</v>
      </c>
      <c r="BJ234" s="17" t="s">
        <v>88</v>
      </c>
      <c r="BK234" s="258">
        <f>ROUND(I234*H234,2)</f>
        <v>0</v>
      </c>
      <c r="BL234" s="17" t="s">
        <v>113</v>
      </c>
      <c r="BM234" s="257" t="s">
        <v>3155</v>
      </c>
    </row>
    <row r="235" spans="1:47" s="2" customFormat="1" ht="12">
      <c r="A235" s="38"/>
      <c r="B235" s="39"/>
      <c r="C235" s="40"/>
      <c r="D235" s="259" t="s">
        <v>175</v>
      </c>
      <c r="E235" s="40"/>
      <c r="F235" s="260" t="s">
        <v>3156</v>
      </c>
      <c r="G235" s="40"/>
      <c r="H235" s="40"/>
      <c r="I235" s="155"/>
      <c r="J235" s="40"/>
      <c r="K235" s="40"/>
      <c r="L235" s="44"/>
      <c r="M235" s="261"/>
      <c r="N235" s="262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175</v>
      </c>
      <c r="AU235" s="17" t="s">
        <v>90</v>
      </c>
    </row>
    <row r="236" spans="1:65" s="2" customFormat="1" ht="16.5" customHeight="1">
      <c r="A236" s="38"/>
      <c r="B236" s="39"/>
      <c r="C236" s="245" t="s">
        <v>490</v>
      </c>
      <c r="D236" s="245" t="s">
        <v>169</v>
      </c>
      <c r="E236" s="246" t="s">
        <v>3157</v>
      </c>
      <c r="F236" s="247" t="s">
        <v>3158</v>
      </c>
      <c r="G236" s="248" t="s">
        <v>264</v>
      </c>
      <c r="H236" s="249">
        <v>50</v>
      </c>
      <c r="I236" s="250"/>
      <c r="J236" s="251">
        <f>ROUND(I236*H236,2)</f>
        <v>0</v>
      </c>
      <c r="K236" s="252"/>
      <c r="L236" s="44"/>
      <c r="M236" s="253" t="s">
        <v>1</v>
      </c>
      <c r="N236" s="254" t="s">
        <v>45</v>
      </c>
      <c r="O236" s="91"/>
      <c r="P236" s="255">
        <f>O236*H236</f>
        <v>0</v>
      </c>
      <c r="Q236" s="255">
        <v>0</v>
      </c>
      <c r="R236" s="255">
        <f>Q236*H236</f>
        <v>0</v>
      </c>
      <c r="S236" s="255">
        <v>0</v>
      </c>
      <c r="T236" s="256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57" t="s">
        <v>113</v>
      </c>
      <c r="AT236" s="257" t="s">
        <v>169</v>
      </c>
      <c r="AU236" s="257" t="s">
        <v>90</v>
      </c>
      <c r="AY236" s="17" t="s">
        <v>166</v>
      </c>
      <c r="BE236" s="258">
        <f>IF(N236="základní",J236,0)</f>
        <v>0</v>
      </c>
      <c r="BF236" s="258">
        <f>IF(N236="snížená",J236,0)</f>
        <v>0</v>
      </c>
      <c r="BG236" s="258">
        <f>IF(N236="zákl. přenesená",J236,0)</f>
        <v>0</v>
      </c>
      <c r="BH236" s="258">
        <f>IF(N236="sníž. přenesená",J236,0)</f>
        <v>0</v>
      </c>
      <c r="BI236" s="258">
        <f>IF(N236="nulová",J236,0)</f>
        <v>0</v>
      </c>
      <c r="BJ236" s="17" t="s">
        <v>88</v>
      </c>
      <c r="BK236" s="258">
        <f>ROUND(I236*H236,2)</f>
        <v>0</v>
      </c>
      <c r="BL236" s="17" t="s">
        <v>113</v>
      </c>
      <c r="BM236" s="257" t="s">
        <v>3159</v>
      </c>
    </row>
    <row r="237" spans="1:47" s="2" customFormat="1" ht="12">
      <c r="A237" s="38"/>
      <c r="B237" s="39"/>
      <c r="C237" s="40"/>
      <c r="D237" s="259" t="s">
        <v>175</v>
      </c>
      <c r="E237" s="40"/>
      <c r="F237" s="260" t="s">
        <v>3160</v>
      </c>
      <c r="G237" s="40"/>
      <c r="H237" s="40"/>
      <c r="I237" s="155"/>
      <c r="J237" s="40"/>
      <c r="K237" s="40"/>
      <c r="L237" s="44"/>
      <c r="M237" s="261"/>
      <c r="N237" s="262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175</v>
      </c>
      <c r="AU237" s="17" t="s">
        <v>90</v>
      </c>
    </row>
    <row r="238" spans="1:65" s="2" customFormat="1" ht="21.75" customHeight="1">
      <c r="A238" s="38"/>
      <c r="B238" s="39"/>
      <c r="C238" s="245" t="s">
        <v>503</v>
      </c>
      <c r="D238" s="245" t="s">
        <v>169</v>
      </c>
      <c r="E238" s="246" t="s">
        <v>3161</v>
      </c>
      <c r="F238" s="247" t="s">
        <v>3162</v>
      </c>
      <c r="G238" s="248" t="s">
        <v>264</v>
      </c>
      <c r="H238" s="249">
        <v>44</v>
      </c>
      <c r="I238" s="250"/>
      <c r="J238" s="251">
        <f>ROUND(I238*H238,2)</f>
        <v>0</v>
      </c>
      <c r="K238" s="252"/>
      <c r="L238" s="44"/>
      <c r="M238" s="253" t="s">
        <v>1</v>
      </c>
      <c r="N238" s="254" t="s">
        <v>45</v>
      </c>
      <c r="O238" s="91"/>
      <c r="P238" s="255">
        <f>O238*H238</f>
        <v>0</v>
      </c>
      <c r="Q238" s="255">
        <v>0</v>
      </c>
      <c r="R238" s="255">
        <f>Q238*H238</f>
        <v>0</v>
      </c>
      <c r="S238" s="255">
        <v>0</v>
      </c>
      <c r="T238" s="256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57" t="s">
        <v>113</v>
      </c>
      <c r="AT238" s="257" t="s">
        <v>169</v>
      </c>
      <c r="AU238" s="257" t="s">
        <v>90</v>
      </c>
      <c r="AY238" s="17" t="s">
        <v>166</v>
      </c>
      <c r="BE238" s="258">
        <f>IF(N238="základní",J238,0)</f>
        <v>0</v>
      </c>
      <c r="BF238" s="258">
        <f>IF(N238="snížená",J238,0)</f>
        <v>0</v>
      </c>
      <c r="BG238" s="258">
        <f>IF(N238="zákl. přenesená",J238,0)</f>
        <v>0</v>
      </c>
      <c r="BH238" s="258">
        <f>IF(N238="sníž. přenesená",J238,0)</f>
        <v>0</v>
      </c>
      <c r="BI238" s="258">
        <f>IF(N238="nulová",J238,0)</f>
        <v>0</v>
      </c>
      <c r="BJ238" s="17" t="s">
        <v>88</v>
      </c>
      <c r="BK238" s="258">
        <f>ROUND(I238*H238,2)</f>
        <v>0</v>
      </c>
      <c r="BL238" s="17" t="s">
        <v>113</v>
      </c>
      <c r="BM238" s="257" t="s">
        <v>3163</v>
      </c>
    </row>
    <row r="239" spans="1:47" s="2" customFormat="1" ht="12">
      <c r="A239" s="38"/>
      <c r="B239" s="39"/>
      <c r="C239" s="40"/>
      <c r="D239" s="259" t="s">
        <v>175</v>
      </c>
      <c r="E239" s="40"/>
      <c r="F239" s="260" t="s">
        <v>3164</v>
      </c>
      <c r="G239" s="40"/>
      <c r="H239" s="40"/>
      <c r="I239" s="155"/>
      <c r="J239" s="40"/>
      <c r="K239" s="40"/>
      <c r="L239" s="44"/>
      <c r="M239" s="261"/>
      <c r="N239" s="262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175</v>
      </c>
      <c r="AU239" s="17" t="s">
        <v>90</v>
      </c>
    </row>
    <row r="240" spans="1:65" s="2" customFormat="1" ht="21.75" customHeight="1">
      <c r="A240" s="38"/>
      <c r="B240" s="39"/>
      <c r="C240" s="245" t="s">
        <v>508</v>
      </c>
      <c r="D240" s="245" t="s">
        <v>169</v>
      </c>
      <c r="E240" s="246" t="s">
        <v>3165</v>
      </c>
      <c r="F240" s="247" t="s">
        <v>3166</v>
      </c>
      <c r="G240" s="248" t="s">
        <v>264</v>
      </c>
      <c r="H240" s="249">
        <v>40</v>
      </c>
      <c r="I240" s="250"/>
      <c r="J240" s="251">
        <f>ROUND(I240*H240,2)</f>
        <v>0</v>
      </c>
      <c r="K240" s="252"/>
      <c r="L240" s="44"/>
      <c r="M240" s="253" t="s">
        <v>1</v>
      </c>
      <c r="N240" s="254" t="s">
        <v>45</v>
      </c>
      <c r="O240" s="91"/>
      <c r="P240" s="255">
        <f>O240*H240</f>
        <v>0</v>
      </c>
      <c r="Q240" s="255">
        <v>0</v>
      </c>
      <c r="R240" s="255">
        <f>Q240*H240</f>
        <v>0</v>
      </c>
      <c r="S240" s="255">
        <v>0</v>
      </c>
      <c r="T240" s="256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57" t="s">
        <v>113</v>
      </c>
      <c r="AT240" s="257" t="s">
        <v>169</v>
      </c>
      <c r="AU240" s="257" t="s">
        <v>90</v>
      </c>
      <c r="AY240" s="17" t="s">
        <v>166</v>
      </c>
      <c r="BE240" s="258">
        <f>IF(N240="základní",J240,0)</f>
        <v>0</v>
      </c>
      <c r="BF240" s="258">
        <f>IF(N240="snížená",J240,0)</f>
        <v>0</v>
      </c>
      <c r="BG240" s="258">
        <f>IF(N240="zákl. přenesená",J240,0)</f>
        <v>0</v>
      </c>
      <c r="BH240" s="258">
        <f>IF(N240="sníž. přenesená",J240,0)</f>
        <v>0</v>
      </c>
      <c r="BI240" s="258">
        <f>IF(N240="nulová",J240,0)</f>
        <v>0</v>
      </c>
      <c r="BJ240" s="17" t="s">
        <v>88</v>
      </c>
      <c r="BK240" s="258">
        <f>ROUND(I240*H240,2)</f>
        <v>0</v>
      </c>
      <c r="BL240" s="17" t="s">
        <v>113</v>
      </c>
      <c r="BM240" s="257" t="s">
        <v>3167</v>
      </c>
    </row>
    <row r="241" spans="1:47" s="2" customFormat="1" ht="12">
      <c r="A241" s="38"/>
      <c r="B241" s="39"/>
      <c r="C241" s="40"/>
      <c r="D241" s="259" t="s">
        <v>175</v>
      </c>
      <c r="E241" s="40"/>
      <c r="F241" s="260" t="s">
        <v>3166</v>
      </c>
      <c r="G241" s="40"/>
      <c r="H241" s="40"/>
      <c r="I241" s="155"/>
      <c r="J241" s="40"/>
      <c r="K241" s="40"/>
      <c r="L241" s="44"/>
      <c r="M241" s="261"/>
      <c r="N241" s="262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175</v>
      </c>
      <c r="AU241" s="17" t="s">
        <v>90</v>
      </c>
    </row>
    <row r="242" spans="1:65" s="2" customFormat="1" ht="33" customHeight="1">
      <c r="A242" s="38"/>
      <c r="B242" s="39"/>
      <c r="C242" s="245" t="s">
        <v>512</v>
      </c>
      <c r="D242" s="245" t="s">
        <v>169</v>
      </c>
      <c r="E242" s="246" t="s">
        <v>3168</v>
      </c>
      <c r="F242" s="247" t="s">
        <v>3169</v>
      </c>
      <c r="G242" s="248" t="s">
        <v>272</v>
      </c>
      <c r="H242" s="249">
        <v>3.54</v>
      </c>
      <c r="I242" s="250"/>
      <c r="J242" s="251">
        <f>ROUND(I242*H242,2)</f>
        <v>0</v>
      </c>
      <c r="K242" s="252"/>
      <c r="L242" s="44"/>
      <c r="M242" s="253" t="s">
        <v>1</v>
      </c>
      <c r="N242" s="254" t="s">
        <v>45</v>
      </c>
      <c r="O242" s="91"/>
      <c r="P242" s="255">
        <f>O242*H242</f>
        <v>0</v>
      </c>
      <c r="Q242" s="255">
        <v>0</v>
      </c>
      <c r="R242" s="255">
        <f>Q242*H242</f>
        <v>0</v>
      </c>
      <c r="S242" s="255">
        <v>0</v>
      </c>
      <c r="T242" s="25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57" t="s">
        <v>113</v>
      </c>
      <c r="AT242" s="257" t="s">
        <v>169</v>
      </c>
      <c r="AU242" s="257" t="s">
        <v>90</v>
      </c>
      <c r="AY242" s="17" t="s">
        <v>166</v>
      </c>
      <c r="BE242" s="258">
        <f>IF(N242="základní",J242,0)</f>
        <v>0</v>
      </c>
      <c r="BF242" s="258">
        <f>IF(N242="snížená",J242,0)</f>
        <v>0</v>
      </c>
      <c r="BG242" s="258">
        <f>IF(N242="zákl. přenesená",J242,0)</f>
        <v>0</v>
      </c>
      <c r="BH242" s="258">
        <f>IF(N242="sníž. přenesená",J242,0)</f>
        <v>0</v>
      </c>
      <c r="BI242" s="258">
        <f>IF(N242="nulová",J242,0)</f>
        <v>0</v>
      </c>
      <c r="BJ242" s="17" t="s">
        <v>88</v>
      </c>
      <c r="BK242" s="258">
        <f>ROUND(I242*H242,2)</f>
        <v>0</v>
      </c>
      <c r="BL242" s="17" t="s">
        <v>113</v>
      </c>
      <c r="BM242" s="257" t="s">
        <v>3170</v>
      </c>
    </row>
    <row r="243" spans="1:47" s="2" customFormat="1" ht="12">
      <c r="A243" s="38"/>
      <c r="B243" s="39"/>
      <c r="C243" s="40"/>
      <c r="D243" s="259" t="s">
        <v>175</v>
      </c>
      <c r="E243" s="40"/>
      <c r="F243" s="260" t="s">
        <v>3169</v>
      </c>
      <c r="G243" s="40"/>
      <c r="H243" s="40"/>
      <c r="I243" s="155"/>
      <c r="J243" s="40"/>
      <c r="K243" s="40"/>
      <c r="L243" s="44"/>
      <c r="M243" s="261"/>
      <c r="N243" s="262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175</v>
      </c>
      <c r="AU243" s="17" t="s">
        <v>90</v>
      </c>
    </row>
    <row r="244" spans="1:51" s="13" customFormat="1" ht="12">
      <c r="A244" s="13"/>
      <c r="B244" s="267"/>
      <c r="C244" s="268"/>
      <c r="D244" s="259" t="s">
        <v>267</v>
      </c>
      <c r="E244" s="269" t="s">
        <v>1</v>
      </c>
      <c r="F244" s="270" t="s">
        <v>3171</v>
      </c>
      <c r="G244" s="268"/>
      <c r="H244" s="271">
        <v>3.54</v>
      </c>
      <c r="I244" s="272"/>
      <c r="J244" s="268"/>
      <c r="K244" s="268"/>
      <c r="L244" s="273"/>
      <c r="M244" s="274"/>
      <c r="N244" s="275"/>
      <c r="O244" s="275"/>
      <c r="P244" s="275"/>
      <c r="Q244" s="275"/>
      <c r="R244" s="275"/>
      <c r="S244" s="275"/>
      <c r="T244" s="27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77" t="s">
        <v>267</v>
      </c>
      <c r="AU244" s="277" t="s">
        <v>90</v>
      </c>
      <c r="AV244" s="13" t="s">
        <v>90</v>
      </c>
      <c r="AW244" s="13" t="s">
        <v>35</v>
      </c>
      <c r="AX244" s="13" t="s">
        <v>80</v>
      </c>
      <c r="AY244" s="277" t="s">
        <v>166</v>
      </c>
    </row>
    <row r="245" spans="1:51" s="14" customFormat="1" ht="12">
      <c r="A245" s="14"/>
      <c r="B245" s="278"/>
      <c r="C245" s="279"/>
      <c r="D245" s="259" t="s">
        <v>267</v>
      </c>
      <c r="E245" s="280" t="s">
        <v>1</v>
      </c>
      <c r="F245" s="281" t="s">
        <v>269</v>
      </c>
      <c r="G245" s="279"/>
      <c r="H245" s="282">
        <v>3.54</v>
      </c>
      <c r="I245" s="283"/>
      <c r="J245" s="279"/>
      <c r="K245" s="279"/>
      <c r="L245" s="284"/>
      <c r="M245" s="285"/>
      <c r="N245" s="286"/>
      <c r="O245" s="286"/>
      <c r="P245" s="286"/>
      <c r="Q245" s="286"/>
      <c r="R245" s="286"/>
      <c r="S245" s="286"/>
      <c r="T245" s="287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88" t="s">
        <v>267</v>
      </c>
      <c r="AU245" s="288" t="s">
        <v>90</v>
      </c>
      <c r="AV245" s="14" t="s">
        <v>103</v>
      </c>
      <c r="AW245" s="14" t="s">
        <v>35</v>
      </c>
      <c r="AX245" s="14" t="s">
        <v>88</v>
      </c>
      <c r="AY245" s="288" t="s">
        <v>166</v>
      </c>
    </row>
    <row r="246" spans="1:65" s="2" customFormat="1" ht="16.5" customHeight="1">
      <c r="A246" s="38"/>
      <c r="B246" s="39"/>
      <c r="C246" s="245" t="s">
        <v>519</v>
      </c>
      <c r="D246" s="245" t="s">
        <v>169</v>
      </c>
      <c r="E246" s="246" t="s">
        <v>3172</v>
      </c>
      <c r="F246" s="247" t="s">
        <v>3173</v>
      </c>
      <c r="G246" s="248" t="s">
        <v>1521</v>
      </c>
      <c r="H246" s="249">
        <v>1</v>
      </c>
      <c r="I246" s="250"/>
      <c r="J246" s="251">
        <f>ROUND(I246*H246,2)</f>
        <v>0</v>
      </c>
      <c r="K246" s="252"/>
      <c r="L246" s="44"/>
      <c r="M246" s="253" t="s">
        <v>1</v>
      </c>
      <c r="N246" s="254" t="s">
        <v>45</v>
      </c>
      <c r="O246" s="91"/>
      <c r="P246" s="255">
        <f>O246*H246</f>
        <v>0</v>
      </c>
      <c r="Q246" s="255">
        <v>0</v>
      </c>
      <c r="R246" s="255">
        <f>Q246*H246</f>
        <v>0</v>
      </c>
      <c r="S246" s="255">
        <v>0</v>
      </c>
      <c r="T246" s="256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57" t="s">
        <v>113</v>
      </c>
      <c r="AT246" s="257" t="s">
        <v>169</v>
      </c>
      <c r="AU246" s="257" t="s">
        <v>90</v>
      </c>
      <c r="AY246" s="17" t="s">
        <v>166</v>
      </c>
      <c r="BE246" s="258">
        <f>IF(N246="základní",J246,0)</f>
        <v>0</v>
      </c>
      <c r="BF246" s="258">
        <f>IF(N246="snížená",J246,0)</f>
        <v>0</v>
      </c>
      <c r="BG246" s="258">
        <f>IF(N246="zákl. přenesená",J246,0)</f>
        <v>0</v>
      </c>
      <c r="BH246" s="258">
        <f>IF(N246="sníž. přenesená",J246,0)</f>
        <v>0</v>
      </c>
      <c r="BI246" s="258">
        <f>IF(N246="nulová",J246,0)</f>
        <v>0</v>
      </c>
      <c r="BJ246" s="17" t="s">
        <v>88</v>
      </c>
      <c r="BK246" s="258">
        <f>ROUND(I246*H246,2)</f>
        <v>0</v>
      </c>
      <c r="BL246" s="17" t="s">
        <v>113</v>
      </c>
      <c r="BM246" s="257" t="s">
        <v>3174</v>
      </c>
    </row>
    <row r="247" spans="1:47" s="2" customFormat="1" ht="12">
      <c r="A247" s="38"/>
      <c r="B247" s="39"/>
      <c r="C247" s="40"/>
      <c r="D247" s="259" t="s">
        <v>175</v>
      </c>
      <c r="E247" s="40"/>
      <c r="F247" s="260" t="s">
        <v>3169</v>
      </c>
      <c r="G247" s="40"/>
      <c r="H247" s="40"/>
      <c r="I247" s="155"/>
      <c r="J247" s="40"/>
      <c r="K247" s="40"/>
      <c r="L247" s="44"/>
      <c r="M247" s="261"/>
      <c r="N247" s="262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175</v>
      </c>
      <c r="AU247" s="17" t="s">
        <v>90</v>
      </c>
    </row>
    <row r="248" spans="1:51" s="13" customFormat="1" ht="12">
      <c r="A248" s="13"/>
      <c r="B248" s="267"/>
      <c r="C248" s="268"/>
      <c r="D248" s="259" t="s">
        <v>267</v>
      </c>
      <c r="E248" s="269" t="s">
        <v>1</v>
      </c>
      <c r="F248" s="270" t="s">
        <v>88</v>
      </c>
      <c r="G248" s="268"/>
      <c r="H248" s="271">
        <v>1</v>
      </c>
      <c r="I248" s="272"/>
      <c r="J248" s="268"/>
      <c r="K248" s="268"/>
      <c r="L248" s="273"/>
      <c r="M248" s="274"/>
      <c r="N248" s="275"/>
      <c r="O248" s="275"/>
      <c r="P248" s="275"/>
      <c r="Q248" s="275"/>
      <c r="R248" s="275"/>
      <c r="S248" s="275"/>
      <c r="T248" s="27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77" t="s">
        <v>267</v>
      </c>
      <c r="AU248" s="277" t="s">
        <v>90</v>
      </c>
      <c r="AV248" s="13" t="s">
        <v>90</v>
      </c>
      <c r="AW248" s="13" t="s">
        <v>35</v>
      </c>
      <c r="AX248" s="13" t="s">
        <v>80</v>
      </c>
      <c r="AY248" s="277" t="s">
        <v>166</v>
      </c>
    </row>
    <row r="249" spans="1:51" s="14" customFormat="1" ht="12">
      <c r="A249" s="14"/>
      <c r="B249" s="278"/>
      <c r="C249" s="279"/>
      <c r="D249" s="259" t="s">
        <v>267</v>
      </c>
      <c r="E249" s="280" t="s">
        <v>1</v>
      </c>
      <c r="F249" s="281" t="s">
        <v>269</v>
      </c>
      <c r="G249" s="279"/>
      <c r="H249" s="282">
        <v>1</v>
      </c>
      <c r="I249" s="283"/>
      <c r="J249" s="279"/>
      <c r="K249" s="279"/>
      <c r="L249" s="284"/>
      <c r="M249" s="285"/>
      <c r="N249" s="286"/>
      <c r="O249" s="286"/>
      <c r="P249" s="286"/>
      <c r="Q249" s="286"/>
      <c r="R249" s="286"/>
      <c r="S249" s="286"/>
      <c r="T249" s="287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8" t="s">
        <v>267</v>
      </c>
      <c r="AU249" s="288" t="s">
        <v>90</v>
      </c>
      <c r="AV249" s="14" t="s">
        <v>103</v>
      </c>
      <c r="AW249" s="14" t="s">
        <v>35</v>
      </c>
      <c r="AX249" s="14" t="s">
        <v>88</v>
      </c>
      <c r="AY249" s="288" t="s">
        <v>166</v>
      </c>
    </row>
    <row r="250" spans="1:65" s="2" customFormat="1" ht="55.5" customHeight="1">
      <c r="A250" s="38"/>
      <c r="B250" s="39"/>
      <c r="C250" s="245" t="s">
        <v>523</v>
      </c>
      <c r="D250" s="245" t="s">
        <v>169</v>
      </c>
      <c r="E250" s="246" t="s">
        <v>3175</v>
      </c>
      <c r="F250" s="247" t="s">
        <v>3176</v>
      </c>
      <c r="G250" s="248" t="s">
        <v>1</v>
      </c>
      <c r="H250" s="249">
        <v>1</v>
      </c>
      <c r="I250" s="250"/>
      <c r="J250" s="251">
        <f>ROUND(I250*H250,2)</f>
        <v>0</v>
      </c>
      <c r="K250" s="252"/>
      <c r="L250" s="44"/>
      <c r="M250" s="253" t="s">
        <v>1</v>
      </c>
      <c r="N250" s="254" t="s">
        <v>45</v>
      </c>
      <c r="O250" s="91"/>
      <c r="P250" s="255">
        <f>O250*H250</f>
        <v>0</v>
      </c>
      <c r="Q250" s="255">
        <v>0</v>
      </c>
      <c r="R250" s="255">
        <f>Q250*H250</f>
        <v>0</v>
      </c>
      <c r="S250" s="255">
        <v>0</v>
      </c>
      <c r="T250" s="256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57" t="s">
        <v>113</v>
      </c>
      <c r="AT250" s="257" t="s">
        <v>169</v>
      </c>
      <c r="AU250" s="257" t="s">
        <v>90</v>
      </c>
      <c r="AY250" s="17" t="s">
        <v>166</v>
      </c>
      <c r="BE250" s="258">
        <f>IF(N250="základní",J250,0)</f>
        <v>0</v>
      </c>
      <c r="BF250" s="258">
        <f>IF(N250="snížená",J250,0)</f>
        <v>0</v>
      </c>
      <c r="BG250" s="258">
        <f>IF(N250="zákl. přenesená",J250,0)</f>
        <v>0</v>
      </c>
      <c r="BH250" s="258">
        <f>IF(N250="sníž. přenesená",J250,0)</f>
        <v>0</v>
      </c>
      <c r="BI250" s="258">
        <f>IF(N250="nulová",J250,0)</f>
        <v>0</v>
      </c>
      <c r="BJ250" s="17" t="s">
        <v>88</v>
      </c>
      <c r="BK250" s="258">
        <f>ROUND(I250*H250,2)</f>
        <v>0</v>
      </c>
      <c r="BL250" s="17" t="s">
        <v>113</v>
      </c>
      <c r="BM250" s="257" t="s">
        <v>3177</v>
      </c>
    </row>
    <row r="251" spans="1:47" s="2" customFormat="1" ht="12">
      <c r="A251" s="38"/>
      <c r="B251" s="39"/>
      <c r="C251" s="40"/>
      <c r="D251" s="259" t="s">
        <v>175</v>
      </c>
      <c r="E251" s="40"/>
      <c r="F251" s="260" t="s">
        <v>3176</v>
      </c>
      <c r="G251" s="40"/>
      <c r="H251" s="40"/>
      <c r="I251" s="155"/>
      <c r="J251" s="40"/>
      <c r="K251" s="40"/>
      <c r="L251" s="44"/>
      <c r="M251" s="261"/>
      <c r="N251" s="262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175</v>
      </c>
      <c r="AU251" s="17" t="s">
        <v>90</v>
      </c>
    </row>
    <row r="252" spans="1:51" s="13" customFormat="1" ht="12">
      <c r="A252" s="13"/>
      <c r="B252" s="267"/>
      <c r="C252" s="268"/>
      <c r="D252" s="259" t="s">
        <v>267</v>
      </c>
      <c r="E252" s="269" t="s">
        <v>1</v>
      </c>
      <c r="F252" s="270" t="s">
        <v>88</v>
      </c>
      <c r="G252" s="268"/>
      <c r="H252" s="271">
        <v>1</v>
      </c>
      <c r="I252" s="272"/>
      <c r="J252" s="268"/>
      <c r="K252" s="268"/>
      <c r="L252" s="273"/>
      <c r="M252" s="274"/>
      <c r="N252" s="275"/>
      <c r="O252" s="275"/>
      <c r="P252" s="275"/>
      <c r="Q252" s="275"/>
      <c r="R252" s="275"/>
      <c r="S252" s="275"/>
      <c r="T252" s="27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77" t="s">
        <v>267</v>
      </c>
      <c r="AU252" s="277" t="s">
        <v>90</v>
      </c>
      <c r="AV252" s="13" t="s">
        <v>90</v>
      </c>
      <c r="AW252" s="13" t="s">
        <v>35</v>
      </c>
      <c r="AX252" s="13" t="s">
        <v>80</v>
      </c>
      <c r="AY252" s="277" t="s">
        <v>166</v>
      </c>
    </row>
    <row r="253" spans="1:51" s="14" customFormat="1" ht="12">
      <c r="A253" s="14"/>
      <c r="B253" s="278"/>
      <c r="C253" s="279"/>
      <c r="D253" s="259" t="s">
        <v>267</v>
      </c>
      <c r="E253" s="280" t="s">
        <v>1</v>
      </c>
      <c r="F253" s="281" t="s">
        <v>269</v>
      </c>
      <c r="G253" s="279"/>
      <c r="H253" s="282">
        <v>1</v>
      </c>
      <c r="I253" s="283"/>
      <c r="J253" s="279"/>
      <c r="K253" s="279"/>
      <c r="L253" s="284"/>
      <c r="M253" s="285"/>
      <c r="N253" s="286"/>
      <c r="O253" s="286"/>
      <c r="P253" s="286"/>
      <c r="Q253" s="286"/>
      <c r="R253" s="286"/>
      <c r="S253" s="286"/>
      <c r="T253" s="287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8" t="s">
        <v>267</v>
      </c>
      <c r="AU253" s="288" t="s">
        <v>90</v>
      </c>
      <c r="AV253" s="14" t="s">
        <v>103</v>
      </c>
      <c r="AW253" s="14" t="s">
        <v>35</v>
      </c>
      <c r="AX253" s="14" t="s">
        <v>88</v>
      </c>
      <c r="AY253" s="288" t="s">
        <v>166</v>
      </c>
    </row>
    <row r="254" spans="1:65" s="2" customFormat="1" ht="21.75" customHeight="1">
      <c r="A254" s="38"/>
      <c r="B254" s="39"/>
      <c r="C254" s="245" t="s">
        <v>529</v>
      </c>
      <c r="D254" s="245" t="s">
        <v>169</v>
      </c>
      <c r="E254" s="246" t="s">
        <v>3178</v>
      </c>
      <c r="F254" s="247" t="s">
        <v>3179</v>
      </c>
      <c r="G254" s="248" t="s">
        <v>1521</v>
      </c>
      <c r="H254" s="249">
        <v>1</v>
      </c>
      <c r="I254" s="250"/>
      <c r="J254" s="251">
        <f>ROUND(I254*H254,2)</f>
        <v>0</v>
      </c>
      <c r="K254" s="252"/>
      <c r="L254" s="44"/>
      <c r="M254" s="253" t="s">
        <v>1</v>
      </c>
      <c r="N254" s="254" t="s">
        <v>45</v>
      </c>
      <c r="O254" s="91"/>
      <c r="P254" s="255">
        <f>O254*H254</f>
        <v>0</v>
      </c>
      <c r="Q254" s="255">
        <v>0</v>
      </c>
      <c r="R254" s="255">
        <f>Q254*H254</f>
        <v>0</v>
      </c>
      <c r="S254" s="255">
        <v>0</v>
      </c>
      <c r="T254" s="256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57" t="s">
        <v>113</v>
      </c>
      <c r="AT254" s="257" t="s">
        <v>169</v>
      </c>
      <c r="AU254" s="257" t="s">
        <v>90</v>
      </c>
      <c r="AY254" s="17" t="s">
        <v>166</v>
      </c>
      <c r="BE254" s="258">
        <f>IF(N254="základní",J254,0)</f>
        <v>0</v>
      </c>
      <c r="BF254" s="258">
        <f>IF(N254="snížená",J254,0)</f>
        <v>0</v>
      </c>
      <c r="BG254" s="258">
        <f>IF(N254="zákl. přenesená",J254,0)</f>
        <v>0</v>
      </c>
      <c r="BH254" s="258">
        <f>IF(N254="sníž. přenesená",J254,0)</f>
        <v>0</v>
      </c>
      <c r="BI254" s="258">
        <f>IF(N254="nulová",J254,0)</f>
        <v>0</v>
      </c>
      <c r="BJ254" s="17" t="s">
        <v>88</v>
      </c>
      <c r="BK254" s="258">
        <f>ROUND(I254*H254,2)</f>
        <v>0</v>
      </c>
      <c r="BL254" s="17" t="s">
        <v>113</v>
      </c>
      <c r="BM254" s="257" t="s">
        <v>3180</v>
      </c>
    </row>
    <row r="255" spans="1:47" s="2" customFormat="1" ht="12">
      <c r="A255" s="38"/>
      <c r="B255" s="39"/>
      <c r="C255" s="40"/>
      <c r="D255" s="259" t="s">
        <v>175</v>
      </c>
      <c r="E255" s="40"/>
      <c r="F255" s="260" t="s">
        <v>3181</v>
      </c>
      <c r="G255" s="40"/>
      <c r="H255" s="40"/>
      <c r="I255" s="155"/>
      <c r="J255" s="40"/>
      <c r="K255" s="40"/>
      <c r="L255" s="44"/>
      <c r="M255" s="261"/>
      <c r="N255" s="262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175</v>
      </c>
      <c r="AU255" s="17" t="s">
        <v>90</v>
      </c>
    </row>
    <row r="256" spans="1:65" s="2" customFormat="1" ht="21.75" customHeight="1">
      <c r="A256" s="38"/>
      <c r="B256" s="39"/>
      <c r="C256" s="245" t="s">
        <v>534</v>
      </c>
      <c r="D256" s="245" t="s">
        <v>169</v>
      </c>
      <c r="E256" s="246" t="s">
        <v>3182</v>
      </c>
      <c r="F256" s="247" t="s">
        <v>3183</v>
      </c>
      <c r="G256" s="248" t="s">
        <v>1521</v>
      </c>
      <c r="H256" s="249">
        <v>2</v>
      </c>
      <c r="I256" s="250"/>
      <c r="J256" s="251">
        <f>ROUND(I256*H256,2)</f>
        <v>0</v>
      </c>
      <c r="K256" s="252"/>
      <c r="L256" s="44"/>
      <c r="M256" s="253" t="s">
        <v>1</v>
      </c>
      <c r="N256" s="254" t="s">
        <v>45</v>
      </c>
      <c r="O256" s="91"/>
      <c r="P256" s="255">
        <f>O256*H256</f>
        <v>0</v>
      </c>
      <c r="Q256" s="255">
        <v>0</v>
      </c>
      <c r="R256" s="255">
        <f>Q256*H256</f>
        <v>0</v>
      </c>
      <c r="S256" s="255">
        <v>0</v>
      </c>
      <c r="T256" s="256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57" t="s">
        <v>113</v>
      </c>
      <c r="AT256" s="257" t="s">
        <v>169</v>
      </c>
      <c r="AU256" s="257" t="s">
        <v>90</v>
      </c>
      <c r="AY256" s="17" t="s">
        <v>166</v>
      </c>
      <c r="BE256" s="258">
        <f>IF(N256="základní",J256,0)</f>
        <v>0</v>
      </c>
      <c r="BF256" s="258">
        <f>IF(N256="snížená",J256,0)</f>
        <v>0</v>
      </c>
      <c r="BG256" s="258">
        <f>IF(N256="zákl. přenesená",J256,0)</f>
        <v>0</v>
      </c>
      <c r="BH256" s="258">
        <f>IF(N256="sníž. přenesená",J256,0)</f>
        <v>0</v>
      </c>
      <c r="BI256" s="258">
        <f>IF(N256="nulová",J256,0)</f>
        <v>0</v>
      </c>
      <c r="BJ256" s="17" t="s">
        <v>88</v>
      </c>
      <c r="BK256" s="258">
        <f>ROUND(I256*H256,2)</f>
        <v>0</v>
      </c>
      <c r="BL256" s="17" t="s">
        <v>113</v>
      </c>
      <c r="BM256" s="257" t="s">
        <v>3184</v>
      </c>
    </row>
    <row r="257" spans="1:47" s="2" customFormat="1" ht="12">
      <c r="A257" s="38"/>
      <c r="B257" s="39"/>
      <c r="C257" s="40"/>
      <c r="D257" s="259" t="s">
        <v>175</v>
      </c>
      <c r="E257" s="40"/>
      <c r="F257" s="260" t="s">
        <v>3183</v>
      </c>
      <c r="G257" s="40"/>
      <c r="H257" s="40"/>
      <c r="I257" s="155"/>
      <c r="J257" s="40"/>
      <c r="K257" s="40"/>
      <c r="L257" s="44"/>
      <c r="M257" s="261"/>
      <c r="N257" s="262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175</v>
      </c>
      <c r="AU257" s="17" t="s">
        <v>90</v>
      </c>
    </row>
    <row r="258" spans="1:51" s="13" customFormat="1" ht="12">
      <c r="A258" s="13"/>
      <c r="B258" s="267"/>
      <c r="C258" s="268"/>
      <c r="D258" s="259" t="s">
        <v>267</v>
      </c>
      <c r="E258" s="269" t="s">
        <v>1</v>
      </c>
      <c r="F258" s="270" t="s">
        <v>90</v>
      </c>
      <c r="G258" s="268"/>
      <c r="H258" s="271">
        <v>2</v>
      </c>
      <c r="I258" s="272"/>
      <c r="J258" s="268"/>
      <c r="K258" s="268"/>
      <c r="L258" s="273"/>
      <c r="M258" s="274"/>
      <c r="N258" s="275"/>
      <c r="O258" s="275"/>
      <c r="P258" s="275"/>
      <c r="Q258" s="275"/>
      <c r="R258" s="275"/>
      <c r="S258" s="275"/>
      <c r="T258" s="27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77" t="s">
        <v>267</v>
      </c>
      <c r="AU258" s="277" t="s">
        <v>90</v>
      </c>
      <c r="AV258" s="13" t="s">
        <v>90</v>
      </c>
      <c r="AW258" s="13" t="s">
        <v>35</v>
      </c>
      <c r="AX258" s="13" t="s">
        <v>80</v>
      </c>
      <c r="AY258" s="277" t="s">
        <v>166</v>
      </c>
    </row>
    <row r="259" spans="1:51" s="14" customFormat="1" ht="12">
      <c r="A259" s="14"/>
      <c r="B259" s="278"/>
      <c r="C259" s="279"/>
      <c r="D259" s="259" t="s">
        <v>267</v>
      </c>
      <c r="E259" s="280" t="s">
        <v>1</v>
      </c>
      <c r="F259" s="281" t="s">
        <v>269</v>
      </c>
      <c r="G259" s="279"/>
      <c r="H259" s="282">
        <v>2</v>
      </c>
      <c r="I259" s="283"/>
      <c r="J259" s="279"/>
      <c r="K259" s="279"/>
      <c r="L259" s="284"/>
      <c r="M259" s="285"/>
      <c r="N259" s="286"/>
      <c r="O259" s="286"/>
      <c r="P259" s="286"/>
      <c r="Q259" s="286"/>
      <c r="R259" s="286"/>
      <c r="S259" s="286"/>
      <c r="T259" s="287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88" t="s">
        <v>267</v>
      </c>
      <c r="AU259" s="288" t="s">
        <v>90</v>
      </c>
      <c r="AV259" s="14" t="s">
        <v>103</v>
      </c>
      <c r="AW259" s="14" t="s">
        <v>35</v>
      </c>
      <c r="AX259" s="14" t="s">
        <v>88</v>
      </c>
      <c r="AY259" s="288" t="s">
        <v>166</v>
      </c>
    </row>
    <row r="260" spans="1:65" s="2" customFormat="1" ht="21.75" customHeight="1">
      <c r="A260" s="38"/>
      <c r="B260" s="39"/>
      <c r="C260" s="245" t="s">
        <v>597</v>
      </c>
      <c r="D260" s="245" t="s">
        <v>169</v>
      </c>
      <c r="E260" s="246" t="s">
        <v>3185</v>
      </c>
      <c r="F260" s="247" t="s">
        <v>3186</v>
      </c>
      <c r="G260" s="248" t="s">
        <v>1521</v>
      </c>
      <c r="H260" s="249">
        <v>2</v>
      </c>
      <c r="I260" s="250"/>
      <c r="J260" s="251">
        <f>ROUND(I260*H260,2)</f>
        <v>0</v>
      </c>
      <c r="K260" s="252"/>
      <c r="L260" s="44"/>
      <c r="M260" s="253" t="s">
        <v>1</v>
      </c>
      <c r="N260" s="254" t="s">
        <v>45</v>
      </c>
      <c r="O260" s="91"/>
      <c r="P260" s="255">
        <f>O260*H260</f>
        <v>0</v>
      </c>
      <c r="Q260" s="255">
        <v>0</v>
      </c>
      <c r="R260" s="255">
        <f>Q260*H260</f>
        <v>0</v>
      </c>
      <c r="S260" s="255">
        <v>0</v>
      </c>
      <c r="T260" s="256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57" t="s">
        <v>113</v>
      </c>
      <c r="AT260" s="257" t="s">
        <v>169</v>
      </c>
      <c r="AU260" s="257" t="s">
        <v>90</v>
      </c>
      <c r="AY260" s="17" t="s">
        <v>166</v>
      </c>
      <c r="BE260" s="258">
        <f>IF(N260="základní",J260,0)</f>
        <v>0</v>
      </c>
      <c r="BF260" s="258">
        <f>IF(N260="snížená",J260,0)</f>
        <v>0</v>
      </c>
      <c r="BG260" s="258">
        <f>IF(N260="zákl. přenesená",J260,0)</f>
        <v>0</v>
      </c>
      <c r="BH260" s="258">
        <f>IF(N260="sníž. přenesená",J260,0)</f>
        <v>0</v>
      </c>
      <c r="BI260" s="258">
        <f>IF(N260="nulová",J260,0)</f>
        <v>0</v>
      </c>
      <c r="BJ260" s="17" t="s">
        <v>88</v>
      </c>
      <c r="BK260" s="258">
        <f>ROUND(I260*H260,2)</f>
        <v>0</v>
      </c>
      <c r="BL260" s="17" t="s">
        <v>113</v>
      </c>
      <c r="BM260" s="257" t="s">
        <v>3187</v>
      </c>
    </row>
    <row r="261" spans="1:47" s="2" customFormat="1" ht="12">
      <c r="A261" s="38"/>
      <c r="B261" s="39"/>
      <c r="C261" s="40"/>
      <c r="D261" s="259" t="s">
        <v>175</v>
      </c>
      <c r="E261" s="40"/>
      <c r="F261" s="260" t="s">
        <v>3183</v>
      </c>
      <c r="G261" s="40"/>
      <c r="H261" s="40"/>
      <c r="I261" s="155"/>
      <c r="J261" s="40"/>
      <c r="K261" s="40"/>
      <c r="L261" s="44"/>
      <c r="M261" s="261"/>
      <c r="N261" s="262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175</v>
      </c>
      <c r="AU261" s="17" t="s">
        <v>90</v>
      </c>
    </row>
    <row r="262" spans="1:51" s="13" customFormat="1" ht="12">
      <c r="A262" s="13"/>
      <c r="B262" s="267"/>
      <c r="C262" s="268"/>
      <c r="D262" s="259" t="s">
        <v>267</v>
      </c>
      <c r="E262" s="269" t="s">
        <v>1</v>
      </c>
      <c r="F262" s="270" t="s">
        <v>90</v>
      </c>
      <c r="G262" s="268"/>
      <c r="H262" s="271">
        <v>2</v>
      </c>
      <c r="I262" s="272"/>
      <c r="J262" s="268"/>
      <c r="K262" s="268"/>
      <c r="L262" s="273"/>
      <c r="M262" s="274"/>
      <c r="N262" s="275"/>
      <c r="O262" s="275"/>
      <c r="P262" s="275"/>
      <c r="Q262" s="275"/>
      <c r="R262" s="275"/>
      <c r="S262" s="275"/>
      <c r="T262" s="27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77" t="s">
        <v>267</v>
      </c>
      <c r="AU262" s="277" t="s">
        <v>90</v>
      </c>
      <c r="AV262" s="13" t="s">
        <v>90</v>
      </c>
      <c r="AW262" s="13" t="s">
        <v>35</v>
      </c>
      <c r="AX262" s="13" t="s">
        <v>80</v>
      </c>
      <c r="AY262" s="277" t="s">
        <v>166</v>
      </c>
    </row>
    <row r="263" spans="1:51" s="14" customFormat="1" ht="12">
      <c r="A263" s="14"/>
      <c r="B263" s="278"/>
      <c r="C263" s="279"/>
      <c r="D263" s="259" t="s">
        <v>267</v>
      </c>
      <c r="E263" s="280" t="s">
        <v>1</v>
      </c>
      <c r="F263" s="281" t="s">
        <v>269</v>
      </c>
      <c r="G263" s="279"/>
      <c r="H263" s="282">
        <v>2</v>
      </c>
      <c r="I263" s="283"/>
      <c r="J263" s="279"/>
      <c r="K263" s="279"/>
      <c r="L263" s="284"/>
      <c r="M263" s="285"/>
      <c r="N263" s="286"/>
      <c r="O263" s="286"/>
      <c r="P263" s="286"/>
      <c r="Q263" s="286"/>
      <c r="R263" s="286"/>
      <c r="S263" s="286"/>
      <c r="T263" s="287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8" t="s">
        <v>267</v>
      </c>
      <c r="AU263" s="288" t="s">
        <v>90</v>
      </c>
      <c r="AV263" s="14" t="s">
        <v>103</v>
      </c>
      <c r="AW263" s="14" t="s">
        <v>35</v>
      </c>
      <c r="AX263" s="14" t="s">
        <v>88</v>
      </c>
      <c r="AY263" s="288" t="s">
        <v>166</v>
      </c>
    </row>
    <row r="264" spans="1:65" s="2" customFormat="1" ht="33" customHeight="1">
      <c r="A264" s="38"/>
      <c r="B264" s="39"/>
      <c r="C264" s="245" t="s">
        <v>547</v>
      </c>
      <c r="D264" s="245" t="s">
        <v>169</v>
      </c>
      <c r="E264" s="246" t="s">
        <v>3188</v>
      </c>
      <c r="F264" s="247" t="s">
        <v>3189</v>
      </c>
      <c r="G264" s="248" t="s">
        <v>1521</v>
      </c>
      <c r="H264" s="249">
        <v>2</v>
      </c>
      <c r="I264" s="250"/>
      <c r="J264" s="251">
        <f>ROUND(I264*H264,2)</f>
        <v>0</v>
      </c>
      <c r="K264" s="252"/>
      <c r="L264" s="44"/>
      <c r="M264" s="253" t="s">
        <v>1</v>
      </c>
      <c r="N264" s="254" t="s">
        <v>45</v>
      </c>
      <c r="O264" s="91"/>
      <c r="P264" s="255">
        <f>O264*H264</f>
        <v>0</v>
      </c>
      <c r="Q264" s="255">
        <v>0</v>
      </c>
      <c r="R264" s="255">
        <f>Q264*H264</f>
        <v>0</v>
      </c>
      <c r="S264" s="255">
        <v>0</v>
      </c>
      <c r="T264" s="256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57" t="s">
        <v>113</v>
      </c>
      <c r="AT264" s="257" t="s">
        <v>169</v>
      </c>
      <c r="AU264" s="257" t="s">
        <v>90</v>
      </c>
      <c r="AY264" s="17" t="s">
        <v>166</v>
      </c>
      <c r="BE264" s="258">
        <f>IF(N264="základní",J264,0)</f>
        <v>0</v>
      </c>
      <c r="BF264" s="258">
        <f>IF(N264="snížená",J264,0)</f>
        <v>0</v>
      </c>
      <c r="BG264" s="258">
        <f>IF(N264="zákl. přenesená",J264,0)</f>
        <v>0</v>
      </c>
      <c r="BH264" s="258">
        <f>IF(N264="sníž. přenesená",J264,0)</f>
        <v>0</v>
      </c>
      <c r="BI264" s="258">
        <f>IF(N264="nulová",J264,0)</f>
        <v>0</v>
      </c>
      <c r="BJ264" s="17" t="s">
        <v>88</v>
      </c>
      <c r="BK264" s="258">
        <f>ROUND(I264*H264,2)</f>
        <v>0</v>
      </c>
      <c r="BL264" s="17" t="s">
        <v>113</v>
      </c>
      <c r="BM264" s="257" t="s">
        <v>3190</v>
      </c>
    </row>
    <row r="265" spans="1:47" s="2" customFormat="1" ht="12">
      <c r="A265" s="38"/>
      <c r="B265" s="39"/>
      <c r="C265" s="40"/>
      <c r="D265" s="259" t="s">
        <v>175</v>
      </c>
      <c r="E265" s="40"/>
      <c r="F265" s="260" t="s">
        <v>3191</v>
      </c>
      <c r="G265" s="40"/>
      <c r="H265" s="40"/>
      <c r="I265" s="155"/>
      <c r="J265" s="40"/>
      <c r="K265" s="40"/>
      <c r="L265" s="44"/>
      <c r="M265" s="261"/>
      <c r="N265" s="262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175</v>
      </c>
      <c r="AU265" s="17" t="s">
        <v>90</v>
      </c>
    </row>
    <row r="266" spans="1:51" s="13" customFormat="1" ht="12">
      <c r="A266" s="13"/>
      <c r="B266" s="267"/>
      <c r="C266" s="268"/>
      <c r="D266" s="259" t="s">
        <v>267</v>
      </c>
      <c r="E266" s="269" t="s">
        <v>1</v>
      </c>
      <c r="F266" s="270" t="s">
        <v>90</v>
      </c>
      <c r="G266" s="268"/>
      <c r="H266" s="271">
        <v>2</v>
      </c>
      <c r="I266" s="272"/>
      <c r="J266" s="268"/>
      <c r="K266" s="268"/>
      <c r="L266" s="273"/>
      <c r="M266" s="274"/>
      <c r="N266" s="275"/>
      <c r="O266" s="275"/>
      <c r="P266" s="275"/>
      <c r="Q266" s="275"/>
      <c r="R266" s="275"/>
      <c r="S266" s="275"/>
      <c r="T266" s="27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77" t="s">
        <v>267</v>
      </c>
      <c r="AU266" s="277" t="s">
        <v>90</v>
      </c>
      <c r="AV266" s="13" t="s">
        <v>90</v>
      </c>
      <c r="AW266" s="13" t="s">
        <v>35</v>
      </c>
      <c r="AX266" s="13" t="s">
        <v>80</v>
      </c>
      <c r="AY266" s="277" t="s">
        <v>166</v>
      </c>
    </row>
    <row r="267" spans="1:51" s="14" customFormat="1" ht="12">
      <c r="A267" s="14"/>
      <c r="B267" s="278"/>
      <c r="C267" s="279"/>
      <c r="D267" s="259" t="s">
        <v>267</v>
      </c>
      <c r="E267" s="280" t="s">
        <v>1</v>
      </c>
      <c r="F267" s="281" t="s">
        <v>269</v>
      </c>
      <c r="G267" s="279"/>
      <c r="H267" s="282">
        <v>2</v>
      </c>
      <c r="I267" s="283"/>
      <c r="J267" s="279"/>
      <c r="K267" s="279"/>
      <c r="L267" s="284"/>
      <c r="M267" s="285"/>
      <c r="N267" s="286"/>
      <c r="O267" s="286"/>
      <c r="P267" s="286"/>
      <c r="Q267" s="286"/>
      <c r="R267" s="286"/>
      <c r="S267" s="286"/>
      <c r="T267" s="287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8" t="s">
        <v>267</v>
      </c>
      <c r="AU267" s="288" t="s">
        <v>90</v>
      </c>
      <c r="AV267" s="14" t="s">
        <v>103</v>
      </c>
      <c r="AW267" s="14" t="s">
        <v>35</v>
      </c>
      <c r="AX267" s="14" t="s">
        <v>88</v>
      </c>
      <c r="AY267" s="288" t="s">
        <v>166</v>
      </c>
    </row>
    <row r="268" spans="1:65" s="2" customFormat="1" ht="33" customHeight="1">
      <c r="A268" s="38"/>
      <c r="B268" s="39"/>
      <c r="C268" s="245" t="s">
        <v>554</v>
      </c>
      <c r="D268" s="245" t="s">
        <v>169</v>
      </c>
      <c r="E268" s="246" t="s">
        <v>3192</v>
      </c>
      <c r="F268" s="247" t="s">
        <v>3193</v>
      </c>
      <c r="G268" s="248" t="s">
        <v>1521</v>
      </c>
      <c r="H268" s="249">
        <v>1</v>
      </c>
      <c r="I268" s="250"/>
      <c r="J268" s="251">
        <f>ROUND(I268*H268,2)</f>
        <v>0</v>
      </c>
      <c r="K268" s="252"/>
      <c r="L268" s="44"/>
      <c r="M268" s="253" t="s">
        <v>1</v>
      </c>
      <c r="N268" s="254" t="s">
        <v>45</v>
      </c>
      <c r="O268" s="91"/>
      <c r="P268" s="255">
        <f>O268*H268</f>
        <v>0</v>
      </c>
      <c r="Q268" s="255">
        <v>0</v>
      </c>
      <c r="R268" s="255">
        <f>Q268*H268</f>
        <v>0</v>
      </c>
      <c r="S268" s="255">
        <v>0</v>
      </c>
      <c r="T268" s="256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57" t="s">
        <v>113</v>
      </c>
      <c r="AT268" s="257" t="s">
        <v>169</v>
      </c>
      <c r="AU268" s="257" t="s">
        <v>90</v>
      </c>
      <c r="AY268" s="17" t="s">
        <v>166</v>
      </c>
      <c r="BE268" s="258">
        <f>IF(N268="základní",J268,0)</f>
        <v>0</v>
      </c>
      <c r="BF268" s="258">
        <f>IF(N268="snížená",J268,0)</f>
        <v>0</v>
      </c>
      <c r="BG268" s="258">
        <f>IF(N268="zákl. přenesená",J268,0)</f>
        <v>0</v>
      </c>
      <c r="BH268" s="258">
        <f>IF(N268="sníž. přenesená",J268,0)</f>
        <v>0</v>
      </c>
      <c r="BI268" s="258">
        <f>IF(N268="nulová",J268,0)</f>
        <v>0</v>
      </c>
      <c r="BJ268" s="17" t="s">
        <v>88</v>
      </c>
      <c r="BK268" s="258">
        <f>ROUND(I268*H268,2)</f>
        <v>0</v>
      </c>
      <c r="BL268" s="17" t="s">
        <v>113</v>
      </c>
      <c r="BM268" s="257" t="s">
        <v>3194</v>
      </c>
    </row>
    <row r="269" spans="1:47" s="2" customFormat="1" ht="12">
      <c r="A269" s="38"/>
      <c r="B269" s="39"/>
      <c r="C269" s="40"/>
      <c r="D269" s="259" t="s">
        <v>175</v>
      </c>
      <c r="E269" s="40"/>
      <c r="F269" s="260" t="s">
        <v>3195</v>
      </c>
      <c r="G269" s="40"/>
      <c r="H269" s="40"/>
      <c r="I269" s="155"/>
      <c r="J269" s="40"/>
      <c r="K269" s="40"/>
      <c r="L269" s="44"/>
      <c r="M269" s="261"/>
      <c r="N269" s="262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175</v>
      </c>
      <c r="AU269" s="17" t="s">
        <v>90</v>
      </c>
    </row>
    <row r="270" spans="1:65" s="2" customFormat="1" ht="44.25" customHeight="1">
      <c r="A270" s="38"/>
      <c r="B270" s="39"/>
      <c r="C270" s="245" t="s">
        <v>560</v>
      </c>
      <c r="D270" s="245" t="s">
        <v>169</v>
      </c>
      <c r="E270" s="246" t="s">
        <v>3196</v>
      </c>
      <c r="F270" s="247" t="s">
        <v>3197</v>
      </c>
      <c r="G270" s="248" t="s">
        <v>1521</v>
      </c>
      <c r="H270" s="249">
        <v>2</v>
      </c>
      <c r="I270" s="250"/>
      <c r="J270" s="251">
        <f>ROUND(I270*H270,2)</f>
        <v>0</v>
      </c>
      <c r="K270" s="252"/>
      <c r="L270" s="44"/>
      <c r="M270" s="253" t="s">
        <v>1</v>
      </c>
      <c r="N270" s="254" t="s">
        <v>45</v>
      </c>
      <c r="O270" s="91"/>
      <c r="P270" s="255">
        <f>O270*H270</f>
        <v>0</v>
      </c>
      <c r="Q270" s="255">
        <v>0</v>
      </c>
      <c r="R270" s="255">
        <f>Q270*H270</f>
        <v>0</v>
      </c>
      <c r="S270" s="255">
        <v>0</v>
      </c>
      <c r="T270" s="256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57" t="s">
        <v>113</v>
      </c>
      <c r="AT270" s="257" t="s">
        <v>169</v>
      </c>
      <c r="AU270" s="257" t="s">
        <v>90</v>
      </c>
      <c r="AY270" s="17" t="s">
        <v>166</v>
      </c>
      <c r="BE270" s="258">
        <f>IF(N270="základní",J270,0)</f>
        <v>0</v>
      </c>
      <c r="BF270" s="258">
        <f>IF(N270="snížená",J270,0)</f>
        <v>0</v>
      </c>
      <c r="BG270" s="258">
        <f>IF(N270="zákl. přenesená",J270,0)</f>
        <v>0</v>
      </c>
      <c r="BH270" s="258">
        <f>IF(N270="sníž. přenesená",J270,0)</f>
        <v>0</v>
      </c>
      <c r="BI270" s="258">
        <f>IF(N270="nulová",J270,0)</f>
        <v>0</v>
      </c>
      <c r="BJ270" s="17" t="s">
        <v>88</v>
      </c>
      <c r="BK270" s="258">
        <f>ROUND(I270*H270,2)</f>
        <v>0</v>
      </c>
      <c r="BL270" s="17" t="s">
        <v>113</v>
      </c>
      <c r="BM270" s="257" t="s">
        <v>3198</v>
      </c>
    </row>
    <row r="271" spans="1:47" s="2" customFormat="1" ht="12">
      <c r="A271" s="38"/>
      <c r="B271" s="39"/>
      <c r="C271" s="40"/>
      <c r="D271" s="259" t="s">
        <v>175</v>
      </c>
      <c r="E271" s="40"/>
      <c r="F271" s="260" t="s">
        <v>3199</v>
      </c>
      <c r="G271" s="40"/>
      <c r="H271" s="40"/>
      <c r="I271" s="155"/>
      <c r="J271" s="40"/>
      <c r="K271" s="40"/>
      <c r="L271" s="44"/>
      <c r="M271" s="261"/>
      <c r="N271" s="262"/>
      <c r="O271" s="91"/>
      <c r="P271" s="91"/>
      <c r="Q271" s="91"/>
      <c r="R271" s="91"/>
      <c r="S271" s="91"/>
      <c r="T271" s="92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175</v>
      </c>
      <c r="AU271" s="17" t="s">
        <v>90</v>
      </c>
    </row>
    <row r="272" spans="1:65" s="2" customFormat="1" ht="33" customHeight="1">
      <c r="A272" s="38"/>
      <c r="B272" s="39"/>
      <c r="C272" s="245" t="s">
        <v>567</v>
      </c>
      <c r="D272" s="245" t="s">
        <v>169</v>
      </c>
      <c r="E272" s="246" t="s">
        <v>3200</v>
      </c>
      <c r="F272" s="247" t="s">
        <v>3201</v>
      </c>
      <c r="G272" s="248" t="s">
        <v>1521</v>
      </c>
      <c r="H272" s="249">
        <v>1</v>
      </c>
      <c r="I272" s="250"/>
      <c r="J272" s="251">
        <f>ROUND(I272*H272,2)</f>
        <v>0</v>
      </c>
      <c r="K272" s="252"/>
      <c r="L272" s="44"/>
      <c r="M272" s="253" t="s">
        <v>1</v>
      </c>
      <c r="N272" s="254" t="s">
        <v>45</v>
      </c>
      <c r="O272" s="91"/>
      <c r="P272" s="255">
        <f>O272*H272</f>
        <v>0</v>
      </c>
      <c r="Q272" s="255">
        <v>0</v>
      </c>
      <c r="R272" s="255">
        <f>Q272*H272</f>
        <v>0</v>
      </c>
      <c r="S272" s="255">
        <v>0</v>
      </c>
      <c r="T272" s="256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57" t="s">
        <v>113</v>
      </c>
      <c r="AT272" s="257" t="s">
        <v>169</v>
      </c>
      <c r="AU272" s="257" t="s">
        <v>90</v>
      </c>
      <c r="AY272" s="17" t="s">
        <v>166</v>
      </c>
      <c r="BE272" s="258">
        <f>IF(N272="základní",J272,0)</f>
        <v>0</v>
      </c>
      <c r="BF272" s="258">
        <f>IF(N272="snížená",J272,0)</f>
        <v>0</v>
      </c>
      <c r="BG272" s="258">
        <f>IF(N272="zákl. přenesená",J272,0)</f>
        <v>0</v>
      </c>
      <c r="BH272" s="258">
        <f>IF(N272="sníž. přenesená",J272,0)</f>
        <v>0</v>
      </c>
      <c r="BI272" s="258">
        <f>IF(N272="nulová",J272,0)</f>
        <v>0</v>
      </c>
      <c r="BJ272" s="17" t="s">
        <v>88</v>
      </c>
      <c r="BK272" s="258">
        <f>ROUND(I272*H272,2)</f>
        <v>0</v>
      </c>
      <c r="BL272" s="17" t="s">
        <v>113</v>
      </c>
      <c r="BM272" s="257" t="s">
        <v>3202</v>
      </c>
    </row>
    <row r="273" spans="1:47" s="2" customFormat="1" ht="12">
      <c r="A273" s="38"/>
      <c r="B273" s="39"/>
      <c r="C273" s="40"/>
      <c r="D273" s="259" t="s">
        <v>175</v>
      </c>
      <c r="E273" s="40"/>
      <c r="F273" s="260" t="s">
        <v>3203</v>
      </c>
      <c r="G273" s="40"/>
      <c r="H273" s="40"/>
      <c r="I273" s="155"/>
      <c r="J273" s="40"/>
      <c r="K273" s="40"/>
      <c r="L273" s="44"/>
      <c r="M273" s="261"/>
      <c r="N273" s="262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175</v>
      </c>
      <c r="AU273" s="17" t="s">
        <v>90</v>
      </c>
    </row>
    <row r="274" spans="1:65" s="2" customFormat="1" ht="33" customHeight="1">
      <c r="A274" s="38"/>
      <c r="B274" s="39"/>
      <c r="C274" s="245" t="s">
        <v>608</v>
      </c>
      <c r="D274" s="245" t="s">
        <v>169</v>
      </c>
      <c r="E274" s="246" t="s">
        <v>3204</v>
      </c>
      <c r="F274" s="247" t="s">
        <v>3205</v>
      </c>
      <c r="G274" s="248" t="s">
        <v>1521</v>
      </c>
      <c r="H274" s="249">
        <v>1</v>
      </c>
      <c r="I274" s="250"/>
      <c r="J274" s="251">
        <f>ROUND(I274*H274,2)</f>
        <v>0</v>
      </c>
      <c r="K274" s="252"/>
      <c r="L274" s="44"/>
      <c r="M274" s="253" t="s">
        <v>1</v>
      </c>
      <c r="N274" s="254" t="s">
        <v>45</v>
      </c>
      <c r="O274" s="91"/>
      <c r="P274" s="255">
        <f>O274*H274</f>
        <v>0</v>
      </c>
      <c r="Q274" s="255">
        <v>0</v>
      </c>
      <c r="R274" s="255">
        <f>Q274*H274</f>
        <v>0</v>
      </c>
      <c r="S274" s="255">
        <v>0</v>
      </c>
      <c r="T274" s="256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57" t="s">
        <v>113</v>
      </c>
      <c r="AT274" s="257" t="s">
        <v>169</v>
      </c>
      <c r="AU274" s="257" t="s">
        <v>90</v>
      </c>
      <c r="AY274" s="17" t="s">
        <v>166</v>
      </c>
      <c r="BE274" s="258">
        <f>IF(N274="základní",J274,0)</f>
        <v>0</v>
      </c>
      <c r="BF274" s="258">
        <f>IF(N274="snížená",J274,0)</f>
        <v>0</v>
      </c>
      <c r="BG274" s="258">
        <f>IF(N274="zákl. přenesená",J274,0)</f>
        <v>0</v>
      </c>
      <c r="BH274" s="258">
        <f>IF(N274="sníž. přenesená",J274,0)</f>
        <v>0</v>
      </c>
      <c r="BI274" s="258">
        <f>IF(N274="nulová",J274,0)</f>
        <v>0</v>
      </c>
      <c r="BJ274" s="17" t="s">
        <v>88</v>
      </c>
      <c r="BK274" s="258">
        <f>ROUND(I274*H274,2)</f>
        <v>0</v>
      </c>
      <c r="BL274" s="17" t="s">
        <v>113</v>
      </c>
      <c r="BM274" s="257" t="s">
        <v>3206</v>
      </c>
    </row>
    <row r="275" spans="1:47" s="2" customFormat="1" ht="12">
      <c r="A275" s="38"/>
      <c r="B275" s="39"/>
      <c r="C275" s="40"/>
      <c r="D275" s="259" t="s">
        <v>175</v>
      </c>
      <c r="E275" s="40"/>
      <c r="F275" s="260" t="s">
        <v>3207</v>
      </c>
      <c r="G275" s="40"/>
      <c r="H275" s="40"/>
      <c r="I275" s="155"/>
      <c r="J275" s="40"/>
      <c r="K275" s="40"/>
      <c r="L275" s="44"/>
      <c r="M275" s="261"/>
      <c r="N275" s="262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175</v>
      </c>
      <c r="AU275" s="17" t="s">
        <v>90</v>
      </c>
    </row>
    <row r="276" spans="1:65" s="2" customFormat="1" ht="33" customHeight="1">
      <c r="A276" s="38"/>
      <c r="B276" s="39"/>
      <c r="C276" s="245" t="s">
        <v>573</v>
      </c>
      <c r="D276" s="245" t="s">
        <v>169</v>
      </c>
      <c r="E276" s="246" t="s">
        <v>3208</v>
      </c>
      <c r="F276" s="247" t="s">
        <v>3209</v>
      </c>
      <c r="G276" s="248" t="s">
        <v>1521</v>
      </c>
      <c r="H276" s="249">
        <v>1</v>
      </c>
      <c r="I276" s="250"/>
      <c r="J276" s="251">
        <f>ROUND(I276*H276,2)</f>
        <v>0</v>
      </c>
      <c r="K276" s="252"/>
      <c r="L276" s="44"/>
      <c r="M276" s="253" t="s">
        <v>1</v>
      </c>
      <c r="N276" s="254" t="s">
        <v>45</v>
      </c>
      <c r="O276" s="91"/>
      <c r="P276" s="255">
        <f>O276*H276</f>
        <v>0</v>
      </c>
      <c r="Q276" s="255">
        <v>0</v>
      </c>
      <c r="R276" s="255">
        <f>Q276*H276</f>
        <v>0</v>
      </c>
      <c r="S276" s="255">
        <v>0</v>
      </c>
      <c r="T276" s="256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57" t="s">
        <v>113</v>
      </c>
      <c r="AT276" s="257" t="s">
        <v>169</v>
      </c>
      <c r="AU276" s="257" t="s">
        <v>90</v>
      </c>
      <c r="AY276" s="17" t="s">
        <v>166</v>
      </c>
      <c r="BE276" s="258">
        <f>IF(N276="základní",J276,0)</f>
        <v>0</v>
      </c>
      <c r="BF276" s="258">
        <f>IF(N276="snížená",J276,0)</f>
        <v>0</v>
      </c>
      <c r="BG276" s="258">
        <f>IF(N276="zákl. přenesená",J276,0)</f>
        <v>0</v>
      </c>
      <c r="BH276" s="258">
        <f>IF(N276="sníž. přenesená",J276,0)</f>
        <v>0</v>
      </c>
      <c r="BI276" s="258">
        <f>IF(N276="nulová",J276,0)</f>
        <v>0</v>
      </c>
      <c r="BJ276" s="17" t="s">
        <v>88</v>
      </c>
      <c r="BK276" s="258">
        <f>ROUND(I276*H276,2)</f>
        <v>0</v>
      </c>
      <c r="BL276" s="17" t="s">
        <v>113</v>
      </c>
      <c r="BM276" s="257" t="s">
        <v>3210</v>
      </c>
    </row>
    <row r="277" spans="1:47" s="2" customFormat="1" ht="12">
      <c r="A277" s="38"/>
      <c r="B277" s="39"/>
      <c r="C277" s="40"/>
      <c r="D277" s="259" t="s">
        <v>175</v>
      </c>
      <c r="E277" s="40"/>
      <c r="F277" s="260" t="s">
        <v>3211</v>
      </c>
      <c r="G277" s="40"/>
      <c r="H277" s="40"/>
      <c r="I277" s="155"/>
      <c r="J277" s="40"/>
      <c r="K277" s="40"/>
      <c r="L277" s="44"/>
      <c r="M277" s="261"/>
      <c r="N277" s="262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175</v>
      </c>
      <c r="AU277" s="17" t="s">
        <v>90</v>
      </c>
    </row>
    <row r="278" spans="1:65" s="2" customFormat="1" ht="33" customHeight="1">
      <c r="A278" s="38"/>
      <c r="B278" s="39"/>
      <c r="C278" s="245" t="s">
        <v>616</v>
      </c>
      <c r="D278" s="245" t="s">
        <v>169</v>
      </c>
      <c r="E278" s="246" t="s">
        <v>3212</v>
      </c>
      <c r="F278" s="247" t="s">
        <v>3213</v>
      </c>
      <c r="G278" s="248" t="s">
        <v>1521</v>
      </c>
      <c r="H278" s="249">
        <v>1</v>
      </c>
      <c r="I278" s="250"/>
      <c r="J278" s="251">
        <f>ROUND(I278*H278,2)</f>
        <v>0</v>
      </c>
      <c r="K278" s="252"/>
      <c r="L278" s="44"/>
      <c r="M278" s="253" t="s">
        <v>1</v>
      </c>
      <c r="N278" s="254" t="s">
        <v>45</v>
      </c>
      <c r="O278" s="91"/>
      <c r="P278" s="255">
        <f>O278*H278</f>
        <v>0</v>
      </c>
      <c r="Q278" s="255">
        <v>0</v>
      </c>
      <c r="R278" s="255">
        <f>Q278*H278</f>
        <v>0</v>
      </c>
      <c r="S278" s="255">
        <v>0</v>
      </c>
      <c r="T278" s="256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57" t="s">
        <v>113</v>
      </c>
      <c r="AT278" s="257" t="s">
        <v>169</v>
      </c>
      <c r="AU278" s="257" t="s">
        <v>90</v>
      </c>
      <c r="AY278" s="17" t="s">
        <v>166</v>
      </c>
      <c r="BE278" s="258">
        <f>IF(N278="základní",J278,0)</f>
        <v>0</v>
      </c>
      <c r="BF278" s="258">
        <f>IF(N278="snížená",J278,0)</f>
        <v>0</v>
      </c>
      <c r="BG278" s="258">
        <f>IF(N278="zákl. přenesená",J278,0)</f>
        <v>0</v>
      </c>
      <c r="BH278" s="258">
        <f>IF(N278="sníž. přenesená",J278,0)</f>
        <v>0</v>
      </c>
      <c r="BI278" s="258">
        <f>IF(N278="nulová",J278,0)</f>
        <v>0</v>
      </c>
      <c r="BJ278" s="17" t="s">
        <v>88</v>
      </c>
      <c r="BK278" s="258">
        <f>ROUND(I278*H278,2)</f>
        <v>0</v>
      </c>
      <c r="BL278" s="17" t="s">
        <v>113</v>
      </c>
      <c r="BM278" s="257" t="s">
        <v>3214</v>
      </c>
    </row>
    <row r="279" spans="1:47" s="2" customFormat="1" ht="12">
      <c r="A279" s="38"/>
      <c r="B279" s="39"/>
      <c r="C279" s="40"/>
      <c r="D279" s="259" t="s">
        <v>175</v>
      </c>
      <c r="E279" s="40"/>
      <c r="F279" s="260" t="s">
        <v>3215</v>
      </c>
      <c r="G279" s="40"/>
      <c r="H279" s="40"/>
      <c r="I279" s="155"/>
      <c r="J279" s="40"/>
      <c r="K279" s="40"/>
      <c r="L279" s="44"/>
      <c r="M279" s="261"/>
      <c r="N279" s="262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175</v>
      </c>
      <c r="AU279" s="17" t="s">
        <v>90</v>
      </c>
    </row>
    <row r="280" spans="1:65" s="2" customFormat="1" ht="44.25" customHeight="1">
      <c r="A280" s="38"/>
      <c r="B280" s="39"/>
      <c r="C280" s="245" t="s">
        <v>579</v>
      </c>
      <c r="D280" s="245" t="s">
        <v>169</v>
      </c>
      <c r="E280" s="246" t="s">
        <v>3216</v>
      </c>
      <c r="F280" s="247" t="s">
        <v>3217</v>
      </c>
      <c r="G280" s="248" t="s">
        <v>1521</v>
      </c>
      <c r="H280" s="249">
        <v>1</v>
      </c>
      <c r="I280" s="250"/>
      <c r="J280" s="251">
        <f>ROUND(I280*H280,2)</f>
        <v>0</v>
      </c>
      <c r="K280" s="252"/>
      <c r="L280" s="44"/>
      <c r="M280" s="253" t="s">
        <v>1</v>
      </c>
      <c r="N280" s="254" t="s">
        <v>45</v>
      </c>
      <c r="O280" s="91"/>
      <c r="P280" s="255">
        <f>O280*H280</f>
        <v>0</v>
      </c>
      <c r="Q280" s="255">
        <v>0</v>
      </c>
      <c r="R280" s="255">
        <f>Q280*H280</f>
        <v>0</v>
      </c>
      <c r="S280" s="255">
        <v>0</v>
      </c>
      <c r="T280" s="256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57" t="s">
        <v>113</v>
      </c>
      <c r="AT280" s="257" t="s">
        <v>169</v>
      </c>
      <c r="AU280" s="257" t="s">
        <v>90</v>
      </c>
      <c r="AY280" s="17" t="s">
        <v>166</v>
      </c>
      <c r="BE280" s="258">
        <f>IF(N280="základní",J280,0)</f>
        <v>0</v>
      </c>
      <c r="BF280" s="258">
        <f>IF(N280="snížená",J280,0)</f>
        <v>0</v>
      </c>
      <c r="BG280" s="258">
        <f>IF(N280="zákl. přenesená",J280,0)</f>
        <v>0</v>
      </c>
      <c r="BH280" s="258">
        <f>IF(N280="sníž. přenesená",J280,0)</f>
        <v>0</v>
      </c>
      <c r="BI280" s="258">
        <f>IF(N280="nulová",J280,0)</f>
        <v>0</v>
      </c>
      <c r="BJ280" s="17" t="s">
        <v>88</v>
      </c>
      <c r="BK280" s="258">
        <f>ROUND(I280*H280,2)</f>
        <v>0</v>
      </c>
      <c r="BL280" s="17" t="s">
        <v>113</v>
      </c>
      <c r="BM280" s="257" t="s">
        <v>3218</v>
      </c>
    </row>
    <row r="281" spans="1:47" s="2" customFormat="1" ht="12">
      <c r="A281" s="38"/>
      <c r="B281" s="39"/>
      <c r="C281" s="40"/>
      <c r="D281" s="259" t="s">
        <v>175</v>
      </c>
      <c r="E281" s="40"/>
      <c r="F281" s="260" t="s">
        <v>3217</v>
      </c>
      <c r="G281" s="40"/>
      <c r="H281" s="40"/>
      <c r="I281" s="155"/>
      <c r="J281" s="40"/>
      <c r="K281" s="40"/>
      <c r="L281" s="44"/>
      <c r="M281" s="261"/>
      <c r="N281" s="262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175</v>
      </c>
      <c r="AU281" s="17" t="s">
        <v>90</v>
      </c>
    </row>
    <row r="282" spans="1:51" s="13" customFormat="1" ht="12">
      <c r="A282" s="13"/>
      <c r="B282" s="267"/>
      <c r="C282" s="268"/>
      <c r="D282" s="259" t="s">
        <v>267</v>
      </c>
      <c r="E282" s="269" t="s">
        <v>1</v>
      </c>
      <c r="F282" s="270" t="s">
        <v>88</v>
      </c>
      <c r="G282" s="268"/>
      <c r="H282" s="271">
        <v>1</v>
      </c>
      <c r="I282" s="272"/>
      <c r="J282" s="268"/>
      <c r="K282" s="268"/>
      <c r="L282" s="273"/>
      <c r="M282" s="274"/>
      <c r="N282" s="275"/>
      <c r="O282" s="275"/>
      <c r="P282" s="275"/>
      <c r="Q282" s="275"/>
      <c r="R282" s="275"/>
      <c r="S282" s="275"/>
      <c r="T282" s="27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77" t="s">
        <v>267</v>
      </c>
      <c r="AU282" s="277" t="s">
        <v>90</v>
      </c>
      <c r="AV282" s="13" t="s">
        <v>90</v>
      </c>
      <c r="AW282" s="13" t="s">
        <v>35</v>
      </c>
      <c r="AX282" s="13" t="s">
        <v>88</v>
      </c>
      <c r="AY282" s="277" t="s">
        <v>166</v>
      </c>
    </row>
    <row r="283" spans="1:65" s="2" customFormat="1" ht="44.25" customHeight="1">
      <c r="A283" s="38"/>
      <c r="B283" s="39"/>
      <c r="C283" s="245" t="s">
        <v>623</v>
      </c>
      <c r="D283" s="245" t="s">
        <v>169</v>
      </c>
      <c r="E283" s="246" t="s">
        <v>3219</v>
      </c>
      <c r="F283" s="247" t="s">
        <v>3220</v>
      </c>
      <c r="G283" s="248" t="s">
        <v>1521</v>
      </c>
      <c r="H283" s="249">
        <v>1</v>
      </c>
      <c r="I283" s="250"/>
      <c r="J283" s="251">
        <f>ROUND(I283*H283,2)</f>
        <v>0</v>
      </c>
      <c r="K283" s="252"/>
      <c r="L283" s="44"/>
      <c r="M283" s="253" t="s">
        <v>1</v>
      </c>
      <c r="N283" s="254" t="s">
        <v>45</v>
      </c>
      <c r="O283" s="91"/>
      <c r="P283" s="255">
        <f>O283*H283</f>
        <v>0</v>
      </c>
      <c r="Q283" s="255">
        <v>0</v>
      </c>
      <c r="R283" s="255">
        <f>Q283*H283</f>
        <v>0</v>
      </c>
      <c r="S283" s="255">
        <v>0</v>
      </c>
      <c r="T283" s="256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57" t="s">
        <v>113</v>
      </c>
      <c r="AT283" s="257" t="s">
        <v>169</v>
      </c>
      <c r="AU283" s="257" t="s">
        <v>90</v>
      </c>
      <c r="AY283" s="17" t="s">
        <v>166</v>
      </c>
      <c r="BE283" s="258">
        <f>IF(N283="základní",J283,0)</f>
        <v>0</v>
      </c>
      <c r="BF283" s="258">
        <f>IF(N283="snížená",J283,0)</f>
        <v>0</v>
      </c>
      <c r="BG283" s="258">
        <f>IF(N283="zákl. přenesená",J283,0)</f>
        <v>0</v>
      </c>
      <c r="BH283" s="258">
        <f>IF(N283="sníž. přenesená",J283,0)</f>
        <v>0</v>
      </c>
      <c r="BI283" s="258">
        <f>IF(N283="nulová",J283,0)</f>
        <v>0</v>
      </c>
      <c r="BJ283" s="17" t="s">
        <v>88</v>
      </c>
      <c r="BK283" s="258">
        <f>ROUND(I283*H283,2)</f>
        <v>0</v>
      </c>
      <c r="BL283" s="17" t="s">
        <v>113</v>
      </c>
      <c r="BM283" s="257" t="s">
        <v>3221</v>
      </c>
    </row>
    <row r="284" spans="1:47" s="2" customFormat="1" ht="12">
      <c r="A284" s="38"/>
      <c r="B284" s="39"/>
      <c r="C284" s="40"/>
      <c r="D284" s="259" t="s">
        <v>175</v>
      </c>
      <c r="E284" s="40"/>
      <c r="F284" s="260" t="s">
        <v>3220</v>
      </c>
      <c r="G284" s="40"/>
      <c r="H284" s="40"/>
      <c r="I284" s="155"/>
      <c r="J284" s="40"/>
      <c r="K284" s="40"/>
      <c r="L284" s="44"/>
      <c r="M284" s="261"/>
      <c r="N284" s="262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175</v>
      </c>
      <c r="AU284" s="17" t="s">
        <v>90</v>
      </c>
    </row>
    <row r="285" spans="1:51" s="13" customFormat="1" ht="12">
      <c r="A285" s="13"/>
      <c r="B285" s="267"/>
      <c r="C285" s="268"/>
      <c r="D285" s="259" t="s">
        <v>267</v>
      </c>
      <c r="E285" s="269" t="s">
        <v>1</v>
      </c>
      <c r="F285" s="270" t="s">
        <v>88</v>
      </c>
      <c r="G285" s="268"/>
      <c r="H285" s="271">
        <v>1</v>
      </c>
      <c r="I285" s="272"/>
      <c r="J285" s="268"/>
      <c r="K285" s="268"/>
      <c r="L285" s="273"/>
      <c r="M285" s="274"/>
      <c r="N285" s="275"/>
      <c r="O285" s="275"/>
      <c r="P285" s="275"/>
      <c r="Q285" s="275"/>
      <c r="R285" s="275"/>
      <c r="S285" s="275"/>
      <c r="T285" s="27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77" t="s">
        <v>267</v>
      </c>
      <c r="AU285" s="277" t="s">
        <v>90</v>
      </c>
      <c r="AV285" s="13" t="s">
        <v>90</v>
      </c>
      <c r="AW285" s="13" t="s">
        <v>35</v>
      </c>
      <c r="AX285" s="13" t="s">
        <v>88</v>
      </c>
      <c r="AY285" s="277" t="s">
        <v>166</v>
      </c>
    </row>
    <row r="286" spans="1:65" s="2" customFormat="1" ht="33" customHeight="1">
      <c r="A286" s="38"/>
      <c r="B286" s="39"/>
      <c r="C286" s="245" t="s">
        <v>585</v>
      </c>
      <c r="D286" s="245" t="s">
        <v>169</v>
      </c>
      <c r="E286" s="246" t="s">
        <v>3222</v>
      </c>
      <c r="F286" s="247" t="s">
        <v>3223</v>
      </c>
      <c r="G286" s="248" t="s">
        <v>1521</v>
      </c>
      <c r="H286" s="249">
        <v>1</v>
      </c>
      <c r="I286" s="250"/>
      <c r="J286" s="251">
        <f>ROUND(I286*H286,2)</f>
        <v>0</v>
      </c>
      <c r="K286" s="252"/>
      <c r="L286" s="44"/>
      <c r="M286" s="253" t="s">
        <v>1</v>
      </c>
      <c r="N286" s="254" t="s">
        <v>45</v>
      </c>
      <c r="O286" s="91"/>
      <c r="P286" s="255">
        <f>O286*H286</f>
        <v>0</v>
      </c>
      <c r="Q286" s="255">
        <v>0</v>
      </c>
      <c r="R286" s="255">
        <f>Q286*H286</f>
        <v>0</v>
      </c>
      <c r="S286" s="255">
        <v>0</v>
      </c>
      <c r="T286" s="256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57" t="s">
        <v>113</v>
      </c>
      <c r="AT286" s="257" t="s">
        <v>169</v>
      </c>
      <c r="AU286" s="257" t="s">
        <v>90</v>
      </c>
      <c r="AY286" s="17" t="s">
        <v>166</v>
      </c>
      <c r="BE286" s="258">
        <f>IF(N286="základní",J286,0)</f>
        <v>0</v>
      </c>
      <c r="BF286" s="258">
        <f>IF(N286="snížená",J286,0)</f>
        <v>0</v>
      </c>
      <c r="BG286" s="258">
        <f>IF(N286="zákl. přenesená",J286,0)</f>
        <v>0</v>
      </c>
      <c r="BH286" s="258">
        <f>IF(N286="sníž. přenesená",J286,0)</f>
        <v>0</v>
      </c>
      <c r="BI286" s="258">
        <f>IF(N286="nulová",J286,0)</f>
        <v>0</v>
      </c>
      <c r="BJ286" s="17" t="s">
        <v>88</v>
      </c>
      <c r="BK286" s="258">
        <f>ROUND(I286*H286,2)</f>
        <v>0</v>
      </c>
      <c r="BL286" s="17" t="s">
        <v>113</v>
      </c>
      <c r="BM286" s="257" t="s">
        <v>3224</v>
      </c>
    </row>
    <row r="287" spans="1:47" s="2" customFormat="1" ht="12">
      <c r="A287" s="38"/>
      <c r="B287" s="39"/>
      <c r="C287" s="40"/>
      <c r="D287" s="259" t="s">
        <v>175</v>
      </c>
      <c r="E287" s="40"/>
      <c r="F287" s="260" t="s">
        <v>3225</v>
      </c>
      <c r="G287" s="40"/>
      <c r="H287" s="40"/>
      <c r="I287" s="155"/>
      <c r="J287" s="40"/>
      <c r="K287" s="40"/>
      <c r="L287" s="44"/>
      <c r="M287" s="261"/>
      <c r="N287" s="262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175</v>
      </c>
      <c r="AU287" s="17" t="s">
        <v>90</v>
      </c>
    </row>
    <row r="288" spans="1:65" s="2" customFormat="1" ht="44.25" customHeight="1">
      <c r="A288" s="38"/>
      <c r="B288" s="39"/>
      <c r="C288" s="245" t="s">
        <v>591</v>
      </c>
      <c r="D288" s="245" t="s">
        <v>169</v>
      </c>
      <c r="E288" s="246" t="s">
        <v>3226</v>
      </c>
      <c r="F288" s="247" t="s">
        <v>3227</v>
      </c>
      <c r="G288" s="248" t="s">
        <v>2033</v>
      </c>
      <c r="H288" s="249">
        <v>1</v>
      </c>
      <c r="I288" s="250"/>
      <c r="J288" s="251">
        <f>ROUND(I288*H288,2)</f>
        <v>0</v>
      </c>
      <c r="K288" s="252"/>
      <c r="L288" s="44"/>
      <c r="M288" s="253" t="s">
        <v>1</v>
      </c>
      <c r="N288" s="254" t="s">
        <v>45</v>
      </c>
      <c r="O288" s="91"/>
      <c r="P288" s="255">
        <f>O288*H288</f>
        <v>0</v>
      </c>
      <c r="Q288" s="255">
        <v>0</v>
      </c>
      <c r="R288" s="255">
        <f>Q288*H288</f>
        <v>0</v>
      </c>
      <c r="S288" s="255">
        <v>0</v>
      </c>
      <c r="T288" s="256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57" t="s">
        <v>113</v>
      </c>
      <c r="AT288" s="257" t="s">
        <v>169</v>
      </c>
      <c r="AU288" s="257" t="s">
        <v>90</v>
      </c>
      <c r="AY288" s="17" t="s">
        <v>166</v>
      </c>
      <c r="BE288" s="258">
        <f>IF(N288="základní",J288,0)</f>
        <v>0</v>
      </c>
      <c r="BF288" s="258">
        <f>IF(N288="snížená",J288,0)</f>
        <v>0</v>
      </c>
      <c r="BG288" s="258">
        <f>IF(N288="zákl. přenesená",J288,0)</f>
        <v>0</v>
      </c>
      <c r="BH288" s="258">
        <f>IF(N288="sníž. přenesená",J288,0)</f>
        <v>0</v>
      </c>
      <c r="BI288" s="258">
        <f>IF(N288="nulová",J288,0)</f>
        <v>0</v>
      </c>
      <c r="BJ288" s="17" t="s">
        <v>88</v>
      </c>
      <c r="BK288" s="258">
        <f>ROUND(I288*H288,2)</f>
        <v>0</v>
      </c>
      <c r="BL288" s="17" t="s">
        <v>113</v>
      </c>
      <c r="BM288" s="257" t="s">
        <v>3228</v>
      </c>
    </row>
    <row r="289" spans="1:47" s="2" customFormat="1" ht="12">
      <c r="A289" s="38"/>
      <c r="B289" s="39"/>
      <c r="C289" s="40"/>
      <c r="D289" s="259" t="s">
        <v>175</v>
      </c>
      <c r="E289" s="40"/>
      <c r="F289" s="260" t="s">
        <v>3227</v>
      </c>
      <c r="G289" s="40"/>
      <c r="H289" s="40"/>
      <c r="I289" s="155"/>
      <c r="J289" s="40"/>
      <c r="K289" s="40"/>
      <c r="L289" s="44"/>
      <c r="M289" s="263"/>
      <c r="N289" s="264"/>
      <c r="O289" s="265"/>
      <c r="P289" s="265"/>
      <c r="Q289" s="265"/>
      <c r="R289" s="265"/>
      <c r="S289" s="265"/>
      <c r="T289" s="266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175</v>
      </c>
      <c r="AU289" s="17" t="s">
        <v>90</v>
      </c>
    </row>
    <row r="290" spans="1:31" s="2" customFormat="1" ht="6.95" customHeight="1">
      <c r="A290" s="38"/>
      <c r="B290" s="66"/>
      <c r="C290" s="67"/>
      <c r="D290" s="67"/>
      <c r="E290" s="67"/>
      <c r="F290" s="67"/>
      <c r="G290" s="67"/>
      <c r="H290" s="67"/>
      <c r="I290" s="193"/>
      <c r="J290" s="67"/>
      <c r="K290" s="67"/>
      <c r="L290" s="44"/>
      <c r="M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</row>
  </sheetData>
  <sheetProtection password="CC35" sheet="1" objects="1" scenarios="1" formatColumns="0" formatRows="0" autoFilter="0"/>
  <autoFilter ref="C129:K28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6:H116"/>
    <mergeCell ref="E120:H120"/>
    <mergeCell ref="E118:H118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120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90</v>
      </c>
    </row>
    <row r="4" spans="2:46" s="1" customFormat="1" ht="24.95" customHeight="1">
      <c r="B4" s="20"/>
      <c r="D4" s="151" t="s">
        <v>136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 xml:space="preserve">20030 - 3 -  Technická univerzita v Liberci, Laboratoř KEZ</v>
      </c>
      <c r="F7" s="153"/>
      <c r="G7" s="153"/>
      <c r="H7" s="153"/>
      <c r="I7" s="147"/>
      <c r="L7" s="20"/>
    </row>
    <row r="8" spans="2:12" ht="12">
      <c r="B8" s="20"/>
      <c r="D8" s="153" t="s">
        <v>137</v>
      </c>
      <c r="L8" s="20"/>
    </row>
    <row r="9" spans="2:12" s="1" customFormat="1" ht="16.5" customHeight="1">
      <c r="B9" s="20"/>
      <c r="E9" s="154" t="s">
        <v>223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224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2542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2558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24.75" customHeight="1">
      <c r="A13" s="38"/>
      <c r="B13" s="44"/>
      <c r="C13" s="38"/>
      <c r="D13" s="38"/>
      <c r="E13" s="156" t="s">
        <v>3229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5. 11. 2020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155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">
        <v>26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27</v>
      </c>
      <c r="F19" s="38"/>
      <c r="G19" s="38"/>
      <c r="H19" s="38"/>
      <c r="I19" s="157" t="s">
        <v>28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29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28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31</v>
      </c>
      <c r="E24" s="38"/>
      <c r="F24" s="38"/>
      <c r="G24" s="38"/>
      <c r="H24" s="38"/>
      <c r="I24" s="157" t="s">
        <v>25</v>
      </c>
      <c r="J24" s="141" t="s">
        <v>32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33</v>
      </c>
      <c r="F25" s="38"/>
      <c r="G25" s="38"/>
      <c r="H25" s="38"/>
      <c r="I25" s="157" t="s">
        <v>28</v>
      </c>
      <c r="J25" s="141" t="s">
        <v>34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36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28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38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40</v>
      </c>
      <c r="E34" s="38"/>
      <c r="F34" s="38"/>
      <c r="G34" s="38"/>
      <c r="H34" s="38"/>
      <c r="I34" s="155"/>
      <c r="J34" s="167">
        <f>ROUND(J130,2)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42</v>
      </c>
      <c r="G36" s="38"/>
      <c r="H36" s="38"/>
      <c r="I36" s="169" t="s">
        <v>41</v>
      </c>
      <c r="J36" s="168" t="s">
        <v>43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44</v>
      </c>
      <c r="E37" s="153" t="s">
        <v>45</v>
      </c>
      <c r="F37" s="171">
        <f>ROUND((SUM(BE130:BE184)),2)</f>
        <v>0</v>
      </c>
      <c r="G37" s="38"/>
      <c r="H37" s="38"/>
      <c r="I37" s="172">
        <v>0.21</v>
      </c>
      <c r="J37" s="171">
        <f>ROUND(((SUM(BE130:BE184))*I37),2)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46</v>
      </c>
      <c r="F38" s="171">
        <f>ROUND((SUM(BF130:BF184)),2)</f>
        <v>0</v>
      </c>
      <c r="G38" s="38"/>
      <c r="H38" s="38"/>
      <c r="I38" s="172">
        <v>0.15</v>
      </c>
      <c r="J38" s="171">
        <f>ROUND(((SUM(BF130:BF184))*I38),2)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47</v>
      </c>
      <c r="F39" s="171">
        <f>ROUND((SUM(BG130:BG184)),2)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48</v>
      </c>
      <c r="F40" s="171">
        <f>ROUND((SUM(BH130:BH184)),2)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49</v>
      </c>
      <c r="F41" s="171">
        <f>ROUND((SUM(BI130:BI184)),2)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50</v>
      </c>
      <c r="E43" s="175"/>
      <c r="F43" s="175"/>
      <c r="G43" s="176" t="s">
        <v>51</v>
      </c>
      <c r="H43" s="177" t="s">
        <v>52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53</v>
      </c>
      <c r="E50" s="182"/>
      <c r="F50" s="182"/>
      <c r="G50" s="181" t="s">
        <v>54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55</v>
      </c>
      <c r="E61" s="185"/>
      <c r="F61" s="186" t="s">
        <v>56</v>
      </c>
      <c r="G61" s="184" t="s">
        <v>55</v>
      </c>
      <c r="H61" s="185"/>
      <c r="I61" s="187"/>
      <c r="J61" s="188" t="s">
        <v>56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57</v>
      </c>
      <c r="E65" s="189"/>
      <c r="F65" s="189"/>
      <c r="G65" s="181" t="s">
        <v>58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55</v>
      </c>
      <c r="E76" s="185"/>
      <c r="F76" s="186" t="s">
        <v>56</v>
      </c>
      <c r="G76" s="184" t="s">
        <v>55</v>
      </c>
      <c r="H76" s="185"/>
      <c r="I76" s="187"/>
      <c r="J76" s="188" t="s">
        <v>56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139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 xml:space="preserve">20030 - 3 -  Technická univerzita v Liberci, Laboratoř KEZ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137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2:12" s="1" customFormat="1" ht="16.5" customHeight="1">
      <c r="B87" s="21"/>
      <c r="C87" s="22"/>
      <c r="D87" s="22"/>
      <c r="E87" s="197" t="s">
        <v>223</v>
      </c>
      <c r="F87" s="22"/>
      <c r="G87" s="22"/>
      <c r="H87" s="22"/>
      <c r="I87" s="147"/>
      <c r="J87" s="22"/>
      <c r="K87" s="22"/>
      <c r="L87" s="20"/>
    </row>
    <row r="88" spans="2:12" s="1" customFormat="1" ht="12" customHeight="1">
      <c r="B88" s="21"/>
      <c r="C88" s="32" t="s">
        <v>224</v>
      </c>
      <c r="D88" s="22"/>
      <c r="E88" s="22"/>
      <c r="F88" s="22"/>
      <c r="G88" s="22"/>
      <c r="H88" s="22"/>
      <c r="I88" s="147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313" t="s">
        <v>2542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2558</v>
      </c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4.75" customHeight="1">
      <c r="A91" s="38"/>
      <c r="B91" s="39"/>
      <c r="C91" s="40"/>
      <c r="D91" s="40"/>
      <c r="E91" s="76" t="str">
        <f>E13</f>
        <v>20030-01-D.1.4.e.3 - 20030-01-D.1.4.e.3 - Vnější část vodovodu pro rozvod dešťové vody</v>
      </c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>Liberec</v>
      </c>
      <c r="G93" s="40"/>
      <c r="H93" s="40"/>
      <c r="I93" s="157" t="s">
        <v>22</v>
      </c>
      <c r="J93" s="79" t="str">
        <f>IF(J16="","",J16)</f>
        <v>5. 11. 2020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5.65" customHeight="1">
      <c r="A95" s="38"/>
      <c r="B95" s="39"/>
      <c r="C95" s="32" t="s">
        <v>24</v>
      </c>
      <c r="D95" s="40"/>
      <c r="E95" s="40"/>
      <c r="F95" s="27" t="str">
        <f>E19</f>
        <v xml:space="preserve">Technická univerzita v Liberci,Studentská 1402/2 </v>
      </c>
      <c r="G95" s="40"/>
      <c r="H95" s="40"/>
      <c r="I95" s="157" t="s">
        <v>31</v>
      </c>
      <c r="J95" s="36" t="str">
        <f>E25</f>
        <v>Profes projekt, spol. s r.o.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29</v>
      </c>
      <c r="D96" s="40"/>
      <c r="E96" s="40"/>
      <c r="F96" s="27" t="str">
        <f>IF(E22="","",E22)</f>
        <v>Vyplň údaj</v>
      </c>
      <c r="G96" s="40"/>
      <c r="H96" s="40"/>
      <c r="I96" s="157" t="s">
        <v>36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98" t="s">
        <v>140</v>
      </c>
      <c r="D98" s="199"/>
      <c r="E98" s="199"/>
      <c r="F98" s="199"/>
      <c r="G98" s="199"/>
      <c r="H98" s="199"/>
      <c r="I98" s="200"/>
      <c r="J98" s="201" t="s">
        <v>141</v>
      </c>
      <c r="K98" s="199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202" t="s">
        <v>142</v>
      </c>
      <c r="D100" s="40"/>
      <c r="E100" s="40"/>
      <c r="F100" s="40"/>
      <c r="G100" s="40"/>
      <c r="H100" s="40"/>
      <c r="I100" s="155"/>
      <c r="J100" s="110">
        <f>J130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143</v>
      </c>
    </row>
    <row r="101" spans="1:31" s="9" customFormat="1" ht="24.95" customHeight="1">
      <c r="A101" s="9"/>
      <c r="B101" s="203"/>
      <c r="C101" s="204"/>
      <c r="D101" s="205" t="s">
        <v>227</v>
      </c>
      <c r="E101" s="206"/>
      <c r="F101" s="206"/>
      <c r="G101" s="206"/>
      <c r="H101" s="206"/>
      <c r="I101" s="207"/>
      <c r="J101" s="208">
        <f>J131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3"/>
      <c r="D102" s="211" t="s">
        <v>228</v>
      </c>
      <c r="E102" s="212"/>
      <c r="F102" s="212"/>
      <c r="G102" s="212"/>
      <c r="H102" s="212"/>
      <c r="I102" s="213"/>
      <c r="J102" s="214">
        <f>J132</f>
        <v>0</v>
      </c>
      <c r="K102" s="133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3"/>
      <c r="D103" s="211" t="s">
        <v>3030</v>
      </c>
      <c r="E103" s="212"/>
      <c r="F103" s="212"/>
      <c r="G103" s="212"/>
      <c r="H103" s="212"/>
      <c r="I103" s="213"/>
      <c r="J103" s="214">
        <f>J158</f>
        <v>0</v>
      </c>
      <c r="K103" s="133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3"/>
      <c r="D104" s="211" t="s">
        <v>233</v>
      </c>
      <c r="E104" s="212"/>
      <c r="F104" s="212"/>
      <c r="G104" s="212"/>
      <c r="H104" s="212"/>
      <c r="I104" s="213"/>
      <c r="J104" s="214">
        <f>J170</f>
        <v>0</v>
      </c>
      <c r="K104" s="133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203"/>
      <c r="C105" s="204"/>
      <c r="D105" s="205" t="s">
        <v>236</v>
      </c>
      <c r="E105" s="206"/>
      <c r="F105" s="206"/>
      <c r="G105" s="206"/>
      <c r="H105" s="206"/>
      <c r="I105" s="207"/>
      <c r="J105" s="208">
        <f>J173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210"/>
      <c r="C106" s="133"/>
      <c r="D106" s="211" t="s">
        <v>2561</v>
      </c>
      <c r="E106" s="212"/>
      <c r="F106" s="212"/>
      <c r="G106" s="212"/>
      <c r="H106" s="212"/>
      <c r="I106" s="213"/>
      <c r="J106" s="214">
        <f>J174</f>
        <v>0</v>
      </c>
      <c r="K106" s="133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193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196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151</v>
      </c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97" t="str">
        <f>E7</f>
        <v xml:space="preserve">20030 - 3 -  Technická univerzita v Liberci, Laboratoř KEZ</v>
      </c>
      <c r="F116" s="32"/>
      <c r="G116" s="32"/>
      <c r="H116" s="32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2" t="s">
        <v>137</v>
      </c>
      <c r="D117" s="22"/>
      <c r="E117" s="22"/>
      <c r="F117" s="22"/>
      <c r="G117" s="22"/>
      <c r="H117" s="22"/>
      <c r="I117" s="147"/>
      <c r="J117" s="22"/>
      <c r="K117" s="22"/>
      <c r="L117" s="20"/>
    </row>
    <row r="118" spans="2:12" s="1" customFormat="1" ht="16.5" customHeight="1">
      <c r="B118" s="21"/>
      <c r="C118" s="22"/>
      <c r="D118" s="22"/>
      <c r="E118" s="197" t="s">
        <v>223</v>
      </c>
      <c r="F118" s="22"/>
      <c r="G118" s="22"/>
      <c r="H118" s="22"/>
      <c r="I118" s="147"/>
      <c r="J118" s="22"/>
      <c r="K118" s="22"/>
      <c r="L118" s="20"/>
    </row>
    <row r="119" spans="2:12" s="1" customFormat="1" ht="12" customHeight="1">
      <c r="B119" s="21"/>
      <c r="C119" s="32" t="s">
        <v>224</v>
      </c>
      <c r="D119" s="22"/>
      <c r="E119" s="22"/>
      <c r="F119" s="22"/>
      <c r="G119" s="22"/>
      <c r="H119" s="22"/>
      <c r="I119" s="147"/>
      <c r="J119" s="22"/>
      <c r="K119" s="22"/>
      <c r="L119" s="20"/>
    </row>
    <row r="120" spans="1:31" s="2" customFormat="1" ht="16.5" customHeight="1">
      <c r="A120" s="38"/>
      <c r="B120" s="39"/>
      <c r="C120" s="40"/>
      <c r="D120" s="40"/>
      <c r="E120" s="313" t="s">
        <v>2542</v>
      </c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2558</v>
      </c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4.75" customHeight="1">
      <c r="A122" s="38"/>
      <c r="B122" s="39"/>
      <c r="C122" s="40"/>
      <c r="D122" s="40"/>
      <c r="E122" s="76" t="str">
        <f>E13</f>
        <v>20030-01-D.1.4.e.3 - 20030-01-D.1.4.e.3 - Vnější část vodovodu pro rozvod dešťové vody</v>
      </c>
      <c r="F122" s="40"/>
      <c r="G122" s="40"/>
      <c r="H122" s="40"/>
      <c r="I122" s="15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5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20</v>
      </c>
      <c r="D124" s="40"/>
      <c r="E124" s="40"/>
      <c r="F124" s="27" t="str">
        <f>F16</f>
        <v>Liberec</v>
      </c>
      <c r="G124" s="40"/>
      <c r="H124" s="40"/>
      <c r="I124" s="157" t="s">
        <v>22</v>
      </c>
      <c r="J124" s="79" t="str">
        <f>IF(J16="","",J16)</f>
        <v>5. 11. 2020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155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5.65" customHeight="1">
      <c r="A126" s="38"/>
      <c r="B126" s="39"/>
      <c r="C126" s="32" t="s">
        <v>24</v>
      </c>
      <c r="D126" s="40"/>
      <c r="E126" s="40"/>
      <c r="F126" s="27" t="str">
        <f>E19</f>
        <v xml:space="preserve">Technická univerzita v Liberci,Studentská 1402/2 </v>
      </c>
      <c r="G126" s="40"/>
      <c r="H126" s="40"/>
      <c r="I126" s="157" t="s">
        <v>31</v>
      </c>
      <c r="J126" s="36" t="str">
        <f>E25</f>
        <v>Profes projekt, spol. s r.o.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29</v>
      </c>
      <c r="D127" s="40"/>
      <c r="E127" s="40"/>
      <c r="F127" s="27" t="str">
        <f>IF(E22="","",E22)</f>
        <v>Vyplň údaj</v>
      </c>
      <c r="G127" s="40"/>
      <c r="H127" s="40"/>
      <c r="I127" s="157" t="s">
        <v>36</v>
      </c>
      <c r="J127" s="36" t="str">
        <f>E28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155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216"/>
      <c r="B129" s="217"/>
      <c r="C129" s="218" t="s">
        <v>152</v>
      </c>
      <c r="D129" s="219" t="s">
        <v>65</v>
      </c>
      <c r="E129" s="219" t="s">
        <v>61</v>
      </c>
      <c r="F129" s="219" t="s">
        <v>62</v>
      </c>
      <c r="G129" s="219" t="s">
        <v>153</v>
      </c>
      <c r="H129" s="219" t="s">
        <v>154</v>
      </c>
      <c r="I129" s="220" t="s">
        <v>155</v>
      </c>
      <c r="J129" s="221" t="s">
        <v>141</v>
      </c>
      <c r="K129" s="222" t="s">
        <v>156</v>
      </c>
      <c r="L129" s="223"/>
      <c r="M129" s="100" t="s">
        <v>1</v>
      </c>
      <c r="N129" s="101" t="s">
        <v>44</v>
      </c>
      <c r="O129" s="101" t="s">
        <v>157</v>
      </c>
      <c r="P129" s="101" t="s">
        <v>158</v>
      </c>
      <c r="Q129" s="101" t="s">
        <v>159</v>
      </c>
      <c r="R129" s="101" t="s">
        <v>160</v>
      </c>
      <c r="S129" s="101" t="s">
        <v>161</v>
      </c>
      <c r="T129" s="102" t="s">
        <v>162</v>
      </c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</row>
    <row r="130" spans="1:63" s="2" customFormat="1" ht="22.8" customHeight="1">
      <c r="A130" s="38"/>
      <c r="B130" s="39"/>
      <c r="C130" s="107" t="s">
        <v>163</v>
      </c>
      <c r="D130" s="40"/>
      <c r="E130" s="40"/>
      <c r="F130" s="40"/>
      <c r="G130" s="40"/>
      <c r="H130" s="40"/>
      <c r="I130" s="155"/>
      <c r="J130" s="224">
        <f>BK130</f>
        <v>0</v>
      </c>
      <c r="K130" s="40"/>
      <c r="L130" s="44"/>
      <c r="M130" s="103"/>
      <c r="N130" s="225"/>
      <c r="O130" s="104"/>
      <c r="P130" s="226">
        <f>P131+P173</f>
        <v>0</v>
      </c>
      <c r="Q130" s="104"/>
      <c r="R130" s="226">
        <f>R131+R173</f>
        <v>40.95704700000001</v>
      </c>
      <c r="S130" s="104"/>
      <c r="T130" s="227">
        <f>T131+T173</f>
        <v>0.008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79</v>
      </c>
      <c r="AU130" s="17" t="s">
        <v>143</v>
      </c>
      <c r="BK130" s="228">
        <f>BK131+BK173</f>
        <v>0</v>
      </c>
    </row>
    <row r="131" spans="1:63" s="12" customFormat="1" ht="25.9" customHeight="1">
      <c r="A131" s="12"/>
      <c r="B131" s="229"/>
      <c r="C131" s="230"/>
      <c r="D131" s="231" t="s">
        <v>79</v>
      </c>
      <c r="E131" s="232" t="s">
        <v>259</v>
      </c>
      <c r="F131" s="232" t="s">
        <v>260</v>
      </c>
      <c r="G131" s="230"/>
      <c r="H131" s="230"/>
      <c r="I131" s="233"/>
      <c r="J131" s="234">
        <f>BK131</f>
        <v>0</v>
      </c>
      <c r="K131" s="230"/>
      <c r="L131" s="235"/>
      <c r="M131" s="236"/>
      <c r="N131" s="237"/>
      <c r="O131" s="237"/>
      <c r="P131" s="238">
        <f>P132+P158+P170</f>
        <v>0</v>
      </c>
      <c r="Q131" s="237"/>
      <c r="R131" s="238">
        <f>R132+R158+R170</f>
        <v>40.95632700000001</v>
      </c>
      <c r="S131" s="237"/>
      <c r="T131" s="239">
        <f>T132+T158+T170</f>
        <v>0.008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88</v>
      </c>
      <c r="AT131" s="241" t="s">
        <v>79</v>
      </c>
      <c r="AU131" s="241" t="s">
        <v>80</v>
      </c>
      <c r="AY131" s="240" t="s">
        <v>166</v>
      </c>
      <c r="BK131" s="242">
        <f>BK132+BK158+BK170</f>
        <v>0</v>
      </c>
    </row>
    <row r="132" spans="1:63" s="12" customFormat="1" ht="22.8" customHeight="1">
      <c r="A132" s="12"/>
      <c r="B132" s="229"/>
      <c r="C132" s="230"/>
      <c r="D132" s="231" t="s">
        <v>79</v>
      </c>
      <c r="E132" s="243" t="s">
        <v>88</v>
      </c>
      <c r="F132" s="243" t="s">
        <v>261</v>
      </c>
      <c r="G132" s="230"/>
      <c r="H132" s="230"/>
      <c r="I132" s="233"/>
      <c r="J132" s="244">
        <f>BK132</f>
        <v>0</v>
      </c>
      <c r="K132" s="230"/>
      <c r="L132" s="235"/>
      <c r="M132" s="236"/>
      <c r="N132" s="237"/>
      <c r="O132" s="237"/>
      <c r="P132" s="238">
        <f>SUM(P133:P157)</f>
        <v>0</v>
      </c>
      <c r="Q132" s="237"/>
      <c r="R132" s="238">
        <f>SUM(R133:R157)</f>
        <v>40.936800000000005</v>
      </c>
      <c r="S132" s="237"/>
      <c r="T132" s="239">
        <f>SUM(T133:T157)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40" t="s">
        <v>88</v>
      </c>
      <c r="AT132" s="241" t="s">
        <v>79</v>
      </c>
      <c r="AU132" s="241" t="s">
        <v>88</v>
      </c>
      <c r="AY132" s="240" t="s">
        <v>166</v>
      </c>
      <c r="BK132" s="242">
        <f>SUM(BK133:BK157)</f>
        <v>0</v>
      </c>
    </row>
    <row r="133" spans="1:65" s="2" customFormat="1" ht="21.75" customHeight="1">
      <c r="A133" s="38"/>
      <c r="B133" s="39"/>
      <c r="C133" s="245" t="s">
        <v>88</v>
      </c>
      <c r="D133" s="245" t="s">
        <v>169</v>
      </c>
      <c r="E133" s="246" t="s">
        <v>3230</v>
      </c>
      <c r="F133" s="247" t="s">
        <v>3231</v>
      </c>
      <c r="G133" s="248" t="s">
        <v>264</v>
      </c>
      <c r="H133" s="249">
        <v>10</v>
      </c>
      <c r="I133" s="250"/>
      <c r="J133" s="251">
        <f>ROUND(I133*H133,2)</f>
        <v>0</v>
      </c>
      <c r="K133" s="252"/>
      <c r="L133" s="44"/>
      <c r="M133" s="253" t="s">
        <v>1</v>
      </c>
      <c r="N133" s="254" t="s">
        <v>45</v>
      </c>
      <c r="O133" s="91"/>
      <c r="P133" s="255">
        <f>O133*H133</f>
        <v>0</v>
      </c>
      <c r="Q133" s="255">
        <v>0.00868</v>
      </c>
      <c r="R133" s="255">
        <f>Q133*H133</f>
        <v>0.0868</v>
      </c>
      <c r="S133" s="255">
        <v>0</v>
      </c>
      <c r="T133" s="25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7" t="s">
        <v>113</v>
      </c>
      <c r="AT133" s="257" t="s">
        <v>169</v>
      </c>
      <c r="AU133" s="257" t="s">
        <v>90</v>
      </c>
      <c r="AY133" s="17" t="s">
        <v>166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7" t="s">
        <v>88</v>
      </c>
      <c r="BK133" s="258">
        <f>ROUND(I133*H133,2)</f>
        <v>0</v>
      </c>
      <c r="BL133" s="17" t="s">
        <v>113</v>
      </c>
      <c r="BM133" s="257" t="s">
        <v>3232</v>
      </c>
    </row>
    <row r="134" spans="1:47" s="2" customFormat="1" ht="12">
      <c r="A134" s="38"/>
      <c r="B134" s="39"/>
      <c r="C134" s="40"/>
      <c r="D134" s="259" t="s">
        <v>175</v>
      </c>
      <c r="E134" s="40"/>
      <c r="F134" s="260" t="s">
        <v>3233</v>
      </c>
      <c r="G134" s="40"/>
      <c r="H134" s="40"/>
      <c r="I134" s="155"/>
      <c r="J134" s="40"/>
      <c r="K134" s="40"/>
      <c r="L134" s="44"/>
      <c r="M134" s="261"/>
      <c r="N134" s="262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175</v>
      </c>
      <c r="AU134" s="17" t="s">
        <v>90</v>
      </c>
    </row>
    <row r="135" spans="1:65" s="2" customFormat="1" ht="21.75" customHeight="1">
      <c r="A135" s="38"/>
      <c r="B135" s="39"/>
      <c r="C135" s="245" t="s">
        <v>90</v>
      </c>
      <c r="D135" s="245" t="s">
        <v>169</v>
      </c>
      <c r="E135" s="246" t="s">
        <v>3234</v>
      </c>
      <c r="F135" s="247" t="s">
        <v>3235</v>
      </c>
      <c r="G135" s="248" t="s">
        <v>264</v>
      </c>
      <c r="H135" s="249">
        <v>10</v>
      </c>
      <c r="I135" s="250"/>
      <c r="J135" s="251">
        <f>ROUND(I135*H135,2)</f>
        <v>0</v>
      </c>
      <c r="K135" s="252"/>
      <c r="L135" s="44"/>
      <c r="M135" s="253" t="s">
        <v>1</v>
      </c>
      <c r="N135" s="254" t="s">
        <v>45</v>
      </c>
      <c r="O135" s="91"/>
      <c r="P135" s="255">
        <f>O135*H135</f>
        <v>0</v>
      </c>
      <c r="Q135" s="255">
        <v>0.0369</v>
      </c>
      <c r="R135" s="255">
        <f>Q135*H135</f>
        <v>0.369</v>
      </c>
      <c r="S135" s="255">
        <v>0</v>
      </c>
      <c r="T135" s="25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7" t="s">
        <v>113</v>
      </c>
      <c r="AT135" s="257" t="s">
        <v>169</v>
      </c>
      <c r="AU135" s="257" t="s">
        <v>90</v>
      </c>
      <c r="AY135" s="17" t="s">
        <v>166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7" t="s">
        <v>88</v>
      </c>
      <c r="BK135" s="258">
        <f>ROUND(I135*H135,2)</f>
        <v>0</v>
      </c>
      <c r="BL135" s="17" t="s">
        <v>113</v>
      </c>
      <c r="BM135" s="257" t="s">
        <v>3236</v>
      </c>
    </row>
    <row r="136" spans="1:47" s="2" customFormat="1" ht="12">
      <c r="A136" s="38"/>
      <c r="B136" s="39"/>
      <c r="C136" s="40"/>
      <c r="D136" s="259" t="s">
        <v>175</v>
      </c>
      <c r="E136" s="40"/>
      <c r="F136" s="260" t="s">
        <v>3237</v>
      </c>
      <c r="G136" s="40"/>
      <c r="H136" s="40"/>
      <c r="I136" s="155"/>
      <c r="J136" s="40"/>
      <c r="K136" s="40"/>
      <c r="L136" s="44"/>
      <c r="M136" s="261"/>
      <c r="N136" s="262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175</v>
      </c>
      <c r="AU136" s="17" t="s">
        <v>90</v>
      </c>
    </row>
    <row r="137" spans="1:65" s="2" customFormat="1" ht="21.75" customHeight="1">
      <c r="A137" s="38"/>
      <c r="B137" s="39"/>
      <c r="C137" s="245" t="s">
        <v>103</v>
      </c>
      <c r="D137" s="245" t="s">
        <v>169</v>
      </c>
      <c r="E137" s="246" t="s">
        <v>3238</v>
      </c>
      <c r="F137" s="247" t="s">
        <v>3239</v>
      </c>
      <c r="G137" s="248" t="s">
        <v>272</v>
      </c>
      <c r="H137" s="249">
        <v>33.6</v>
      </c>
      <c r="I137" s="250"/>
      <c r="J137" s="251">
        <f>ROUND(I137*H137,2)</f>
        <v>0</v>
      </c>
      <c r="K137" s="252"/>
      <c r="L137" s="44"/>
      <c r="M137" s="253" t="s">
        <v>1</v>
      </c>
      <c r="N137" s="254" t="s">
        <v>45</v>
      </c>
      <c r="O137" s="91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7" t="s">
        <v>113</v>
      </c>
      <c r="AT137" s="257" t="s">
        <v>169</v>
      </c>
      <c r="AU137" s="257" t="s">
        <v>90</v>
      </c>
      <c r="AY137" s="17" t="s">
        <v>166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7" t="s">
        <v>88</v>
      </c>
      <c r="BK137" s="258">
        <f>ROUND(I137*H137,2)</f>
        <v>0</v>
      </c>
      <c r="BL137" s="17" t="s">
        <v>113</v>
      </c>
      <c r="BM137" s="257" t="s">
        <v>3240</v>
      </c>
    </row>
    <row r="138" spans="1:47" s="2" customFormat="1" ht="12">
      <c r="A138" s="38"/>
      <c r="B138" s="39"/>
      <c r="C138" s="40"/>
      <c r="D138" s="259" t="s">
        <v>175</v>
      </c>
      <c r="E138" s="40"/>
      <c r="F138" s="260" t="s">
        <v>3241</v>
      </c>
      <c r="G138" s="40"/>
      <c r="H138" s="40"/>
      <c r="I138" s="155"/>
      <c r="J138" s="40"/>
      <c r="K138" s="40"/>
      <c r="L138" s="44"/>
      <c r="M138" s="261"/>
      <c r="N138" s="262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175</v>
      </c>
      <c r="AU138" s="17" t="s">
        <v>90</v>
      </c>
    </row>
    <row r="139" spans="1:51" s="13" customFormat="1" ht="12">
      <c r="A139" s="13"/>
      <c r="B139" s="267"/>
      <c r="C139" s="268"/>
      <c r="D139" s="259" t="s">
        <v>267</v>
      </c>
      <c r="E139" s="269" t="s">
        <v>1</v>
      </c>
      <c r="F139" s="270" t="s">
        <v>3242</v>
      </c>
      <c r="G139" s="268"/>
      <c r="H139" s="271">
        <v>33.6</v>
      </c>
      <c r="I139" s="272"/>
      <c r="J139" s="268"/>
      <c r="K139" s="268"/>
      <c r="L139" s="273"/>
      <c r="M139" s="274"/>
      <c r="N139" s="275"/>
      <c r="O139" s="275"/>
      <c r="P139" s="275"/>
      <c r="Q139" s="275"/>
      <c r="R139" s="275"/>
      <c r="S139" s="275"/>
      <c r="T139" s="27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77" t="s">
        <v>267</v>
      </c>
      <c r="AU139" s="277" t="s">
        <v>90</v>
      </c>
      <c r="AV139" s="13" t="s">
        <v>90</v>
      </c>
      <c r="AW139" s="13" t="s">
        <v>35</v>
      </c>
      <c r="AX139" s="13" t="s">
        <v>88</v>
      </c>
      <c r="AY139" s="277" t="s">
        <v>166</v>
      </c>
    </row>
    <row r="140" spans="1:65" s="2" customFormat="1" ht="21.75" customHeight="1">
      <c r="A140" s="38"/>
      <c r="B140" s="39"/>
      <c r="C140" s="245" t="s">
        <v>113</v>
      </c>
      <c r="D140" s="245" t="s">
        <v>169</v>
      </c>
      <c r="E140" s="246" t="s">
        <v>300</v>
      </c>
      <c r="F140" s="247" t="s">
        <v>3243</v>
      </c>
      <c r="G140" s="248" t="s">
        <v>272</v>
      </c>
      <c r="H140" s="249">
        <v>33.6</v>
      </c>
      <c r="I140" s="250"/>
      <c r="J140" s="251">
        <f>ROUND(I140*H140,2)</f>
        <v>0</v>
      </c>
      <c r="K140" s="252"/>
      <c r="L140" s="44"/>
      <c r="M140" s="253" t="s">
        <v>1</v>
      </c>
      <c r="N140" s="254" t="s">
        <v>45</v>
      </c>
      <c r="O140" s="91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7" t="s">
        <v>113</v>
      </c>
      <c r="AT140" s="257" t="s">
        <v>169</v>
      </c>
      <c r="AU140" s="257" t="s">
        <v>90</v>
      </c>
      <c r="AY140" s="17" t="s">
        <v>166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7" t="s">
        <v>88</v>
      </c>
      <c r="BK140" s="258">
        <f>ROUND(I140*H140,2)</f>
        <v>0</v>
      </c>
      <c r="BL140" s="17" t="s">
        <v>113</v>
      </c>
      <c r="BM140" s="257" t="s">
        <v>3244</v>
      </c>
    </row>
    <row r="141" spans="1:47" s="2" customFormat="1" ht="12">
      <c r="A141" s="38"/>
      <c r="B141" s="39"/>
      <c r="C141" s="40"/>
      <c r="D141" s="259" t="s">
        <v>175</v>
      </c>
      <c r="E141" s="40"/>
      <c r="F141" s="260" t="s">
        <v>3245</v>
      </c>
      <c r="G141" s="40"/>
      <c r="H141" s="40"/>
      <c r="I141" s="155"/>
      <c r="J141" s="40"/>
      <c r="K141" s="40"/>
      <c r="L141" s="44"/>
      <c r="M141" s="261"/>
      <c r="N141" s="262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175</v>
      </c>
      <c r="AU141" s="17" t="s">
        <v>90</v>
      </c>
    </row>
    <row r="142" spans="1:65" s="2" customFormat="1" ht="21.75" customHeight="1">
      <c r="A142" s="38"/>
      <c r="B142" s="39"/>
      <c r="C142" s="245" t="s">
        <v>181</v>
      </c>
      <c r="D142" s="245" t="s">
        <v>169</v>
      </c>
      <c r="E142" s="246" t="s">
        <v>305</v>
      </c>
      <c r="F142" s="247" t="s">
        <v>306</v>
      </c>
      <c r="G142" s="248" t="s">
        <v>307</v>
      </c>
      <c r="H142" s="249">
        <v>55.44</v>
      </c>
      <c r="I142" s="250"/>
      <c r="J142" s="251">
        <f>ROUND(I142*H142,2)</f>
        <v>0</v>
      </c>
      <c r="K142" s="252"/>
      <c r="L142" s="44"/>
      <c r="M142" s="253" t="s">
        <v>1</v>
      </c>
      <c r="N142" s="254" t="s">
        <v>45</v>
      </c>
      <c r="O142" s="91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7" t="s">
        <v>113</v>
      </c>
      <c r="AT142" s="257" t="s">
        <v>169</v>
      </c>
      <c r="AU142" s="257" t="s">
        <v>90</v>
      </c>
      <c r="AY142" s="17" t="s">
        <v>166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7" t="s">
        <v>88</v>
      </c>
      <c r="BK142" s="258">
        <f>ROUND(I142*H142,2)</f>
        <v>0</v>
      </c>
      <c r="BL142" s="17" t="s">
        <v>113</v>
      </c>
      <c r="BM142" s="257" t="s">
        <v>3246</v>
      </c>
    </row>
    <row r="143" spans="1:47" s="2" customFormat="1" ht="12">
      <c r="A143" s="38"/>
      <c r="B143" s="39"/>
      <c r="C143" s="40"/>
      <c r="D143" s="259" t="s">
        <v>175</v>
      </c>
      <c r="E143" s="40"/>
      <c r="F143" s="260" t="s">
        <v>309</v>
      </c>
      <c r="G143" s="40"/>
      <c r="H143" s="40"/>
      <c r="I143" s="155"/>
      <c r="J143" s="40"/>
      <c r="K143" s="40"/>
      <c r="L143" s="44"/>
      <c r="M143" s="261"/>
      <c r="N143" s="262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175</v>
      </c>
      <c r="AU143" s="17" t="s">
        <v>90</v>
      </c>
    </row>
    <row r="144" spans="1:51" s="13" customFormat="1" ht="12">
      <c r="A144" s="13"/>
      <c r="B144" s="267"/>
      <c r="C144" s="268"/>
      <c r="D144" s="259" t="s">
        <v>267</v>
      </c>
      <c r="E144" s="269" t="s">
        <v>1</v>
      </c>
      <c r="F144" s="270" t="s">
        <v>3247</v>
      </c>
      <c r="G144" s="268"/>
      <c r="H144" s="271">
        <v>55.44</v>
      </c>
      <c r="I144" s="272"/>
      <c r="J144" s="268"/>
      <c r="K144" s="268"/>
      <c r="L144" s="273"/>
      <c r="M144" s="274"/>
      <c r="N144" s="275"/>
      <c r="O144" s="275"/>
      <c r="P144" s="275"/>
      <c r="Q144" s="275"/>
      <c r="R144" s="275"/>
      <c r="S144" s="275"/>
      <c r="T144" s="27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7" t="s">
        <v>267</v>
      </c>
      <c r="AU144" s="277" t="s">
        <v>90</v>
      </c>
      <c r="AV144" s="13" t="s">
        <v>90</v>
      </c>
      <c r="AW144" s="13" t="s">
        <v>35</v>
      </c>
      <c r="AX144" s="13" t="s">
        <v>88</v>
      </c>
      <c r="AY144" s="277" t="s">
        <v>166</v>
      </c>
    </row>
    <row r="145" spans="1:65" s="2" customFormat="1" ht="21.75" customHeight="1">
      <c r="A145" s="38"/>
      <c r="B145" s="39"/>
      <c r="C145" s="245" t="s">
        <v>195</v>
      </c>
      <c r="D145" s="245" t="s">
        <v>169</v>
      </c>
      <c r="E145" s="246" t="s">
        <v>3248</v>
      </c>
      <c r="F145" s="247" t="s">
        <v>3249</v>
      </c>
      <c r="G145" s="248" t="s">
        <v>272</v>
      </c>
      <c r="H145" s="249">
        <v>33.53</v>
      </c>
      <c r="I145" s="250"/>
      <c r="J145" s="251">
        <f>ROUND(I145*H145,2)</f>
        <v>0</v>
      </c>
      <c r="K145" s="252"/>
      <c r="L145" s="44"/>
      <c r="M145" s="253" t="s">
        <v>1</v>
      </c>
      <c r="N145" s="254" t="s">
        <v>45</v>
      </c>
      <c r="O145" s="91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7" t="s">
        <v>113</v>
      </c>
      <c r="AT145" s="257" t="s">
        <v>169</v>
      </c>
      <c r="AU145" s="257" t="s">
        <v>90</v>
      </c>
      <c r="AY145" s="17" t="s">
        <v>166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7" t="s">
        <v>88</v>
      </c>
      <c r="BK145" s="258">
        <f>ROUND(I145*H145,2)</f>
        <v>0</v>
      </c>
      <c r="BL145" s="17" t="s">
        <v>113</v>
      </c>
      <c r="BM145" s="257" t="s">
        <v>3250</v>
      </c>
    </row>
    <row r="146" spans="1:47" s="2" customFormat="1" ht="12">
      <c r="A146" s="38"/>
      <c r="B146" s="39"/>
      <c r="C146" s="40"/>
      <c r="D146" s="259" t="s">
        <v>175</v>
      </c>
      <c r="E146" s="40"/>
      <c r="F146" s="260" t="s">
        <v>3251</v>
      </c>
      <c r="G146" s="40"/>
      <c r="H146" s="40"/>
      <c r="I146" s="155"/>
      <c r="J146" s="40"/>
      <c r="K146" s="40"/>
      <c r="L146" s="44"/>
      <c r="M146" s="261"/>
      <c r="N146" s="262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175</v>
      </c>
      <c r="AU146" s="17" t="s">
        <v>90</v>
      </c>
    </row>
    <row r="147" spans="1:51" s="13" customFormat="1" ht="12">
      <c r="A147" s="13"/>
      <c r="B147" s="267"/>
      <c r="C147" s="268"/>
      <c r="D147" s="259" t="s">
        <v>267</v>
      </c>
      <c r="E147" s="269" t="s">
        <v>1</v>
      </c>
      <c r="F147" s="270" t="s">
        <v>3252</v>
      </c>
      <c r="G147" s="268"/>
      <c r="H147" s="271">
        <v>33.6</v>
      </c>
      <c r="I147" s="272"/>
      <c r="J147" s="268"/>
      <c r="K147" s="268"/>
      <c r="L147" s="273"/>
      <c r="M147" s="274"/>
      <c r="N147" s="275"/>
      <c r="O147" s="275"/>
      <c r="P147" s="275"/>
      <c r="Q147" s="275"/>
      <c r="R147" s="275"/>
      <c r="S147" s="275"/>
      <c r="T147" s="27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7" t="s">
        <v>267</v>
      </c>
      <c r="AU147" s="277" t="s">
        <v>90</v>
      </c>
      <c r="AV147" s="13" t="s">
        <v>90</v>
      </c>
      <c r="AW147" s="13" t="s">
        <v>35</v>
      </c>
      <c r="AX147" s="13" t="s">
        <v>80</v>
      </c>
      <c r="AY147" s="277" t="s">
        <v>166</v>
      </c>
    </row>
    <row r="148" spans="1:51" s="13" customFormat="1" ht="12">
      <c r="A148" s="13"/>
      <c r="B148" s="267"/>
      <c r="C148" s="268"/>
      <c r="D148" s="259" t="s">
        <v>267</v>
      </c>
      <c r="E148" s="269" t="s">
        <v>1</v>
      </c>
      <c r="F148" s="270" t="s">
        <v>3253</v>
      </c>
      <c r="G148" s="268"/>
      <c r="H148" s="271">
        <v>-0.07</v>
      </c>
      <c r="I148" s="272"/>
      <c r="J148" s="268"/>
      <c r="K148" s="268"/>
      <c r="L148" s="273"/>
      <c r="M148" s="274"/>
      <c r="N148" s="275"/>
      <c r="O148" s="275"/>
      <c r="P148" s="275"/>
      <c r="Q148" s="275"/>
      <c r="R148" s="275"/>
      <c r="S148" s="275"/>
      <c r="T148" s="27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77" t="s">
        <v>267</v>
      </c>
      <c r="AU148" s="277" t="s">
        <v>90</v>
      </c>
      <c r="AV148" s="13" t="s">
        <v>90</v>
      </c>
      <c r="AW148" s="13" t="s">
        <v>35</v>
      </c>
      <c r="AX148" s="13" t="s">
        <v>80</v>
      </c>
      <c r="AY148" s="277" t="s">
        <v>166</v>
      </c>
    </row>
    <row r="149" spans="1:51" s="14" customFormat="1" ht="12">
      <c r="A149" s="14"/>
      <c r="B149" s="278"/>
      <c r="C149" s="279"/>
      <c r="D149" s="259" t="s">
        <v>267</v>
      </c>
      <c r="E149" s="280" t="s">
        <v>1</v>
      </c>
      <c r="F149" s="281" t="s">
        <v>269</v>
      </c>
      <c r="G149" s="279"/>
      <c r="H149" s="282">
        <v>33.53</v>
      </c>
      <c r="I149" s="283"/>
      <c r="J149" s="279"/>
      <c r="K149" s="279"/>
      <c r="L149" s="284"/>
      <c r="M149" s="285"/>
      <c r="N149" s="286"/>
      <c r="O149" s="286"/>
      <c r="P149" s="286"/>
      <c r="Q149" s="286"/>
      <c r="R149" s="286"/>
      <c r="S149" s="286"/>
      <c r="T149" s="28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8" t="s">
        <v>267</v>
      </c>
      <c r="AU149" s="288" t="s">
        <v>90</v>
      </c>
      <c r="AV149" s="14" t="s">
        <v>103</v>
      </c>
      <c r="AW149" s="14" t="s">
        <v>35</v>
      </c>
      <c r="AX149" s="14" t="s">
        <v>88</v>
      </c>
      <c r="AY149" s="288" t="s">
        <v>166</v>
      </c>
    </row>
    <row r="150" spans="1:65" s="2" customFormat="1" ht="16.5" customHeight="1">
      <c r="A150" s="38"/>
      <c r="B150" s="39"/>
      <c r="C150" s="300" t="s">
        <v>198</v>
      </c>
      <c r="D150" s="300" t="s">
        <v>331</v>
      </c>
      <c r="E150" s="301" t="s">
        <v>3254</v>
      </c>
      <c r="F150" s="302" t="s">
        <v>3255</v>
      </c>
      <c r="G150" s="303" t="s">
        <v>307</v>
      </c>
      <c r="H150" s="304">
        <v>23.681</v>
      </c>
      <c r="I150" s="305"/>
      <c r="J150" s="306">
        <f>ROUND(I150*H150,2)</f>
        <v>0</v>
      </c>
      <c r="K150" s="307"/>
      <c r="L150" s="308"/>
      <c r="M150" s="309" t="s">
        <v>1</v>
      </c>
      <c r="N150" s="310" t="s">
        <v>45</v>
      </c>
      <c r="O150" s="91"/>
      <c r="P150" s="255">
        <f>O150*H150</f>
        <v>0</v>
      </c>
      <c r="Q150" s="255">
        <v>1</v>
      </c>
      <c r="R150" s="255">
        <f>Q150*H150</f>
        <v>23.681</v>
      </c>
      <c r="S150" s="255">
        <v>0</v>
      </c>
      <c r="T150" s="25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7" t="s">
        <v>202</v>
      </c>
      <c r="AT150" s="257" t="s">
        <v>331</v>
      </c>
      <c r="AU150" s="257" t="s">
        <v>90</v>
      </c>
      <c r="AY150" s="17" t="s">
        <v>166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7" t="s">
        <v>88</v>
      </c>
      <c r="BK150" s="258">
        <f>ROUND(I150*H150,2)</f>
        <v>0</v>
      </c>
      <c r="BL150" s="17" t="s">
        <v>113</v>
      </c>
      <c r="BM150" s="257" t="s">
        <v>3256</v>
      </c>
    </row>
    <row r="151" spans="1:47" s="2" customFormat="1" ht="12">
      <c r="A151" s="38"/>
      <c r="B151" s="39"/>
      <c r="C151" s="40"/>
      <c r="D151" s="259" t="s">
        <v>175</v>
      </c>
      <c r="E151" s="40"/>
      <c r="F151" s="260" t="s">
        <v>3255</v>
      </c>
      <c r="G151" s="40"/>
      <c r="H151" s="40"/>
      <c r="I151" s="155"/>
      <c r="J151" s="40"/>
      <c r="K151" s="40"/>
      <c r="L151" s="44"/>
      <c r="M151" s="261"/>
      <c r="N151" s="262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175</v>
      </c>
      <c r="AU151" s="17" t="s">
        <v>90</v>
      </c>
    </row>
    <row r="152" spans="1:51" s="13" customFormat="1" ht="12">
      <c r="A152" s="13"/>
      <c r="B152" s="267"/>
      <c r="C152" s="268"/>
      <c r="D152" s="259" t="s">
        <v>267</v>
      </c>
      <c r="E152" s="269" t="s">
        <v>1</v>
      </c>
      <c r="F152" s="270" t="s">
        <v>3257</v>
      </c>
      <c r="G152" s="268"/>
      <c r="H152" s="271">
        <v>23.681</v>
      </c>
      <c r="I152" s="272"/>
      <c r="J152" s="268"/>
      <c r="K152" s="268"/>
      <c r="L152" s="273"/>
      <c r="M152" s="274"/>
      <c r="N152" s="275"/>
      <c r="O152" s="275"/>
      <c r="P152" s="275"/>
      <c r="Q152" s="275"/>
      <c r="R152" s="275"/>
      <c r="S152" s="275"/>
      <c r="T152" s="27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7" t="s">
        <v>267</v>
      </c>
      <c r="AU152" s="277" t="s">
        <v>90</v>
      </c>
      <c r="AV152" s="13" t="s">
        <v>90</v>
      </c>
      <c r="AW152" s="13" t="s">
        <v>35</v>
      </c>
      <c r="AX152" s="13" t="s">
        <v>80</v>
      </c>
      <c r="AY152" s="277" t="s">
        <v>166</v>
      </c>
    </row>
    <row r="153" spans="1:51" s="14" customFormat="1" ht="12">
      <c r="A153" s="14"/>
      <c r="B153" s="278"/>
      <c r="C153" s="279"/>
      <c r="D153" s="259" t="s">
        <v>267</v>
      </c>
      <c r="E153" s="280" t="s">
        <v>1</v>
      </c>
      <c r="F153" s="281" t="s">
        <v>3258</v>
      </c>
      <c r="G153" s="279"/>
      <c r="H153" s="282">
        <v>23.681</v>
      </c>
      <c r="I153" s="283"/>
      <c r="J153" s="279"/>
      <c r="K153" s="279"/>
      <c r="L153" s="284"/>
      <c r="M153" s="285"/>
      <c r="N153" s="286"/>
      <c r="O153" s="286"/>
      <c r="P153" s="286"/>
      <c r="Q153" s="286"/>
      <c r="R153" s="286"/>
      <c r="S153" s="286"/>
      <c r="T153" s="28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8" t="s">
        <v>267</v>
      </c>
      <c r="AU153" s="288" t="s">
        <v>90</v>
      </c>
      <c r="AV153" s="14" t="s">
        <v>103</v>
      </c>
      <c r="AW153" s="14" t="s">
        <v>35</v>
      </c>
      <c r="AX153" s="14" t="s">
        <v>88</v>
      </c>
      <c r="AY153" s="288" t="s">
        <v>166</v>
      </c>
    </row>
    <row r="154" spans="1:65" s="2" customFormat="1" ht="16.5" customHeight="1">
      <c r="A154" s="38"/>
      <c r="B154" s="39"/>
      <c r="C154" s="300" t="s">
        <v>202</v>
      </c>
      <c r="D154" s="300" t="s">
        <v>331</v>
      </c>
      <c r="E154" s="301" t="s">
        <v>332</v>
      </c>
      <c r="F154" s="302" t="s">
        <v>3259</v>
      </c>
      <c r="G154" s="303" t="s">
        <v>307</v>
      </c>
      <c r="H154" s="304">
        <v>16.8</v>
      </c>
      <c r="I154" s="305"/>
      <c r="J154" s="306">
        <f>ROUND(I154*H154,2)</f>
        <v>0</v>
      </c>
      <c r="K154" s="307"/>
      <c r="L154" s="308"/>
      <c r="M154" s="309" t="s">
        <v>1</v>
      </c>
      <c r="N154" s="310" t="s">
        <v>45</v>
      </c>
      <c r="O154" s="91"/>
      <c r="P154" s="255">
        <f>O154*H154</f>
        <v>0</v>
      </c>
      <c r="Q154" s="255">
        <v>1</v>
      </c>
      <c r="R154" s="255">
        <f>Q154*H154</f>
        <v>16.8</v>
      </c>
      <c r="S154" s="255">
        <v>0</v>
      </c>
      <c r="T154" s="25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7" t="s">
        <v>202</v>
      </c>
      <c r="AT154" s="257" t="s">
        <v>331</v>
      </c>
      <c r="AU154" s="257" t="s">
        <v>90</v>
      </c>
      <c r="AY154" s="17" t="s">
        <v>166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7" t="s">
        <v>88</v>
      </c>
      <c r="BK154" s="258">
        <f>ROUND(I154*H154,2)</f>
        <v>0</v>
      </c>
      <c r="BL154" s="17" t="s">
        <v>113</v>
      </c>
      <c r="BM154" s="257" t="s">
        <v>3260</v>
      </c>
    </row>
    <row r="155" spans="1:47" s="2" customFormat="1" ht="12">
      <c r="A155" s="38"/>
      <c r="B155" s="39"/>
      <c r="C155" s="40"/>
      <c r="D155" s="259" t="s">
        <v>175</v>
      </c>
      <c r="E155" s="40"/>
      <c r="F155" s="260" t="s">
        <v>3259</v>
      </c>
      <c r="G155" s="40"/>
      <c r="H155" s="40"/>
      <c r="I155" s="155"/>
      <c r="J155" s="40"/>
      <c r="K155" s="40"/>
      <c r="L155" s="44"/>
      <c r="M155" s="261"/>
      <c r="N155" s="262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175</v>
      </c>
      <c r="AU155" s="17" t="s">
        <v>90</v>
      </c>
    </row>
    <row r="156" spans="1:51" s="13" customFormat="1" ht="12">
      <c r="A156" s="13"/>
      <c r="B156" s="267"/>
      <c r="C156" s="268"/>
      <c r="D156" s="259" t="s">
        <v>267</v>
      </c>
      <c r="E156" s="269" t="s">
        <v>1</v>
      </c>
      <c r="F156" s="270" t="s">
        <v>3261</v>
      </c>
      <c r="G156" s="268"/>
      <c r="H156" s="271">
        <v>16.8</v>
      </c>
      <c r="I156" s="272"/>
      <c r="J156" s="268"/>
      <c r="K156" s="268"/>
      <c r="L156" s="273"/>
      <c r="M156" s="274"/>
      <c r="N156" s="275"/>
      <c r="O156" s="275"/>
      <c r="P156" s="275"/>
      <c r="Q156" s="275"/>
      <c r="R156" s="275"/>
      <c r="S156" s="275"/>
      <c r="T156" s="27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7" t="s">
        <v>267</v>
      </c>
      <c r="AU156" s="277" t="s">
        <v>90</v>
      </c>
      <c r="AV156" s="13" t="s">
        <v>90</v>
      </c>
      <c r="AW156" s="13" t="s">
        <v>35</v>
      </c>
      <c r="AX156" s="13" t="s">
        <v>80</v>
      </c>
      <c r="AY156" s="277" t="s">
        <v>166</v>
      </c>
    </row>
    <row r="157" spans="1:51" s="14" customFormat="1" ht="12">
      <c r="A157" s="14"/>
      <c r="B157" s="278"/>
      <c r="C157" s="279"/>
      <c r="D157" s="259" t="s">
        <v>267</v>
      </c>
      <c r="E157" s="280" t="s">
        <v>1</v>
      </c>
      <c r="F157" s="281" t="s">
        <v>3262</v>
      </c>
      <c r="G157" s="279"/>
      <c r="H157" s="282">
        <v>16.8</v>
      </c>
      <c r="I157" s="283"/>
      <c r="J157" s="279"/>
      <c r="K157" s="279"/>
      <c r="L157" s="284"/>
      <c r="M157" s="285"/>
      <c r="N157" s="286"/>
      <c r="O157" s="286"/>
      <c r="P157" s="286"/>
      <c r="Q157" s="286"/>
      <c r="R157" s="286"/>
      <c r="S157" s="286"/>
      <c r="T157" s="28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8" t="s">
        <v>267</v>
      </c>
      <c r="AU157" s="288" t="s">
        <v>90</v>
      </c>
      <c r="AV157" s="14" t="s">
        <v>103</v>
      </c>
      <c r="AW157" s="14" t="s">
        <v>35</v>
      </c>
      <c r="AX157" s="14" t="s">
        <v>88</v>
      </c>
      <c r="AY157" s="288" t="s">
        <v>166</v>
      </c>
    </row>
    <row r="158" spans="1:63" s="12" customFormat="1" ht="22.8" customHeight="1">
      <c r="A158" s="12"/>
      <c r="B158" s="229"/>
      <c r="C158" s="230"/>
      <c r="D158" s="231" t="s">
        <v>79</v>
      </c>
      <c r="E158" s="243" t="s">
        <v>202</v>
      </c>
      <c r="F158" s="243" t="s">
        <v>3112</v>
      </c>
      <c r="G158" s="230"/>
      <c r="H158" s="230"/>
      <c r="I158" s="233"/>
      <c r="J158" s="244">
        <f>BK158</f>
        <v>0</v>
      </c>
      <c r="K158" s="230"/>
      <c r="L158" s="235"/>
      <c r="M158" s="236"/>
      <c r="N158" s="237"/>
      <c r="O158" s="237"/>
      <c r="P158" s="238">
        <f>SUM(P159:P169)</f>
        <v>0</v>
      </c>
      <c r="Q158" s="237"/>
      <c r="R158" s="238">
        <f>SUM(R159:R169)</f>
        <v>0.019047</v>
      </c>
      <c r="S158" s="237"/>
      <c r="T158" s="239">
        <f>SUM(T159:T169)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40" t="s">
        <v>88</v>
      </c>
      <c r="AT158" s="241" t="s">
        <v>79</v>
      </c>
      <c r="AU158" s="241" t="s">
        <v>88</v>
      </c>
      <c r="AY158" s="240" t="s">
        <v>166</v>
      </c>
      <c r="BK158" s="242">
        <f>SUM(BK159:BK169)</f>
        <v>0</v>
      </c>
    </row>
    <row r="159" spans="1:65" s="2" customFormat="1" ht="21.75" customHeight="1">
      <c r="A159" s="38"/>
      <c r="B159" s="39"/>
      <c r="C159" s="245" t="s">
        <v>206</v>
      </c>
      <c r="D159" s="245" t="s">
        <v>169</v>
      </c>
      <c r="E159" s="246" t="s">
        <v>3263</v>
      </c>
      <c r="F159" s="247" t="s">
        <v>3264</v>
      </c>
      <c r="G159" s="248" t="s">
        <v>264</v>
      </c>
      <c r="H159" s="249">
        <v>35</v>
      </c>
      <c r="I159" s="250"/>
      <c r="J159" s="251">
        <f>ROUND(I159*H159,2)</f>
        <v>0</v>
      </c>
      <c r="K159" s="252"/>
      <c r="L159" s="44"/>
      <c r="M159" s="253" t="s">
        <v>1</v>
      </c>
      <c r="N159" s="254" t="s">
        <v>45</v>
      </c>
      <c r="O159" s="91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7" t="s">
        <v>113</v>
      </c>
      <c r="AT159" s="257" t="s">
        <v>169</v>
      </c>
      <c r="AU159" s="257" t="s">
        <v>90</v>
      </c>
      <c r="AY159" s="17" t="s">
        <v>166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7" t="s">
        <v>88</v>
      </c>
      <c r="BK159" s="258">
        <f>ROUND(I159*H159,2)</f>
        <v>0</v>
      </c>
      <c r="BL159" s="17" t="s">
        <v>113</v>
      </c>
      <c r="BM159" s="257" t="s">
        <v>3265</v>
      </c>
    </row>
    <row r="160" spans="1:47" s="2" customFormat="1" ht="12">
      <c r="A160" s="38"/>
      <c r="B160" s="39"/>
      <c r="C160" s="40"/>
      <c r="D160" s="259" t="s">
        <v>175</v>
      </c>
      <c r="E160" s="40"/>
      <c r="F160" s="260" t="s">
        <v>3266</v>
      </c>
      <c r="G160" s="40"/>
      <c r="H160" s="40"/>
      <c r="I160" s="155"/>
      <c r="J160" s="40"/>
      <c r="K160" s="40"/>
      <c r="L160" s="44"/>
      <c r="M160" s="261"/>
      <c r="N160" s="262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175</v>
      </c>
      <c r="AU160" s="17" t="s">
        <v>90</v>
      </c>
    </row>
    <row r="161" spans="1:65" s="2" customFormat="1" ht="21.75" customHeight="1">
      <c r="A161" s="38"/>
      <c r="B161" s="39"/>
      <c r="C161" s="300" t="s">
        <v>212</v>
      </c>
      <c r="D161" s="300" t="s">
        <v>331</v>
      </c>
      <c r="E161" s="301" t="s">
        <v>3267</v>
      </c>
      <c r="F161" s="302" t="s">
        <v>3268</v>
      </c>
      <c r="G161" s="303" t="s">
        <v>264</v>
      </c>
      <c r="H161" s="304">
        <v>35.525</v>
      </c>
      <c r="I161" s="305"/>
      <c r="J161" s="306">
        <f>ROUND(I161*H161,2)</f>
        <v>0</v>
      </c>
      <c r="K161" s="307"/>
      <c r="L161" s="308"/>
      <c r="M161" s="309" t="s">
        <v>1</v>
      </c>
      <c r="N161" s="310" t="s">
        <v>45</v>
      </c>
      <c r="O161" s="91"/>
      <c r="P161" s="255">
        <f>O161*H161</f>
        <v>0</v>
      </c>
      <c r="Q161" s="255">
        <v>0.00028</v>
      </c>
      <c r="R161" s="255">
        <f>Q161*H161</f>
        <v>0.009947</v>
      </c>
      <c r="S161" s="255">
        <v>0</v>
      </c>
      <c r="T161" s="25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7" t="s">
        <v>202</v>
      </c>
      <c r="AT161" s="257" t="s">
        <v>331</v>
      </c>
      <c r="AU161" s="257" t="s">
        <v>90</v>
      </c>
      <c r="AY161" s="17" t="s">
        <v>166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7" t="s">
        <v>88</v>
      </c>
      <c r="BK161" s="258">
        <f>ROUND(I161*H161,2)</f>
        <v>0</v>
      </c>
      <c r="BL161" s="17" t="s">
        <v>113</v>
      </c>
      <c r="BM161" s="257" t="s">
        <v>3269</v>
      </c>
    </row>
    <row r="162" spans="1:47" s="2" customFormat="1" ht="12">
      <c r="A162" s="38"/>
      <c r="B162" s="39"/>
      <c r="C162" s="40"/>
      <c r="D162" s="259" t="s">
        <v>175</v>
      </c>
      <c r="E162" s="40"/>
      <c r="F162" s="260" t="s">
        <v>3270</v>
      </c>
      <c r="G162" s="40"/>
      <c r="H162" s="40"/>
      <c r="I162" s="155"/>
      <c r="J162" s="40"/>
      <c r="K162" s="40"/>
      <c r="L162" s="44"/>
      <c r="M162" s="261"/>
      <c r="N162" s="262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175</v>
      </c>
      <c r="AU162" s="17" t="s">
        <v>90</v>
      </c>
    </row>
    <row r="163" spans="1:51" s="13" customFormat="1" ht="12">
      <c r="A163" s="13"/>
      <c r="B163" s="267"/>
      <c r="C163" s="268"/>
      <c r="D163" s="259" t="s">
        <v>267</v>
      </c>
      <c r="E163" s="268"/>
      <c r="F163" s="270" t="s">
        <v>3271</v>
      </c>
      <c r="G163" s="268"/>
      <c r="H163" s="271">
        <v>35.525</v>
      </c>
      <c r="I163" s="272"/>
      <c r="J163" s="268"/>
      <c r="K163" s="268"/>
      <c r="L163" s="273"/>
      <c r="M163" s="274"/>
      <c r="N163" s="275"/>
      <c r="O163" s="275"/>
      <c r="P163" s="275"/>
      <c r="Q163" s="275"/>
      <c r="R163" s="275"/>
      <c r="S163" s="275"/>
      <c r="T163" s="27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77" t="s">
        <v>267</v>
      </c>
      <c r="AU163" s="277" t="s">
        <v>90</v>
      </c>
      <c r="AV163" s="13" t="s">
        <v>90</v>
      </c>
      <c r="AW163" s="13" t="s">
        <v>4</v>
      </c>
      <c r="AX163" s="13" t="s">
        <v>88</v>
      </c>
      <c r="AY163" s="277" t="s">
        <v>166</v>
      </c>
    </row>
    <row r="164" spans="1:65" s="2" customFormat="1" ht="16.5" customHeight="1">
      <c r="A164" s="38"/>
      <c r="B164" s="39"/>
      <c r="C164" s="245" t="s">
        <v>218</v>
      </c>
      <c r="D164" s="245" t="s">
        <v>169</v>
      </c>
      <c r="E164" s="246" t="s">
        <v>3272</v>
      </c>
      <c r="F164" s="247" t="s">
        <v>3273</v>
      </c>
      <c r="G164" s="248" t="s">
        <v>264</v>
      </c>
      <c r="H164" s="249">
        <v>35</v>
      </c>
      <c r="I164" s="250"/>
      <c r="J164" s="251">
        <f>ROUND(I164*H164,2)</f>
        <v>0</v>
      </c>
      <c r="K164" s="252"/>
      <c r="L164" s="44"/>
      <c r="M164" s="253" t="s">
        <v>1</v>
      </c>
      <c r="N164" s="254" t="s">
        <v>45</v>
      </c>
      <c r="O164" s="91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7" t="s">
        <v>113</v>
      </c>
      <c r="AT164" s="257" t="s">
        <v>169</v>
      </c>
      <c r="AU164" s="257" t="s">
        <v>90</v>
      </c>
      <c r="AY164" s="17" t="s">
        <v>166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7" t="s">
        <v>88</v>
      </c>
      <c r="BK164" s="258">
        <f>ROUND(I164*H164,2)</f>
        <v>0</v>
      </c>
      <c r="BL164" s="17" t="s">
        <v>113</v>
      </c>
      <c r="BM164" s="257" t="s">
        <v>3274</v>
      </c>
    </row>
    <row r="165" spans="1:47" s="2" customFormat="1" ht="12">
      <c r="A165" s="38"/>
      <c r="B165" s="39"/>
      <c r="C165" s="40"/>
      <c r="D165" s="259" t="s">
        <v>175</v>
      </c>
      <c r="E165" s="40"/>
      <c r="F165" s="260" t="s">
        <v>3275</v>
      </c>
      <c r="G165" s="40"/>
      <c r="H165" s="40"/>
      <c r="I165" s="155"/>
      <c r="J165" s="40"/>
      <c r="K165" s="40"/>
      <c r="L165" s="44"/>
      <c r="M165" s="261"/>
      <c r="N165" s="262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175</v>
      </c>
      <c r="AU165" s="17" t="s">
        <v>90</v>
      </c>
    </row>
    <row r="166" spans="1:65" s="2" customFormat="1" ht="16.5" customHeight="1">
      <c r="A166" s="38"/>
      <c r="B166" s="39"/>
      <c r="C166" s="245" t="s">
        <v>336</v>
      </c>
      <c r="D166" s="245" t="s">
        <v>169</v>
      </c>
      <c r="E166" s="246" t="s">
        <v>3276</v>
      </c>
      <c r="F166" s="247" t="s">
        <v>3277</v>
      </c>
      <c r="G166" s="248" t="s">
        <v>264</v>
      </c>
      <c r="H166" s="249">
        <v>35</v>
      </c>
      <c r="I166" s="250"/>
      <c r="J166" s="251">
        <f>ROUND(I166*H166,2)</f>
        <v>0</v>
      </c>
      <c r="K166" s="252"/>
      <c r="L166" s="44"/>
      <c r="M166" s="253" t="s">
        <v>1</v>
      </c>
      <c r="N166" s="254" t="s">
        <v>45</v>
      </c>
      <c r="O166" s="91"/>
      <c r="P166" s="255">
        <f>O166*H166</f>
        <v>0</v>
      </c>
      <c r="Q166" s="255">
        <v>0.00019</v>
      </c>
      <c r="R166" s="255">
        <f>Q166*H166</f>
        <v>0.0066500000000000005</v>
      </c>
      <c r="S166" s="255">
        <v>0</v>
      </c>
      <c r="T166" s="25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7" t="s">
        <v>113</v>
      </c>
      <c r="AT166" s="257" t="s">
        <v>169</v>
      </c>
      <c r="AU166" s="257" t="s">
        <v>90</v>
      </c>
      <c r="AY166" s="17" t="s">
        <v>166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7" t="s">
        <v>88</v>
      </c>
      <c r="BK166" s="258">
        <f>ROUND(I166*H166,2)</f>
        <v>0</v>
      </c>
      <c r="BL166" s="17" t="s">
        <v>113</v>
      </c>
      <c r="BM166" s="257" t="s">
        <v>3278</v>
      </c>
    </row>
    <row r="167" spans="1:47" s="2" customFormat="1" ht="12">
      <c r="A167" s="38"/>
      <c r="B167" s="39"/>
      <c r="C167" s="40"/>
      <c r="D167" s="259" t="s">
        <v>175</v>
      </c>
      <c r="E167" s="40"/>
      <c r="F167" s="260" t="s">
        <v>3279</v>
      </c>
      <c r="G167" s="40"/>
      <c r="H167" s="40"/>
      <c r="I167" s="155"/>
      <c r="J167" s="40"/>
      <c r="K167" s="40"/>
      <c r="L167" s="44"/>
      <c r="M167" s="261"/>
      <c r="N167" s="262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175</v>
      </c>
      <c r="AU167" s="17" t="s">
        <v>90</v>
      </c>
    </row>
    <row r="168" spans="1:65" s="2" customFormat="1" ht="16.5" customHeight="1">
      <c r="A168" s="38"/>
      <c r="B168" s="39"/>
      <c r="C168" s="245" t="s">
        <v>345</v>
      </c>
      <c r="D168" s="245" t="s">
        <v>169</v>
      </c>
      <c r="E168" s="246" t="s">
        <v>3280</v>
      </c>
      <c r="F168" s="247" t="s">
        <v>3281</v>
      </c>
      <c r="G168" s="248" t="s">
        <v>264</v>
      </c>
      <c r="H168" s="249">
        <v>35</v>
      </c>
      <c r="I168" s="250"/>
      <c r="J168" s="251">
        <f>ROUND(I168*H168,2)</f>
        <v>0</v>
      </c>
      <c r="K168" s="252"/>
      <c r="L168" s="44"/>
      <c r="M168" s="253" t="s">
        <v>1</v>
      </c>
      <c r="N168" s="254" t="s">
        <v>45</v>
      </c>
      <c r="O168" s="91"/>
      <c r="P168" s="255">
        <f>O168*H168</f>
        <v>0</v>
      </c>
      <c r="Q168" s="255">
        <v>7E-05</v>
      </c>
      <c r="R168" s="255">
        <f>Q168*H168</f>
        <v>0.00245</v>
      </c>
      <c r="S168" s="255">
        <v>0</v>
      </c>
      <c r="T168" s="25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7" t="s">
        <v>113</v>
      </c>
      <c r="AT168" s="257" t="s">
        <v>169</v>
      </c>
      <c r="AU168" s="257" t="s">
        <v>90</v>
      </c>
      <c r="AY168" s="17" t="s">
        <v>166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7" t="s">
        <v>88</v>
      </c>
      <c r="BK168" s="258">
        <f>ROUND(I168*H168,2)</f>
        <v>0</v>
      </c>
      <c r="BL168" s="17" t="s">
        <v>113</v>
      </c>
      <c r="BM168" s="257" t="s">
        <v>3282</v>
      </c>
    </row>
    <row r="169" spans="1:47" s="2" customFormat="1" ht="12">
      <c r="A169" s="38"/>
      <c r="B169" s="39"/>
      <c r="C169" s="40"/>
      <c r="D169" s="259" t="s">
        <v>175</v>
      </c>
      <c r="E169" s="40"/>
      <c r="F169" s="260" t="s">
        <v>3283</v>
      </c>
      <c r="G169" s="40"/>
      <c r="H169" s="40"/>
      <c r="I169" s="155"/>
      <c r="J169" s="40"/>
      <c r="K169" s="40"/>
      <c r="L169" s="44"/>
      <c r="M169" s="261"/>
      <c r="N169" s="262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175</v>
      </c>
      <c r="AU169" s="17" t="s">
        <v>90</v>
      </c>
    </row>
    <row r="170" spans="1:63" s="12" customFormat="1" ht="22.8" customHeight="1">
      <c r="A170" s="12"/>
      <c r="B170" s="229"/>
      <c r="C170" s="230"/>
      <c r="D170" s="231" t="s">
        <v>79</v>
      </c>
      <c r="E170" s="243" t="s">
        <v>206</v>
      </c>
      <c r="F170" s="243" t="s">
        <v>1001</v>
      </c>
      <c r="G170" s="230"/>
      <c r="H170" s="230"/>
      <c r="I170" s="233"/>
      <c r="J170" s="244">
        <f>BK170</f>
        <v>0</v>
      </c>
      <c r="K170" s="230"/>
      <c r="L170" s="235"/>
      <c r="M170" s="236"/>
      <c r="N170" s="237"/>
      <c r="O170" s="237"/>
      <c r="P170" s="238">
        <f>SUM(P171:P172)</f>
        <v>0</v>
      </c>
      <c r="Q170" s="237"/>
      <c r="R170" s="238">
        <f>SUM(R171:R172)</f>
        <v>0.00048</v>
      </c>
      <c r="S170" s="237"/>
      <c r="T170" s="239">
        <f>SUM(T171:T172)</f>
        <v>0.008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40" t="s">
        <v>88</v>
      </c>
      <c r="AT170" s="241" t="s">
        <v>79</v>
      </c>
      <c r="AU170" s="241" t="s">
        <v>88</v>
      </c>
      <c r="AY170" s="240" t="s">
        <v>166</v>
      </c>
      <c r="BK170" s="242">
        <f>SUM(BK171:BK172)</f>
        <v>0</v>
      </c>
    </row>
    <row r="171" spans="1:65" s="2" customFormat="1" ht="21.75" customHeight="1">
      <c r="A171" s="38"/>
      <c r="B171" s="39"/>
      <c r="C171" s="245" t="s">
        <v>420</v>
      </c>
      <c r="D171" s="245" t="s">
        <v>169</v>
      </c>
      <c r="E171" s="246" t="s">
        <v>3284</v>
      </c>
      <c r="F171" s="247" t="s">
        <v>3285</v>
      </c>
      <c r="G171" s="248" t="s">
        <v>264</v>
      </c>
      <c r="H171" s="249">
        <v>1</v>
      </c>
      <c r="I171" s="250"/>
      <c r="J171" s="251">
        <f>ROUND(I171*H171,2)</f>
        <v>0</v>
      </c>
      <c r="K171" s="252"/>
      <c r="L171" s="44"/>
      <c r="M171" s="253" t="s">
        <v>1</v>
      </c>
      <c r="N171" s="254" t="s">
        <v>45</v>
      </c>
      <c r="O171" s="91"/>
      <c r="P171" s="255">
        <f>O171*H171</f>
        <v>0</v>
      </c>
      <c r="Q171" s="255">
        <v>0.00048</v>
      </c>
      <c r="R171" s="255">
        <f>Q171*H171</f>
        <v>0.00048</v>
      </c>
      <c r="S171" s="255">
        <v>0.008</v>
      </c>
      <c r="T171" s="256">
        <f>S171*H171</f>
        <v>0.008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7" t="s">
        <v>113</v>
      </c>
      <c r="AT171" s="257" t="s">
        <v>169</v>
      </c>
      <c r="AU171" s="257" t="s">
        <v>90</v>
      </c>
      <c r="AY171" s="17" t="s">
        <v>166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7" t="s">
        <v>88</v>
      </c>
      <c r="BK171" s="258">
        <f>ROUND(I171*H171,2)</f>
        <v>0</v>
      </c>
      <c r="BL171" s="17" t="s">
        <v>113</v>
      </c>
      <c r="BM171" s="257" t="s">
        <v>3286</v>
      </c>
    </row>
    <row r="172" spans="1:47" s="2" customFormat="1" ht="12">
      <c r="A172" s="38"/>
      <c r="B172" s="39"/>
      <c r="C172" s="40"/>
      <c r="D172" s="259" t="s">
        <v>175</v>
      </c>
      <c r="E172" s="40"/>
      <c r="F172" s="260" t="s">
        <v>3287</v>
      </c>
      <c r="G172" s="40"/>
      <c r="H172" s="40"/>
      <c r="I172" s="155"/>
      <c r="J172" s="40"/>
      <c r="K172" s="40"/>
      <c r="L172" s="44"/>
      <c r="M172" s="261"/>
      <c r="N172" s="262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175</v>
      </c>
      <c r="AU172" s="17" t="s">
        <v>90</v>
      </c>
    </row>
    <row r="173" spans="1:63" s="12" customFormat="1" ht="25.9" customHeight="1">
      <c r="A173" s="12"/>
      <c r="B173" s="229"/>
      <c r="C173" s="230"/>
      <c r="D173" s="231" t="s">
        <v>79</v>
      </c>
      <c r="E173" s="232" t="s">
        <v>1241</v>
      </c>
      <c r="F173" s="232" t="s">
        <v>1242</v>
      </c>
      <c r="G173" s="230"/>
      <c r="H173" s="230"/>
      <c r="I173" s="233"/>
      <c r="J173" s="234">
        <f>BK173</f>
        <v>0</v>
      </c>
      <c r="K173" s="230"/>
      <c r="L173" s="235"/>
      <c r="M173" s="236"/>
      <c r="N173" s="237"/>
      <c r="O173" s="237"/>
      <c r="P173" s="238">
        <f>P174</f>
        <v>0</v>
      </c>
      <c r="Q173" s="237"/>
      <c r="R173" s="238">
        <f>R174</f>
        <v>0.00072</v>
      </c>
      <c r="S173" s="237"/>
      <c r="T173" s="239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40" t="s">
        <v>90</v>
      </c>
      <c r="AT173" s="241" t="s">
        <v>79</v>
      </c>
      <c r="AU173" s="241" t="s">
        <v>80</v>
      </c>
      <c r="AY173" s="240" t="s">
        <v>166</v>
      </c>
      <c r="BK173" s="242">
        <f>BK174</f>
        <v>0</v>
      </c>
    </row>
    <row r="174" spans="1:63" s="12" customFormat="1" ht="22.8" customHeight="1">
      <c r="A174" s="12"/>
      <c r="B174" s="229"/>
      <c r="C174" s="230"/>
      <c r="D174" s="231" t="s">
        <v>79</v>
      </c>
      <c r="E174" s="243" t="s">
        <v>2734</v>
      </c>
      <c r="F174" s="243" t="s">
        <v>2735</v>
      </c>
      <c r="G174" s="230"/>
      <c r="H174" s="230"/>
      <c r="I174" s="233"/>
      <c r="J174" s="244">
        <f>BK174</f>
        <v>0</v>
      </c>
      <c r="K174" s="230"/>
      <c r="L174" s="235"/>
      <c r="M174" s="236"/>
      <c r="N174" s="237"/>
      <c r="O174" s="237"/>
      <c r="P174" s="238">
        <f>SUM(P175:P184)</f>
        <v>0</v>
      </c>
      <c r="Q174" s="237"/>
      <c r="R174" s="238">
        <f>SUM(R175:R184)</f>
        <v>0.00072</v>
      </c>
      <c r="S174" s="237"/>
      <c r="T174" s="239">
        <f>SUM(T175:T184)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40" t="s">
        <v>90</v>
      </c>
      <c r="AT174" s="241" t="s">
        <v>79</v>
      </c>
      <c r="AU174" s="241" t="s">
        <v>88</v>
      </c>
      <c r="AY174" s="240" t="s">
        <v>166</v>
      </c>
      <c r="BK174" s="242">
        <f>SUM(BK175:BK184)</f>
        <v>0</v>
      </c>
    </row>
    <row r="175" spans="1:65" s="2" customFormat="1" ht="21.75" customHeight="1">
      <c r="A175" s="38"/>
      <c r="B175" s="39"/>
      <c r="C175" s="245" t="s">
        <v>405</v>
      </c>
      <c r="D175" s="245" t="s">
        <v>169</v>
      </c>
      <c r="E175" s="246" t="s">
        <v>3288</v>
      </c>
      <c r="F175" s="247" t="s">
        <v>3289</v>
      </c>
      <c r="G175" s="248" t="s">
        <v>563</v>
      </c>
      <c r="H175" s="249">
        <v>2</v>
      </c>
      <c r="I175" s="250"/>
      <c r="J175" s="251">
        <f>ROUND(I175*H175,2)</f>
        <v>0</v>
      </c>
      <c r="K175" s="252"/>
      <c r="L175" s="44"/>
      <c r="M175" s="253" t="s">
        <v>1</v>
      </c>
      <c r="N175" s="254" t="s">
        <v>45</v>
      </c>
      <c r="O175" s="91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7" t="s">
        <v>348</v>
      </c>
      <c r="AT175" s="257" t="s">
        <v>169</v>
      </c>
      <c r="AU175" s="257" t="s">
        <v>90</v>
      </c>
      <c r="AY175" s="17" t="s">
        <v>166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7" t="s">
        <v>88</v>
      </c>
      <c r="BK175" s="258">
        <f>ROUND(I175*H175,2)</f>
        <v>0</v>
      </c>
      <c r="BL175" s="17" t="s">
        <v>348</v>
      </c>
      <c r="BM175" s="257" t="s">
        <v>3290</v>
      </c>
    </row>
    <row r="176" spans="1:47" s="2" customFormat="1" ht="12">
      <c r="A176" s="38"/>
      <c r="B176" s="39"/>
      <c r="C176" s="40"/>
      <c r="D176" s="259" t="s">
        <v>175</v>
      </c>
      <c r="E176" s="40"/>
      <c r="F176" s="260" t="s">
        <v>3291</v>
      </c>
      <c r="G176" s="40"/>
      <c r="H176" s="40"/>
      <c r="I176" s="155"/>
      <c r="J176" s="40"/>
      <c r="K176" s="40"/>
      <c r="L176" s="44"/>
      <c r="M176" s="261"/>
      <c r="N176" s="262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175</v>
      </c>
      <c r="AU176" s="17" t="s">
        <v>90</v>
      </c>
    </row>
    <row r="177" spans="1:51" s="13" customFormat="1" ht="12">
      <c r="A177" s="13"/>
      <c r="B177" s="267"/>
      <c r="C177" s="268"/>
      <c r="D177" s="259" t="s">
        <v>267</v>
      </c>
      <c r="E177" s="269" t="s">
        <v>1</v>
      </c>
      <c r="F177" s="270" t="s">
        <v>90</v>
      </c>
      <c r="G177" s="268"/>
      <c r="H177" s="271">
        <v>2</v>
      </c>
      <c r="I177" s="272"/>
      <c r="J177" s="268"/>
      <c r="K177" s="268"/>
      <c r="L177" s="273"/>
      <c r="M177" s="274"/>
      <c r="N177" s="275"/>
      <c r="O177" s="275"/>
      <c r="P177" s="275"/>
      <c r="Q177" s="275"/>
      <c r="R177" s="275"/>
      <c r="S177" s="275"/>
      <c r="T177" s="27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77" t="s">
        <v>267</v>
      </c>
      <c r="AU177" s="277" t="s">
        <v>90</v>
      </c>
      <c r="AV177" s="13" t="s">
        <v>90</v>
      </c>
      <c r="AW177" s="13" t="s">
        <v>35</v>
      </c>
      <c r="AX177" s="13" t="s">
        <v>80</v>
      </c>
      <c r="AY177" s="277" t="s">
        <v>166</v>
      </c>
    </row>
    <row r="178" spans="1:51" s="14" customFormat="1" ht="12">
      <c r="A178" s="14"/>
      <c r="B178" s="278"/>
      <c r="C178" s="279"/>
      <c r="D178" s="259" t="s">
        <v>267</v>
      </c>
      <c r="E178" s="280" t="s">
        <v>1</v>
      </c>
      <c r="F178" s="281" t="s">
        <v>3292</v>
      </c>
      <c r="G178" s="279"/>
      <c r="H178" s="282">
        <v>2</v>
      </c>
      <c r="I178" s="283"/>
      <c r="J178" s="279"/>
      <c r="K178" s="279"/>
      <c r="L178" s="284"/>
      <c r="M178" s="285"/>
      <c r="N178" s="286"/>
      <c r="O178" s="286"/>
      <c r="P178" s="286"/>
      <c r="Q178" s="286"/>
      <c r="R178" s="286"/>
      <c r="S178" s="286"/>
      <c r="T178" s="28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8" t="s">
        <v>267</v>
      </c>
      <c r="AU178" s="288" t="s">
        <v>90</v>
      </c>
      <c r="AV178" s="14" t="s">
        <v>103</v>
      </c>
      <c r="AW178" s="14" t="s">
        <v>35</v>
      </c>
      <c r="AX178" s="14" t="s">
        <v>88</v>
      </c>
      <c r="AY178" s="288" t="s">
        <v>166</v>
      </c>
    </row>
    <row r="179" spans="1:65" s="2" customFormat="1" ht="21.75" customHeight="1">
      <c r="A179" s="38"/>
      <c r="B179" s="39"/>
      <c r="C179" s="245" t="s">
        <v>8</v>
      </c>
      <c r="D179" s="245" t="s">
        <v>169</v>
      </c>
      <c r="E179" s="246" t="s">
        <v>3293</v>
      </c>
      <c r="F179" s="247" t="s">
        <v>3294</v>
      </c>
      <c r="G179" s="248" t="s">
        <v>563</v>
      </c>
      <c r="H179" s="249">
        <v>2</v>
      </c>
      <c r="I179" s="250"/>
      <c r="J179" s="251">
        <f>ROUND(I179*H179,2)</f>
        <v>0</v>
      </c>
      <c r="K179" s="252"/>
      <c r="L179" s="44"/>
      <c r="M179" s="253" t="s">
        <v>1</v>
      </c>
      <c r="N179" s="254" t="s">
        <v>45</v>
      </c>
      <c r="O179" s="91"/>
      <c r="P179" s="255">
        <f>O179*H179</f>
        <v>0</v>
      </c>
      <c r="Q179" s="255">
        <v>0.00018</v>
      </c>
      <c r="R179" s="255">
        <f>Q179*H179</f>
        <v>0.00036</v>
      </c>
      <c r="S179" s="255">
        <v>0</v>
      </c>
      <c r="T179" s="25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7" t="s">
        <v>348</v>
      </c>
      <c r="AT179" s="257" t="s">
        <v>169</v>
      </c>
      <c r="AU179" s="257" t="s">
        <v>90</v>
      </c>
      <c r="AY179" s="17" t="s">
        <v>166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7" t="s">
        <v>88</v>
      </c>
      <c r="BK179" s="258">
        <f>ROUND(I179*H179,2)</f>
        <v>0</v>
      </c>
      <c r="BL179" s="17" t="s">
        <v>348</v>
      </c>
      <c r="BM179" s="257" t="s">
        <v>3295</v>
      </c>
    </row>
    <row r="180" spans="1:47" s="2" customFormat="1" ht="12">
      <c r="A180" s="38"/>
      <c r="B180" s="39"/>
      <c r="C180" s="40"/>
      <c r="D180" s="259" t="s">
        <v>175</v>
      </c>
      <c r="E180" s="40"/>
      <c r="F180" s="260" t="s">
        <v>3296</v>
      </c>
      <c r="G180" s="40"/>
      <c r="H180" s="40"/>
      <c r="I180" s="155"/>
      <c r="J180" s="40"/>
      <c r="K180" s="40"/>
      <c r="L180" s="44"/>
      <c r="M180" s="261"/>
      <c r="N180" s="262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175</v>
      </c>
      <c r="AU180" s="17" t="s">
        <v>90</v>
      </c>
    </row>
    <row r="181" spans="1:65" s="2" customFormat="1" ht="21.75" customHeight="1">
      <c r="A181" s="38"/>
      <c r="B181" s="39"/>
      <c r="C181" s="245" t="s">
        <v>348</v>
      </c>
      <c r="D181" s="245" t="s">
        <v>169</v>
      </c>
      <c r="E181" s="246" t="s">
        <v>3297</v>
      </c>
      <c r="F181" s="247" t="s">
        <v>3298</v>
      </c>
      <c r="G181" s="248" t="s">
        <v>563</v>
      </c>
      <c r="H181" s="249">
        <v>2</v>
      </c>
      <c r="I181" s="250"/>
      <c r="J181" s="251">
        <f>ROUND(I181*H181,2)</f>
        <v>0</v>
      </c>
      <c r="K181" s="252"/>
      <c r="L181" s="44"/>
      <c r="M181" s="253" t="s">
        <v>1</v>
      </c>
      <c r="N181" s="254" t="s">
        <v>45</v>
      </c>
      <c r="O181" s="91"/>
      <c r="P181" s="255">
        <f>O181*H181</f>
        <v>0</v>
      </c>
      <c r="Q181" s="255">
        <v>0.00018</v>
      </c>
      <c r="R181" s="255">
        <f>Q181*H181</f>
        <v>0.00036</v>
      </c>
      <c r="S181" s="255">
        <v>0</v>
      </c>
      <c r="T181" s="25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7" t="s">
        <v>348</v>
      </c>
      <c r="AT181" s="257" t="s">
        <v>169</v>
      </c>
      <c r="AU181" s="257" t="s">
        <v>90</v>
      </c>
      <c r="AY181" s="17" t="s">
        <v>166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7" t="s">
        <v>88</v>
      </c>
      <c r="BK181" s="258">
        <f>ROUND(I181*H181,2)</f>
        <v>0</v>
      </c>
      <c r="BL181" s="17" t="s">
        <v>348</v>
      </c>
      <c r="BM181" s="257" t="s">
        <v>3299</v>
      </c>
    </row>
    <row r="182" spans="1:47" s="2" customFormat="1" ht="12">
      <c r="A182" s="38"/>
      <c r="B182" s="39"/>
      <c r="C182" s="40"/>
      <c r="D182" s="259" t="s">
        <v>175</v>
      </c>
      <c r="E182" s="40"/>
      <c r="F182" s="260" t="s">
        <v>3300</v>
      </c>
      <c r="G182" s="40"/>
      <c r="H182" s="40"/>
      <c r="I182" s="155"/>
      <c r="J182" s="40"/>
      <c r="K182" s="40"/>
      <c r="L182" s="44"/>
      <c r="M182" s="261"/>
      <c r="N182" s="262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175</v>
      </c>
      <c r="AU182" s="17" t="s">
        <v>90</v>
      </c>
    </row>
    <row r="183" spans="1:65" s="2" customFormat="1" ht="21.75" customHeight="1">
      <c r="A183" s="38"/>
      <c r="B183" s="39"/>
      <c r="C183" s="245" t="s">
        <v>391</v>
      </c>
      <c r="D183" s="245" t="s">
        <v>169</v>
      </c>
      <c r="E183" s="246" t="s">
        <v>2825</v>
      </c>
      <c r="F183" s="247" t="s">
        <v>2826</v>
      </c>
      <c r="G183" s="248" t="s">
        <v>307</v>
      </c>
      <c r="H183" s="249">
        <v>0.001</v>
      </c>
      <c r="I183" s="250"/>
      <c r="J183" s="251">
        <f>ROUND(I183*H183,2)</f>
        <v>0</v>
      </c>
      <c r="K183" s="252"/>
      <c r="L183" s="44"/>
      <c r="M183" s="253" t="s">
        <v>1</v>
      </c>
      <c r="N183" s="254" t="s">
        <v>45</v>
      </c>
      <c r="O183" s="91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7" t="s">
        <v>348</v>
      </c>
      <c r="AT183" s="257" t="s">
        <v>169</v>
      </c>
      <c r="AU183" s="257" t="s">
        <v>90</v>
      </c>
      <c r="AY183" s="17" t="s">
        <v>166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7" t="s">
        <v>88</v>
      </c>
      <c r="BK183" s="258">
        <f>ROUND(I183*H183,2)</f>
        <v>0</v>
      </c>
      <c r="BL183" s="17" t="s">
        <v>348</v>
      </c>
      <c r="BM183" s="257" t="s">
        <v>3301</v>
      </c>
    </row>
    <row r="184" spans="1:47" s="2" customFormat="1" ht="12">
      <c r="A184" s="38"/>
      <c r="B184" s="39"/>
      <c r="C184" s="40"/>
      <c r="D184" s="259" t="s">
        <v>175</v>
      </c>
      <c r="E184" s="40"/>
      <c r="F184" s="260" t="s">
        <v>2828</v>
      </c>
      <c r="G184" s="40"/>
      <c r="H184" s="40"/>
      <c r="I184" s="155"/>
      <c r="J184" s="40"/>
      <c r="K184" s="40"/>
      <c r="L184" s="44"/>
      <c r="M184" s="263"/>
      <c r="N184" s="264"/>
      <c r="O184" s="265"/>
      <c r="P184" s="265"/>
      <c r="Q184" s="265"/>
      <c r="R184" s="265"/>
      <c r="S184" s="265"/>
      <c r="T184" s="266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175</v>
      </c>
      <c r="AU184" s="17" t="s">
        <v>90</v>
      </c>
    </row>
    <row r="185" spans="1:31" s="2" customFormat="1" ht="6.95" customHeight="1">
      <c r="A185" s="38"/>
      <c r="B185" s="66"/>
      <c r="C185" s="67"/>
      <c r="D185" s="67"/>
      <c r="E185" s="67"/>
      <c r="F185" s="67"/>
      <c r="G185" s="67"/>
      <c r="H185" s="67"/>
      <c r="I185" s="193"/>
      <c r="J185" s="67"/>
      <c r="K185" s="67"/>
      <c r="L185" s="44"/>
      <c r="M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</row>
  </sheetData>
  <sheetProtection password="CC35" sheet="1" objects="1" scenarios="1" formatColumns="0" formatRows="0" autoFilter="0"/>
  <autoFilter ref="C129:K18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6:H116"/>
    <mergeCell ref="E120:H120"/>
    <mergeCell ref="E118:H118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123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90</v>
      </c>
    </row>
    <row r="4" spans="2:46" s="1" customFormat="1" ht="24.95" customHeight="1">
      <c r="B4" s="20"/>
      <c r="D4" s="151" t="s">
        <v>136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 xml:space="preserve">20030 - 3 -  Technická univerzita v Liberci, Laboratoř KEZ</v>
      </c>
      <c r="F7" s="153"/>
      <c r="G7" s="153"/>
      <c r="H7" s="153"/>
      <c r="I7" s="147"/>
      <c r="L7" s="20"/>
    </row>
    <row r="8" spans="2:12" ht="12">
      <c r="B8" s="20"/>
      <c r="D8" s="153" t="s">
        <v>137</v>
      </c>
      <c r="L8" s="20"/>
    </row>
    <row r="9" spans="2:12" s="1" customFormat="1" ht="16.5" customHeight="1">
      <c r="B9" s="20"/>
      <c r="E9" s="154" t="s">
        <v>223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224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2542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2543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3302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5. 11. 2020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155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">
        <v>26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27</v>
      </c>
      <c r="F19" s="38"/>
      <c r="G19" s="38"/>
      <c r="H19" s="38"/>
      <c r="I19" s="157" t="s">
        <v>28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29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28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31</v>
      </c>
      <c r="E24" s="38"/>
      <c r="F24" s="38"/>
      <c r="G24" s="38"/>
      <c r="H24" s="38"/>
      <c r="I24" s="157" t="s">
        <v>25</v>
      </c>
      <c r="J24" s="141" t="s">
        <v>32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33</v>
      </c>
      <c r="F25" s="38"/>
      <c r="G25" s="38"/>
      <c r="H25" s="38"/>
      <c r="I25" s="157" t="s">
        <v>28</v>
      </c>
      <c r="J25" s="141" t="s">
        <v>34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36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28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38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47.25" customHeight="1">
      <c r="A31" s="159"/>
      <c r="B31" s="160"/>
      <c r="C31" s="159"/>
      <c r="D31" s="159"/>
      <c r="E31" s="161" t="s">
        <v>226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40</v>
      </c>
      <c r="E34" s="38"/>
      <c r="F34" s="38"/>
      <c r="G34" s="38"/>
      <c r="H34" s="38"/>
      <c r="I34" s="155"/>
      <c r="J34" s="167">
        <f>ROUND(J133,2)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42</v>
      </c>
      <c r="G36" s="38"/>
      <c r="H36" s="38"/>
      <c r="I36" s="169" t="s">
        <v>41</v>
      </c>
      <c r="J36" s="168" t="s">
        <v>43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44</v>
      </c>
      <c r="E37" s="153" t="s">
        <v>45</v>
      </c>
      <c r="F37" s="171">
        <f>ROUND((SUM(BE133:BE257)),2)</f>
        <v>0</v>
      </c>
      <c r="G37" s="38"/>
      <c r="H37" s="38"/>
      <c r="I37" s="172">
        <v>0.21</v>
      </c>
      <c r="J37" s="171">
        <f>ROUND(((SUM(BE133:BE257))*I37),2)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46</v>
      </c>
      <c r="F38" s="171">
        <f>ROUND((SUM(BF133:BF257)),2)</f>
        <v>0</v>
      </c>
      <c r="G38" s="38"/>
      <c r="H38" s="38"/>
      <c r="I38" s="172">
        <v>0.15</v>
      </c>
      <c r="J38" s="171">
        <f>ROUND(((SUM(BF133:BF257))*I38),2)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47</v>
      </c>
      <c r="F39" s="171">
        <f>ROUND((SUM(BG133:BG257)),2)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48</v>
      </c>
      <c r="F40" s="171">
        <f>ROUND((SUM(BH133:BH257)),2)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49</v>
      </c>
      <c r="F41" s="171">
        <f>ROUND((SUM(BI133:BI257)),2)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50</v>
      </c>
      <c r="E43" s="175"/>
      <c r="F43" s="175"/>
      <c r="G43" s="176" t="s">
        <v>51</v>
      </c>
      <c r="H43" s="177" t="s">
        <v>52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53</v>
      </c>
      <c r="E50" s="182"/>
      <c r="F50" s="182"/>
      <c r="G50" s="181" t="s">
        <v>54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55</v>
      </c>
      <c r="E61" s="185"/>
      <c r="F61" s="186" t="s">
        <v>56</v>
      </c>
      <c r="G61" s="184" t="s">
        <v>55</v>
      </c>
      <c r="H61" s="185"/>
      <c r="I61" s="187"/>
      <c r="J61" s="188" t="s">
        <v>56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57</v>
      </c>
      <c r="E65" s="189"/>
      <c r="F65" s="189"/>
      <c r="G65" s="181" t="s">
        <v>58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55</v>
      </c>
      <c r="E76" s="185"/>
      <c r="F76" s="186" t="s">
        <v>56</v>
      </c>
      <c r="G76" s="184" t="s">
        <v>55</v>
      </c>
      <c r="H76" s="185"/>
      <c r="I76" s="187"/>
      <c r="J76" s="188" t="s">
        <v>56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139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 xml:space="preserve">20030 - 3 -  Technická univerzita v Liberci, Laboratoř KEZ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137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2:12" s="1" customFormat="1" ht="16.5" customHeight="1">
      <c r="B87" s="21"/>
      <c r="C87" s="22"/>
      <c r="D87" s="22"/>
      <c r="E87" s="197" t="s">
        <v>223</v>
      </c>
      <c r="F87" s="22"/>
      <c r="G87" s="22"/>
      <c r="H87" s="22"/>
      <c r="I87" s="147"/>
      <c r="J87" s="22"/>
      <c r="K87" s="22"/>
      <c r="L87" s="20"/>
    </row>
    <row r="88" spans="2:12" s="1" customFormat="1" ht="12" customHeight="1">
      <c r="B88" s="21"/>
      <c r="C88" s="32" t="s">
        <v>224</v>
      </c>
      <c r="D88" s="22"/>
      <c r="E88" s="22"/>
      <c r="F88" s="22"/>
      <c r="G88" s="22"/>
      <c r="H88" s="22"/>
      <c r="I88" s="147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313" t="s">
        <v>2542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2543</v>
      </c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20030-01-D.1.4.f - 20030-01-D.1.4.f - Plynovod</v>
      </c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>Liberec</v>
      </c>
      <c r="G93" s="40"/>
      <c r="H93" s="40"/>
      <c r="I93" s="157" t="s">
        <v>22</v>
      </c>
      <c r="J93" s="79" t="str">
        <f>IF(J16="","",J16)</f>
        <v>5. 11. 2020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5.65" customHeight="1">
      <c r="A95" s="38"/>
      <c r="B95" s="39"/>
      <c r="C95" s="32" t="s">
        <v>24</v>
      </c>
      <c r="D95" s="40"/>
      <c r="E95" s="40"/>
      <c r="F95" s="27" t="str">
        <f>E19</f>
        <v xml:space="preserve">Technická univerzita v Liberci,Studentská 1402/2 </v>
      </c>
      <c r="G95" s="40"/>
      <c r="H95" s="40"/>
      <c r="I95" s="157" t="s">
        <v>31</v>
      </c>
      <c r="J95" s="36" t="str">
        <f>E25</f>
        <v>Profes projekt, spol. s r.o.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29</v>
      </c>
      <c r="D96" s="40"/>
      <c r="E96" s="40"/>
      <c r="F96" s="27" t="str">
        <f>IF(E22="","",E22)</f>
        <v>Vyplň údaj</v>
      </c>
      <c r="G96" s="40"/>
      <c r="H96" s="40"/>
      <c r="I96" s="157" t="s">
        <v>36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98" t="s">
        <v>140</v>
      </c>
      <c r="D98" s="199"/>
      <c r="E98" s="199"/>
      <c r="F98" s="199"/>
      <c r="G98" s="199"/>
      <c r="H98" s="199"/>
      <c r="I98" s="200"/>
      <c r="J98" s="201" t="s">
        <v>141</v>
      </c>
      <c r="K98" s="199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202" t="s">
        <v>142</v>
      </c>
      <c r="D100" s="40"/>
      <c r="E100" s="40"/>
      <c r="F100" s="40"/>
      <c r="G100" s="40"/>
      <c r="H100" s="40"/>
      <c r="I100" s="155"/>
      <c r="J100" s="110">
        <f>J133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143</v>
      </c>
    </row>
    <row r="101" spans="1:31" s="9" customFormat="1" ht="24.95" customHeight="1">
      <c r="A101" s="9"/>
      <c r="B101" s="203"/>
      <c r="C101" s="204"/>
      <c r="D101" s="205" t="s">
        <v>227</v>
      </c>
      <c r="E101" s="206"/>
      <c r="F101" s="206"/>
      <c r="G101" s="206"/>
      <c r="H101" s="206"/>
      <c r="I101" s="207"/>
      <c r="J101" s="208">
        <f>J134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3"/>
      <c r="D102" s="211" t="s">
        <v>232</v>
      </c>
      <c r="E102" s="212"/>
      <c r="F102" s="212"/>
      <c r="G102" s="212"/>
      <c r="H102" s="212"/>
      <c r="I102" s="213"/>
      <c r="J102" s="214">
        <f>J135</f>
        <v>0</v>
      </c>
      <c r="K102" s="133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3"/>
      <c r="D103" s="211" t="s">
        <v>233</v>
      </c>
      <c r="E103" s="212"/>
      <c r="F103" s="212"/>
      <c r="G103" s="212"/>
      <c r="H103" s="212"/>
      <c r="I103" s="213"/>
      <c r="J103" s="214">
        <f>J140</f>
        <v>0</v>
      </c>
      <c r="K103" s="133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203"/>
      <c r="C104" s="204"/>
      <c r="D104" s="205" t="s">
        <v>236</v>
      </c>
      <c r="E104" s="206"/>
      <c r="F104" s="206"/>
      <c r="G104" s="206"/>
      <c r="H104" s="206"/>
      <c r="I104" s="207"/>
      <c r="J104" s="208">
        <f>J156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10"/>
      <c r="C105" s="133"/>
      <c r="D105" s="211" t="s">
        <v>3303</v>
      </c>
      <c r="E105" s="212"/>
      <c r="F105" s="212"/>
      <c r="G105" s="212"/>
      <c r="H105" s="212"/>
      <c r="I105" s="213"/>
      <c r="J105" s="214">
        <f>J157</f>
        <v>0</v>
      </c>
      <c r="K105" s="133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0"/>
      <c r="C106" s="133"/>
      <c r="D106" s="211" t="s">
        <v>2565</v>
      </c>
      <c r="E106" s="212"/>
      <c r="F106" s="212"/>
      <c r="G106" s="212"/>
      <c r="H106" s="212"/>
      <c r="I106" s="213"/>
      <c r="J106" s="214">
        <f>J213</f>
        <v>0</v>
      </c>
      <c r="K106" s="133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0"/>
      <c r="C107" s="133"/>
      <c r="D107" s="211" t="s">
        <v>246</v>
      </c>
      <c r="E107" s="212"/>
      <c r="F107" s="212"/>
      <c r="G107" s="212"/>
      <c r="H107" s="212"/>
      <c r="I107" s="213"/>
      <c r="J107" s="214">
        <f>J230</f>
        <v>0</v>
      </c>
      <c r="K107" s="133"/>
      <c r="L107" s="2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0"/>
      <c r="C108" s="133"/>
      <c r="D108" s="211" t="s">
        <v>251</v>
      </c>
      <c r="E108" s="212"/>
      <c r="F108" s="212"/>
      <c r="G108" s="212"/>
      <c r="H108" s="212"/>
      <c r="I108" s="213"/>
      <c r="J108" s="214">
        <f>J239</f>
        <v>0</v>
      </c>
      <c r="K108" s="133"/>
      <c r="L108" s="21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203"/>
      <c r="C109" s="204"/>
      <c r="D109" s="205" t="s">
        <v>256</v>
      </c>
      <c r="E109" s="206"/>
      <c r="F109" s="206"/>
      <c r="G109" s="206"/>
      <c r="H109" s="206"/>
      <c r="I109" s="207"/>
      <c r="J109" s="208">
        <f>J255</f>
        <v>0</v>
      </c>
      <c r="K109" s="204"/>
      <c r="L109" s="20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8"/>
      <c r="B110" s="39"/>
      <c r="C110" s="40"/>
      <c r="D110" s="40"/>
      <c r="E110" s="40"/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193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196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151</v>
      </c>
      <c r="D116" s="40"/>
      <c r="E116" s="40"/>
      <c r="F116" s="40"/>
      <c r="G116" s="40"/>
      <c r="H116" s="40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97" t="str">
        <f>E7</f>
        <v xml:space="preserve">20030 - 3 -  Technická univerzita v Liberci, Laboratoř KEZ</v>
      </c>
      <c r="F119" s="32"/>
      <c r="G119" s="32"/>
      <c r="H119" s="32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2:12" s="1" customFormat="1" ht="12" customHeight="1">
      <c r="B120" s="21"/>
      <c r="C120" s="32" t="s">
        <v>137</v>
      </c>
      <c r="D120" s="22"/>
      <c r="E120" s="22"/>
      <c r="F120" s="22"/>
      <c r="G120" s="22"/>
      <c r="H120" s="22"/>
      <c r="I120" s="147"/>
      <c r="J120" s="22"/>
      <c r="K120" s="22"/>
      <c r="L120" s="20"/>
    </row>
    <row r="121" spans="2:12" s="1" customFormat="1" ht="16.5" customHeight="1">
      <c r="B121" s="21"/>
      <c r="C121" s="22"/>
      <c r="D121" s="22"/>
      <c r="E121" s="197" t="s">
        <v>223</v>
      </c>
      <c r="F121" s="22"/>
      <c r="G121" s="22"/>
      <c r="H121" s="22"/>
      <c r="I121" s="147"/>
      <c r="J121" s="22"/>
      <c r="K121" s="22"/>
      <c r="L121" s="20"/>
    </row>
    <row r="122" spans="2:12" s="1" customFormat="1" ht="12" customHeight="1">
      <c r="B122" s="21"/>
      <c r="C122" s="32" t="s">
        <v>224</v>
      </c>
      <c r="D122" s="22"/>
      <c r="E122" s="22"/>
      <c r="F122" s="22"/>
      <c r="G122" s="22"/>
      <c r="H122" s="22"/>
      <c r="I122" s="147"/>
      <c r="J122" s="22"/>
      <c r="K122" s="22"/>
      <c r="L122" s="20"/>
    </row>
    <row r="123" spans="1:31" s="2" customFormat="1" ht="16.5" customHeight="1">
      <c r="A123" s="38"/>
      <c r="B123" s="39"/>
      <c r="C123" s="40"/>
      <c r="D123" s="40"/>
      <c r="E123" s="313" t="s">
        <v>2542</v>
      </c>
      <c r="F123" s="40"/>
      <c r="G123" s="40"/>
      <c r="H123" s="40"/>
      <c r="I123" s="15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2543</v>
      </c>
      <c r="D124" s="40"/>
      <c r="E124" s="40"/>
      <c r="F124" s="40"/>
      <c r="G124" s="40"/>
      <c r="H124" s="40"/>
      <c r="I124" s="155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76" t="str">
        <f>E13</f>
        <v>20030-01-D.1.4.f - 20030-01-D.1.4.f - Plynovod</v>
      </c>
      <c r="F125" s="40"/>
      <c r="G125" s="40"/>
      <c r="H125" s="40"/>
      <c r="I125" s="155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155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20</v>
      </c>
      <c r="D127" s="40"/>
      <c r="E127" s="40"/>
      <c r="F127" s="27" t="str">
        <f>F16</f>
        <v>Liberec</v>
      </c>
      <c r="G127" s="40"/>
      <c r="H127" s="40"/>
      <c r="I127" s="157" t="s">
        <v>22</v>
      </c>
      <c r="J127" s="79" t="str">
        <f>IF(J16="","",J16)</f>
        <v>5. 11. 2020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155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25.65" customHeight="1">
      <c r="A129" s="38"/>
      <c r="B129" s="39"/>
      <c r="C129" s="32" t="s">
        <v>24</v>
      </c>
      <c r="D129" s="40"/>
      <c r="E129" s="40"/>
      <c r="F129" s="27" t="str">
        <f>E19</f>
        <v xml:space="preserve">Technická univerzita v Liberci,Studentská 1402/2 </v>
      </c>
      <c r="G129" s="40"/>
      <c r="H129" s="40"/>
      <c r="I129" s="157" t="s">
        <v>31</v>
      </c>
      <c r="J129" s="36" t="str">
        <f>E25</f>
        <v>Profes projekt, spol. s r.o.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15" customHeight="1">
      <c r="A130" s="38"/>
      <c r="B130" s="39"/>
      <c r="C130" s="32" t="s">
        <v>29</v>
      </c>
      <c r="D130" s="40"/>
      <c r="E130" s="40"/>
      <c r="F130" s="27" t="str">
        <f>IF(E22="","",E22)</f>
        <v>Vyplň údaj</v>
      </c>
      <c r="G130" s="40"/>
      <c r="H130" s="40"/>
      <c r="I130" s="157" t="s">
        <v>36</v>
      </c>
      <c r="J130" s="36" t="str">
        <f>E28</f>
        <v xml:space="preserve"> 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0.3" customHeight="1">
      <c r="A131" s="38"/>
      <c r="B131" s="39"/>
      <c r="C131" s="40"/>
      <c r="D131" s="40"/>
      <c r="E131" s="40"/>
      <c r="F131" s="40"/>
      <c r="G131" s="40"/>
      <c r="H131" s="40"/>
      <c r="I131" s="155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11" customFormat="1" ht="29.25" customHeight="1">
      <c r="A132" s="216"/>
      <c r="B132" s="217"/>
      <c r="C132" s="218" t="s">
        <v>152</v>
      </c>
      <c r="D132" s="219" t="s">
        <v>65</v>
      </c>
      <c r="E132" s="219" t="s">
        <v>61</v>
      </c>
      <c r="F132" s="219" t="s">
        <v>62</v>
      </c>
      <c r="G132" s="219" t="s">
        <v>153</v>
      </c>
      <c r="H132" s="219" t="s">
        <v>154</v>
      </c>
      <c r="I132" s="220" t="s">
        <v>155</v>
      </c>
      <c r="J132" s="221" t="s">
        <v>141</v>
      </c>
      <c r="K132" s="222" t="s">
        <v>156</v>
      </c>
      <c r="L132" s="223"/>
      <c r="M132" s="100" t="s">
        <v>1</v>
      </c>
      <c r="N132" s="101" t="s">
        <v>44</v>
      </c>
      <c r="O132" s="101" t="s">
        <v>157</v>
      </c>
      <c r="P132" s="101" t="s">
        <v>158</v>
      </c>
      <c r="Q132" s="101" t="s">
        <v>159</v>
      </c>
      <c r="R132" s="101" t="s">
        <v>160</v>
      </c>
      <c r="S132" s="101" t="s">
        <v>161</v>
      </c>
      <c r="T132" s="102" t="s">
        <v>162</v>
      </c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</row>
    <row r="133" spans="1:63" s="2" customFormat="1" ht="22.8" customHeight="1">
      <c r="A133" s="38"/>
      <c r="B133" s="39"/>
      <c r="C133" s="107" t="s">
        <v>163</v>
      </c>
      <c r="D133" s="40"/>
      <c r="E133" s="40"/>
      <c r="F133" s="40"/>
      <c r="G133" s="40"/>
      <c r="H133" s="40"/>
      <c r="I133" s="155"/>
      <c r="J133" s="224">
        <f>BK133</f>
        <v>0</v>
      </c>
      <c r="K133" s="40"/>
      <c r="L133" s="44"/>
      <c r="M133" s="103"/>
      <c r="N133" s="225"/>
      <c r="O133" s="104"/>
      <c r="P133" s="226">
        <f>P134+P156+P255</f>
        <v>0</v>
      </c>
      <c r="Q133" s="104"/>
      <c r="R133" s="226">
        <f>R134+R156+R255</f>
        <v>0.49429740000000005</v>
      </c>
      <c r="S133" s="104"/>
      <c r="T133" s="227">
        <f>T134+T156+T255</f>
        <v>0.6010000000000001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79</v>
      </c>
      <c r="AU133" s="17" t="s">
        <v>143</v>
      </c>
      <c r="BK133" s="228">
        <f>BK134+BK156+BK255</f>
        <v>0</v>
      </c>
    </row>
    <row r="134" spans="1:63" s="12" customFormat="1" ht="25.9" customHeight="1">
      <c r="A134" s="12"/>
      <c r="B134" s="229"/>
      <c r="C134" s="230"/>
      <c r="D134" s="231" t="s">
        <v>79</v>
      </c>
      <c r="E134" s="232" t="s">
        <v>259</v>
      </c>
      <c r="F134" s="232" t="s">
        <v>260</v>
      </c>
      <c r="G134" s="230"/>
      <c r="H134" s="230"/>
      <c r="I134" s="233"/>
      <c r="J134" s="234">
        <f>BK134</f>
        <v>0</v>
      </c>
      <c r="K134" s="230"/>
      <c r="L134" s="235"/>
      <c r="M134" s="236"/>
      <c r="N134" s="237"/>
      <c r="O134" s="237"/>
      <c r="P134" s="238">
        <f>P135+P140</f>
        <v>0</v>
      </c>
      <c r="Q134" s="237"/>
      <c r="R134" s="238">
        <f>R135+R140</f>
        <v>0.04892</v>
      </c>
      <c r="S134" s="237"/>
      <c r="T134" s="239">
        <f>T135+T140</f>
        <v>0.6010000000000001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40" t="s">
        <v>88</v>
      </c>
      <c r="AT134" s="241" t="s">
        <v>79</v>
      </c>
      <c r="AU134" s="241" t="s">
        <v>80</v>
      </c>
      <c r="AY134" s="240" t="s">
        <v>166</v>
      </c>
      <c r="BK134" s="242">
        <f>BK135+BK140</f>
        <v>0</v>
      </c>
    </row>
    <row r="135" spans="1:63" s="12" customFormat="1" ht="22.8" customHeight="1">
      <c r="A135" s="12"/>
      <c r="B135" s="229"/>
      <c r="C135" s="230"/>
      <c r="D135" s="231" t="s">
        <v>79</v>
      </c>
      <c r="E135" s="243" t="s">
        <v>195</v>
      </c>
      <c r="F135" s="243" t="s">
        <v>763</v>
      </c>
      <c r="G135" s="230"/>
      <c r="H135" s="230"/>
      <c r="I135" s="233"/>
      <c r="J135" s="244">
        <f>BK135</f>
        <v>0</v>
      </c>
      <c r="K135" s="230"/>
      <c r="L135" s="235"/>
      <c r="M135" s="236"/>
      <c r="N135" s="237"/>
      <c r="O135" s="237"/>
      <c r="P135" s="238">
        <f>SUM(P136:P139)</f>
        <v>0</v>
      </c>
      <c r="Q135" s="237"/>
      <c r="R135" s="238">
        <f>SUM(R136:R139)</f>
        <v>0.044199999999999996</v>
      </c>
      <c r="S135" s="237"/>
      <c r="T135" s="239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88</v>
      </c>
      <c r="AT135" s="241" t="s">
        <v>79</v>
      </c>
      <c r="AU135" s="241" t="s">
        <v>88</v>
      </c>
      <c r="AY135" s="240" t="s">
        <v>166</v>
      </c>
      <c r="BK135" s="242">
        <f>SUM(BK136:BK139)</f>
        <v>0</v>
      </c>
    </row>
    <row r="136" spans="1:65" s="2" customFormat="1" ht="21.75" customHeight="1">
      <c r="A136" s="38"/>
      <c r="B136" s="39"/>
      <c r="C136" s="245" t="s">
        <v>554</v>
      </c>
      <c r="D136" s="245" t="s">
        <v>169</v>
      </c>
      <c r="E136" s="246" t="s">
        <v>3304</v>
      </c>
      <c r="F136" s="247" t="s">
        <v>3305</v>
      </c>
      <c r="G136" s="248" t="s">
        <v>563</v>
      </c>
      <c r="H136" s="249">
        <v>7</v>
      </c>
      <c r="I136" s="250"/>
      <c r="J136" s="251">
        <f>ROUND(I136*H136,2)</f>
        <v>0</v>
      </c>
      <c r="K136" s="252"/>
      <c r="L136" s="44"/>
      <c r="M136" s="253" t="s">
        <v>1</v>
      </c>
      <c r="N136" s="254" t="s">
        <v>45</v>
      </c>
      <c r="O136" s="91"/>
      <c r="P136" s="255">
        <f>O136*H136</f>
        <v>0</v>
      </c>
      <c r="Q136" s="255">
        <v>0.0034</v>
      </c>
      <c r="R136" s="255">
        <f>Q136*H136</f>
        <v>0.023799999999999998</v>
      </c>
      <c r="S136" s="255">
        <v>0</v>
      </c>
      <c r="T136" s="25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7" t="s">
        <v>113</v>
      </c>
      <c r="AT136" s="257" t="s">
        <v>169</v>
      </c>
      <c r="AU136" s="257" t="s">
        <v>90</v>
      </c>
      <c r="AY136" s="17" t="s">
        <v>166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7" t="s">
        <v>88</v>
      </c>
      <c r="BK136" s="258">
        <f>ROUND(I136*H136,2)</f>
        <v>0</v>
      </c>
      <c r="BL136" s="17" t="s">
        <v>113</v>
      </c>
      <c r="BM136" s="257" t="s">
        <v>3306</v>
      </c>
    </row>
    <row r="137" spans="1:47" s="2" customFormat="1" ht="12">
      <c r="A137" s="38"/>
      <c r="B137" s="39"/>
      <c r="C137" s="40"/>
      <c r="D137" s="259" t="s">
        <v>175</v>
      </c>
      <c r="E137" s="40"/>
      <c r="F137" s="260" t="s">
        <v>3307</v>
      </c>
      <c r="G137" s="40"/>
      <c r="H137" s="40"/>
      <c r="I137" s="155"/>
      <c r="J137" s="40"/>
      <c r="K137" s="40"/>
      <c r="L137" s="44"/>
      <c r="M137" s="261"/>
      <c r="N137" s="262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175</v>
      </c>
      <c r="AU137" s="17" t="s">
        <v>90</v>
      </c>
    </row>
    <row r="138" spans="1:65" s="2" customFormat="1" ht="21.75" customHeight="1">
      <c r="A138" s="38"/>
      <c r="B138" s="39"/>
      <c r="C138" s="245" t="s">
        <v>560</v>
      </c>
      <c r="D138" s="245" t="s">
        <v>169</v>
      </c>
      <c r="E138" s="246" t="s">
        <v>3308</v>
      </c>
      <c r="F138" s="247" t="s">
        <v>3309</v>
      </c>
      <c r="G138" s="248" t="s">
        <v>563</v>
      </c>
      <c r="H138" s="249">
        <v>6</v>
      </c>
      <c r="I138" s="250"/>
      <c r="J138" s="251">
        <f>ROUND(I138*H138,2)</f>
        <v>0</v>
      </c>
      <c r="K138" s="252"/>
      <c r="L138" s="44"/>
      <c r="M138" s="253" t="s">
        <v>1</v>
      </c>
      <c r="N138" s="254" t="s">
        <v>45</v>
      </c>
      <c r="O138" s="91"/>
      <c r="P138" s="255">
        <f>O138*H138</f>
        <v>0</v>
      </c>
      <c r="Q138" s="255">
        <v>0.0034</v>
      </c>
      <c r="R138" s="255">
        <f>Q138*H138</f>
        <v>0.020399999999999998</v>
      </c>
      <c r="S138" s="255">
        <v>0</v>
      </c>
      <c r="T138" s="25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7" t="s">
        <v>113</v>
      </c>
      <c r="AT138" s="257" t="s">
        <v>169</v>
      </c>
      <c r="AU138" s="257" t="s">
        <v>90</v>
      </c>
      <c r="AY138" s="17" t="s">
        <v>166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7" t="s">
        <v>88</v>
      </c>
      <c r="BK138" s="258">
        <f>ROUND(I138*H138,2)</f>
        <v>0</v>
      </c>
      <c r="BL138" s="17" t="s">
        <v>113</v>
      </c>
      <c r="BM138" s="257" t="s">
        <v>3310</v>
      </c>
    </row>
    <row r="139" spans="1:47" s="2" customFormat="1" ht="12">
      <c r="A139" s="38"/>
      <c r="B139" s="39"/>
      <c r="C139" s="40"/>
      <c r="D139" s="259" t="s">
        <v>175</v>
      </c>
      <c r="E139" s="40"/>
      <c r="F139" s="260" t="s">
        <v>3311</v>
      </c>
      <c r="G139" s="40"/>
      <c r="H139" s="40"/>
      <c r="I139" s="155"/>
      <c r="J139" s="40"/>
      <c r="K139" s="40"/>
      <c r="L139" s="44"/>
      <c r="M139" s="261"/>
      <c r="N139" s="262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175</v>
      </c>
      <c r="AU139" s="17" t="s">
        <v>90</v>
      </c>
    </row>
    <row r="140" spans="1:63" s="12" customFormat="1" ht="22.8" customHeight="1">
      <c r="A140" s="12"/>
      <c r="B140" s="229"/>
      <c r="C140" s="230"/>
      <c r="D140" s="231" t="s">
        <v>79</v>
      </c>
      <c r="E140" s="243" t="s">
        <v>206</v>
      </c>
      <c r="F140" s="243" t="s">
        <v>1001</v>
      </c>
      <c r="G140" s="230"/>
      <c r="H140" s="230"/>
      <c r="I140" s="233"/>
      <c r="J140" s="244">
        <f>BK140</f>
        <v>0</v>
      </c>
      <c r="K140" s="230"/>
      <c r="L140" s="235"/>
      <c r="M140" s="236"/>
      <c r="N140" s="237"/>
      <c r="O140" s="237"/>
      <c r="P140" s="238">
        <f>SUM(P141:P155)</f>
        <v>0</v>
      </c>
      <c r="Q140" s="237"/>
      <c r="R140" s="238">
        <f>SUM(R141:R155)</f>
        <v>0.00472</v>
      </c>
      <c r="S140" s="237"/>
      <c r="T140" s="239">
        <f>SUM(T141:T155)</f>
        <v>0.6010000000000001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0" t="s">
        <v>88</v>
      </c>
      <c r="AT140" s="241" t="s">
        <v>79</v>
      </c>
      <c r="AU140" s="241" t="s">
        <v>88</v>
      </c>
      <c r="AY140" s="240" t="s">
        <v>166</v>
      </c>
      <c r="BK140" s="242">
        <f>SUM(BK141:BK155)</f>
        <v>0</v>
      </c>
    </row>
    <row r="141" spans="1:65" s="2" customFormat="1" ht="21.75" customHeight="1">
      <c r="A141" s="38"/>
      <c r="B141" s="39"/>
      <c r="C141" s="245" t="s">
        <v>88</v>
      </c>
      <c r="D141" s="245" t="s">
        <v>169</v>
      </c>
      <c r="E141" s="246" t="s">
        <v>3312</v>
      </c>
      <c r="F141" s="247" t="s">
        <v>3313</v>
      </c>
      <c r="G141" s="248" t="s">
        <v>3314</v>
      </c>
      <c r="H141" s="249">
        <v>6</v>
      </c>
      <c r="I141" s="250"/>
      <c r="J141" s="251">
        <f>ROUND(I141*H141,2)</f>
        <v>0</v>
      </c>
      <c r="K141" s="252"/>
      <c r="L141" s="44"/>
      <c r="M141" s="253" t="s">
        <v>1</v>
      </c>
      <c r="N141" s="254" t="s">
        <v>45</v>
      </c>
      <c r="O141" s="91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7" t="s">
        <v>113</v>
      </c>
      <c r="AT141" s="257" t="s">
        <v>169</v>
      </c>
      <c r="AU141" s="257" t="s">
        <v>90</v>
      </c>
      <c r="AY141" s="17" t="s">
        <v>166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7" t="s">
        <v>88</v>
      </c>
      <c r="BK141" s="258">
        <f>ROUND(I141*H141,2)</f>
        <v>0</v>
      </c>
      <c r="BL141" s="17" t="s">
        <v>113</v>
      </c>
      <c r="BM141" s="257" t="s">
        <v>3315</v>
      </c>
    </row>
    <row r="142" spans="1:47" s="2" customFormat="1" ht="12">
      <c r="A142" s="38"/>
      <c r="B142" s="39"/>
      <c r="C142" s="40"/>
      <c r="D142" s="259" t="s">
        <v>175</v>
      </c>
      <c r="E142" s="40"/>
      <c r="F142" s="260" t="s">
        <v>3316</v>
      </c>
      <c r="G142" s="40"/>
      <c r="H142" s="40"/>
      <c r="I142" s="155"/>
      <c r="J142" s="40"/>
      <c r="K142" s="40"/>
      <c r="L142" s="44"/>
      <c r="M142" s="261"/>
      <c r="N142" s="262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175</v>
      </c>
      <c r="AU142" s="17" t="s">
        <v>90</v>
      </c>
    </row>
    <row r="143" spans="1:65" s="2" customFormat="1" ht="21.75" customHeight="1">
      <c r="A143" s="38"/>
      <c r="B143" s="39"/>
      <c r="C143" s="245" t="s">
        <v>90</v>
      </c>
      <c r="D143" s="245" t="s">
        <v>169</v>
      </c>
      <c r="E143" s="246" t="s">
        <v>3317</v>
      </c>
      <c r="F143" s="247" t="s">
        <v>3318</v>
      </c>
      <c r="G143" s="248" t="s">
        <v>264</v>
      </c>
      <c r="H143" s="249">
        <v>75</v>
      </c>
      <c r="I143" s="250"/>
      <c r="J143" s="251">
        <f>ROUND(I143*H143,2)</f>
        <v>0</v>
      </c>
      <c r="K143" s="252"/>
      <c r="L143" s="44"/>
      <c r="M143" s="253" t="s">
        <v>1</v>
      </c>
      <c r="N143" s="254" t="s">
        <v>45</v>
      </c>
      <c r="O143" s="91"/>
      <c r="P143" s="255">
        <f>O143*H143</f>
        <v>0</v>
      </c>
      <c r="Q143" s="255">
        <v>0</v>
      </c>
      <c r="R143" s="255">
        <f>Q143*H143</f>
        <v>0</v>
      </c>
      <c r="S143" s="255">
        <v>0.007</v>
      </c>
      <c r="T143" s="256">
        <f>S143*H143</f>
        <v>0.525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7" t="s">
        <v>113</v>
      </c>
      <c r="AT143" s="257" t="s">
        <v>169</v>
      </c>
      <c r="AU143" s="257" t="s">
        <v>90</v>
      </c>
      <c r="AY143" s="17" t="s">
        <v>166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7" t="s">
        <v>88</v>
      </c>
      <c r="BK143" s="258">
        <f>ROUND(I143*H143,2)</f>
        <v>0</v>
      </c>
      <c r="BL143" s="17" t="s">
        <v>113</v>
      </c>
      <c r="BM143" s="257" t="s">
        <v>3319</v>
      </c>
    </row>
    <row r="144" spans="1:47" s="2" customFormat="1" ht="12">
      <c r="A144" s="38"/>
      <c r="B144" s="39"/>
      <c r="C144" s="40"/>
      <c r="D144" s="259" t="s">
        <v>175</v>
      </c>
      <c r="E144" s="40"/>
      <c r="F144" s="260" t="s">
        <v>3320</v>
      </c>
      <c r="G144" s="40"/>
      <c r="H144" s="40"/>
      <c r="I144" s="155"/>
      <c r="J144" s="40"/>
      <c r="K144" s="40"/>
      <c r="L144" s="44"/>
      <c r="M144" s="261"/>
      <c r="N144" s="262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175</v>
      </c>
      <c r="AU144" s="17" t="s">
        <v>90</v>
      </c>
    </row>
    <row r="145" spans="1:51" s="13" customFormat="1" ht="12">
      <c r="A145" s="13"/>
      <c r="B145" s="267"/>
      <c r="C145" s="268"/>
      <c r="D145" s="259" t="s">
        <v>267</v>
      </c>
      <c r="E145" s="269" t="s">
        <v>1</v>
      </c>
      <c r="F145" s="270" t="s">
        <v>701</v>
      </c>
      <c r="G145" s="268"/>
      <c r="H145" s="271">
        <v>60</v>
      </c>
      <c r="I145" s="272"/>
      <c r="J145" s="268"/>
      <c r="K145" s="268"/>
      <c r="L145" s="273"/>
      <c r="M145" s="274"/>
      <c r="N145" s="275"/>
      <c r="O145" s="275"/>
      <c r="P145" s="275"/>
      <c r="Q145" s="275"/>
      <c r="R145" s="275"/>
      <c r="S145" s="275"/>
      <c r="T145" s="27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7" t="s">
        <v>267</v>
      </c>
      <c r="AU145" s="277" t="s">
        <v>90</v>
      </c>
      <c r="AV145" s="13" t="s">
        <v>90</v>
      </c>
      <c r="AW145" s="13" t="s">
        <v>35</v>
      </c>
      <c r="AX145" s="13" t="s">
        <v>80</v>
      </c>
      <c r="AY145" s="277" t="s">
        <v>166</v>
      </c>
    </row>
    <row r="146" spans="1:51" s="14" customFormat="1" ht="12">
      <c r="A146" s="14"/>
      <c r="B146" s="278"/>
      <c r="C146" s="279"/>
      <c r="D146" s="259" t="s">
        <v>267</v>
      </c>
      <c r="E146" s="280" t="s">
        <v>1</v>
      </c>
      <c r="F146" s="281" t="s">
        <v>3321</v>
      </c>
      <c r="G146" s="279"/>
      <c r="H146" s="282">
        <v>60</v>
      </c>
      <c r="I146" s="283"/>
      <c r="J146" s="279"/>
      <c r="K146" s="279"/>
      <c r="L146" s="284"/>
      <c r="M146" s="285"/>
      <c r="N146" s="286"/>
      <c r="O146" s="286"/>
      <c r="P146" s="286"/>
      <c r="Q146" s="286"/>
      <c r="R146" s="286"/>
      <c r="S146" s="286"/>
      <c r="T146" s="28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8" t="s">
        <v>267</v>
      </c>
      <c r="AU146" s="288" t="s">
        <v>90</v>
      </c>
      <c r="AV146" s="14" t="s">
        <v>103</v>
      </c>
      <c r="AW146" s="14" t="s">
        <v>35</v>
      </c>
      <c r="AX146" s="14" t="s">
        <v>80</v>
      </c>
      <c r="AY146" s="288" t="s">
        <v>166</v>
      </c>
    </row>
    <row r="147" spans="1:51" s="13" customFormat="1" ht="12">
      <c r="A147" s="13"/>
      <c r="B147" s="267"/>
      <c r="C147" s="268"/>
      <c r="D147" s="259" t="s">
        <v>267</v>
      </c>
      <c r="E147" s="269" t="s">
        <v>1</v>
      </c>
      <c r="F147" s="270" t="s">
        <v>8</v>
      </c>
      <c r="G147" s="268"/>
      <c r="H147" s="271">
        <v>15</v>
      </c>
      <c r="I147" s="272"/>
      <c r="J147" s="268"/>
      <c r="K147" s="268"/>
      <c r="L147" s="273"/>
      <c r="M147" s="274"/>
      <c r="N147" s="275"/>
      <c r="O147" s="275"/>
      <c r="P147" s="275"/>
      <c r="Q147" s="275"/>
      <c r="R147" s="275"/>
      <c r="S147" s="275"/>
      <c r="T147" s="27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7" t="s">
        <v>267</v>
      </c>
      <c r="AU147" s="277" t="s">
        <v>90</v>
      </c>
      <c r="AV147" s="13" t="s">
        <v>90</v>
      </c>
      <c r="AW147" s="13" t="s">
        <v>35</v>
      </c>
      <c r="AX147" s="13" t="s">
        <v>80</v>
      </c>
      <c r="AY147" s="277" t="s">
        <v>166</v>
      </c>
    </row>
    <row r="148" spans="1:51" s="14" customFormat="1" ht="12">
      <c r="A148" s="14"/>
      <c r="B148" s="278"/>
      <c r="C148" s="279"/>
      <c r="D148" s="259" t="s">
        <v>267</v>
      </c>
      <c r="E148" s="280" t="s">
        <v>1</v>
      </c>
      <c r="F148" s="281" t="s">
        <v>3322</v>
      </c>
      <c r="G148" s="279"/>
      <c r="H148" s="282">
        <v>15</v>
      </c>
      <c r="I148" s="283"/>
      <c r="J148" s="279"/>
      <c r="K148" s="279"/>
      <c r="L148" s="284"/>
      <c r="M148" s="285"/>
      <c r="N148" s="286"/>
      <c r="O148" s="286"/>
      <c r="P148" s="286"/>
      <c r="Q148" s="286"/>
      <c r="R148" s="286"/>
      <c r="S148" s="286"/>
      <c r="T148" s="28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8" t="s">
        <v>267</v>
      </c>
      <c r="AU148" s="288" t="s">
        <v>90</v>
      </c>
      <c r="AV148" s="14" t="s">
        <v>103</v>
      </c>
      <c r="AW148" s="14" t="s">
        <v>35</v>
      </c>
      <c r="AX148" s="14" t="s">
        <v>80</v>
      </c>
      <c r="AY148" s="288" t="s">
        <v>166</v>
      </c>
    </row>
    <row r="149" spans="1:51" s="15" customFormat="1" ht="12">
      <c r="A149" s="15"/>
      <c r="B149" s="289"/>
      <c r="C149" s="290"/>
      <c r="D149" s="259" t="s">
        <v>267</v>
      </c>
      <c r="E149" s="291" t="s">
        <v>1</v>
      </c>
      <c r="F149" s="292" t="s">
        <v>285</v>
      </c>
      <c r="G149" s="290"/>
      <c r="H149" s="293">
        <v>75</v>
      </c>
      <c r="I149" s="294"/>
      <c r="J149" s="290"/>
      <c r="K149" s="290"/>
      <c r="L149" s="295"/>
      <c r="M149" s="296"/>
      <c r="N149" s="297"/>
      <c r="O149" s="297"/>
      <c r="P149" s="297"/>
      <c r="Q149" s="297"/>
      <c r="R149" s="297"/>
      <c r="S149" s="297"/>
      <c r="T149" s="298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99" t="s">
        <v>267</v>
      </c>
      <c r="AU149" s="299" t="s">
        <v>90</v>
      </c>
      <c r="AV149" s="15" t="s">
        <v>113</v>
      </c>
      <c r="AW149" s="15" t="s">
        <v>35</v>
      </c>
      <c r="AX149" s="15" t="s">
        <v>88</v>
      </c>
      <c r="AY149" s="299" t="s">
        <v>166</v>
      </c>
    </row>
    <row r="150" spans="1:65" s="2" customFormat="1" ht="21.75" customHeight="1">
      <c r="A150" s="38"/>
      <c r="B150" s="39"/>
      <c r="C150" s="245" t="s">
        <v>534</v>
      </c>
      <c r="D150" s="245" t="s">
        <v>169</v>
      </c>
      <c r="E150" s="246" t="s">
        <v>3284</v>
      </c>
      <c r="F150" s="247" t="s">
        <v>3323</v>
      </c>
      <c r="G150" s="248" t="s">
        <v>264</v>
      </c>
      <c r="H150" s="249">
        <v>5.5</v>
      </c>
      <c r="I150" s="250"/>
      <c r="J150" s="251">
        <f>ROUND(I150*H150,2)</f>
        <v>0</v>
      </c>
      <c r="K150" s="252"/>
      <c r="L150" s="44"/>
      <c r="M150" s="253" t="s">
        <v>1</v>
      </c>
      <c r="N150" s="254" t="s">
        <v>45</v>
      </c>
      <c r="O150" s="91"/>
      <c r="P150" s="255">
        <f>O150*H150</f>
        <v>0</v>
      </c>
      <c r="Q150" s="255">
        <v>0.00048</v>
      </c>
      <c r="R150" s="255">
        <f>Q150*H150</f>
        <v>0.00264</v>
      </c>
      <c r="S150" s="255">
        <v>0.008</v>
      </c>
      <c r="T150" s="256">
        <f>S150*H150</f>
        <v>0.044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7" t="s">
        <v>113</v>
      </c>
      <c r="AT150" s="257" t="s">
        <v>169</v>
      </c>
      <c r="AU150" s="257" t="s">
        <v>90</v>
      </c>
      <c r="AY150" s="17" t="s">
        <v>166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7" t="s">
        <v>88</v>
      </c>
      <c r="BK150" s="258">
        <f>ROUND(I150*H150,2)</f>
        <v>0</v>
      </c>
      <c r="BL150" s="17" t="s">
        <v>113</v>
      </c>
      <c r="BM150" s="257" t="s">
        <v>3324</v>
      </c>
    </row>
    <row r="151" spans="1:47" s="2" customFormat="1" ht="12">
      <c r="A151" s="38"/>
      <c r="B151" s="39"/>
      <c r="C151" s="40"/>
      <c r="D151" s="259" t="s">
        <v>175</v>
      </c>
      <c r="E151" s="40"/>
      <c r="F151" s="260" t="s">
        <v>3325</v>
      </c>
      <c r="G151" s="40"/>
      <c r="H151" s="40"/>
      <c r="I151" s="155"/>
      <c r="J151" s="40"/>
      <c r="K151" s="40"/>
      <c r="L151" s="44"/>
      <c r="M151" s="261"/>
      <c r="N151" s="262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175</v>
      </c>
      <c r="AU151" s="17" t="s">
        <v>90</v>
      </c>
    </row>
    <row r="152" spans="1:51" s="13" customFormat="1" ht="12">
      <c r="A152" s="13"/>
      <c r="B152" s="267"/>
      <c r="C152" s="268"/>
      <c r="D152" s="259" t="s">
        <v>267</v>
      </c>
      <c r="E152" s="269" t="s">
        <v>1</v>
      </c>
      <c r="F152" s="270" t="s">
        <v>3326</v>
      </c>
      <c r="G152" s="268"/>
      <c r="H152" s="271">
        <v>5.5</v>
      </c>
      <c r="I152" s="272"/>
      <c r="J152" s="268"/>
      <c r="K152" s="268"/>
      <c r="L152" s="273"/>
      <c r="M152" s="274"/>
      <c r="N152" s="275"/>
      <c r="O152" s="275"/>
      <c r="P152" s="275"/>
      <c r="Q152" s="275"/>
      <c r="R152" s="275"/>
      <c r="S152" s="275"/>
      <c r="T152" s="27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7" t="s">
        <v>267</v>
      </c>
      <c r="AU152" s="277" t="s">
        <v>90</v>
      </c>
      <c r="AV152" s="13" t="s">
        <v>90</v>
      </c>
      <c r="AW152" s="13" t="s">
        <v>35</v>
      </c>
      <c r="AX152" s="13" t="s">
        <v>80</v>
      </c>
      <c r="AY152" s="277" t="s">
        <v>166</v>
      </c>
    </row>
    <row r="153" spans="1:51" s="14" customFormat="1" ht="12">
      <c r="A153" s="14"/>
      <c r="B153" s="278"/>
      <c r="C153" s="279"/>
      <c r="D153" s="259" t="s">
        <v>267</v>
      </c>
      <c r="E153" s="280" t="s">
        <v>1</v>
      </c>
      <c r="F153" s="281" t="s">
        <v>269</v>
      </c>
      <c r="G153" s="279"/>
      <c r="H153" s="282">
        <v>5.5</v>
      </c>
      <c r="I153" s="283"/>
      <c r="J153" s="279"/>
      <c r="K153" s="279"/>
      <c r="L153" s="284"/>
      <c r="M153" s="285"/>
      <c r="N153" s="286"/>
      <c r="O153" s="286"/>
      <c r="P153" s="286"/>
      <c r="Q153" s="286"/>
      <c r="R153" s="286"/>
      <c r="S153" s="286"/>
      <c r="T153" s="28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8" t="s">
        <v>267</v>
      </c>
      <c r="AU153" s="288" t="s">
        <v>90</v>
      </c>
      <c r="AV153" s="14" t="s">
        <v>103</v>
      </c>
      <c r="AW153" s="14" t="s">
        <v>35</v>
      </c>
      <c r="AX153" s="14" t="s">
        <v>88</v>
      </c>
      <c r="AY153" s="288" t="s">
        <v>166</v>
      </c>
    </row>
    <row r="154" spans="1:65" s="2" customFormat="1" ht="21.75" customHeight="1">
      <c r="A154" s="38"/>
      <c r="B154" s="39"/>
      <c r="C154" s="245" t="s">
        <v>547</v>
      </c>
      <c r="D154" s="245" t="s">
        <v>169</v>
      </c>
      <c r="E154" s="246" t="s">
        <v>3327</v>
      </c>
      <c r="F154" s="247" t="s">
        <v>3328</v>
      </c>
      <c r="G154" s="248" t="s">
        <v>264</v>
      </c>
      <c r="H154" s="249">
        <v>4</v>
      </c>
      <c r="I154" s="250"/>
      <c r="J154" s="251">
        <f>ROUND(I154*H154,2)</f>
        <v>0</v>
      </c>
      <c r="K154" s="252"/>
      <c r="L154" s="44"/>
      <c r="M154" s="253" t="s">
        <v>1</v>
      </c>
      <c r="N154" s="254" t="s">
        <v>45</v>
      </c>
      <c r="O154" s="91"/>
      <c r="P154" s="255">
        <f>O154*H154</f>
        <v>0</v>
      </c>
      <c r="Q154" s="255">
        <v>0.00052</v>
      </c>
      <c r="R154" s="255">
        <f>Q154*H154</f>
        <v>0.00208</v>
      </c>
      <c r="S154" s="255">
        <v>0.008</v>
      </c>
      <c r="T154" s="256">
        <f>S154*H154</f>
        <v>0.032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7" t="s">
        <v>113</v>
      </c>
      <c r="AT154" s="257" t="s">
        <v>169</v>
      </c>
      <c r="AU154" s="257" t="s">
        <v>90</v>
      </c>
      <c r="AY154" s="17" t="s">
        <v>166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7" t="s">
        <v>88</v>
      </c>
      <c r="BK154" s="258">
        <f>ROUND(I154*H154,2)</f>
        <v>0</v>
      </c>
      <c r="BL154" s="17" t="s">
        <v>113</v>
      </c>
      <c r="BM154" s="257" t="s">
        <v>3329</v>
      </c>
    </row>
    <row r="155" spans="1:47" s="2" customFormat="1" ht="12">
      <c r="A155" s="38"/>
      <c r="B155" s="39"/>
      <c r="C155" s="40"/>
      <c r="D155" s="259" t="s">
        <v>175</v>
      </c>
      <c r="E155" s="40"/>
      <c r="F155" s="260" t="s">
        <v>3330</v>
      </c>
      <c r="G155" s="40"/>
      <c r="H155" s="40"/>
      <c r="I155" s="155"/>
      <c r="J155" s="40"/>
      <c r="K155" s="40"/>
      <c r="L155" s="44"/>
      <c r="M155" s="261"/>
      <c r="N155" s="262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175</v>
      </c>
      <c r="AU155" s="17" t="s">
        <v>90</v>
      </c>
    </row>
    <row r="156" spans="1:63" s="12" customFormat="1" ht="25.9" customHeight="1">
      <c r="A156" s="12"/>
      <c r="B156" s="229"/>
      <c r="C156" s="230"/>
      <c r="D156" s="231" t="s">
        <v>79</v>
      </c>
      <c r="E156" s="232" t="s">
        <v>1241</v>
      </c>
      <c r="F156" s="232" t="s">
        <v>1242</v>
      </c>
      <c r="G156" s="230"/>
      <c r="H156" s="230"/>
      <c r="I156" s="233"/>
      <c r="J156" s="234">
        <f>BK156</f>
        <v>0</v>
      </c>
      <c r="K156" s="230"/>
      <c r="L156" s="235"/>
      <c r="M156" s="236"/>
      <c r="N156" s="237"/>
      <c r="O156" s="237"/>
      <c r="P156" s="238">
        <f>P157+P213+P230+P239</f>
        <v>0</v>
      </c>
      <c r="Q156" s="237"/>
      <c r="R156" s="238">
        <f>R157+R213+R230+R239</f>
        <v>0.44537740000000003</v>
      </c>
      <c r="S156" s="237"/>
      <c r="T156" s="239">
        <f>T157+T213+T230+T239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40" t="s">
        <v>90</v>
      </c>
      <c r="AT156" s="241" t="s">
        <v>79</v>
      </c>
      <c r="AU156" s="241" t="s">
        <v>80</v>
      </c>
      <c r="AY156" s="240" t="s">
        <v>166</v>
      </c>
      <c r="BK156" s="242">
        <f>BK157+BK213+BK230+BK239</f>
        <v>0</v>
      </c>
    </row>
    <row r="157" spans="1:63" s="12" customFormat="1" ht="22.8" customHeight="1">
      <c r="A157" s="12"/>
      <c r="B157" s="229"/>
      <c r="C157" s="230"/>
      <c r="D157" s="231" t="s">
        <v>79</v>
      </c>
      <c r="E157" s="243" t="s">
        <v>3331</v>
      </c>
      <c r="F157" s="243" t="s">
        <v>3332</v>
      </c>
      <c r="G157" s="230"/>
      <c r="H157" s="230"/>
      <c r="I157" s="233"/>
      <c r="J157" s="244">
        <f>BK157</f>
        <v>0</v>
      </c>
      <c r="K157" s="230"/>
      <c r="L157" s="235"/>
      <c r="M157" s="236"/>
      <c r="N157" s="237"/>
      <c r="O157" s="237"/>
      <c r="P157" s="238">
        <f>SUM(P158:P212)</f>
        <v>0</v>
      </c>
      <c r="Q157" s="237"/>
      <c r="R157" s="238">
        <f>SUM(R158:R212)</f>
        <v>0.40077000000000007</v>
      </c>
      <c r="S157" s="237"/>
      <c r="T157" s="239">
        <f>SUM(T158:T212)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40" t="s">
        <v>90</v>
      </c>
      <c r="AT157" s="241" t="s">
        <v>79</v>
      </c>
      <c r="AU157" s="241" t="s">
        <v>88</v>
      </c>
      <c r="AY157" s="240" t="s">
        <v>166</v>
      </c>
      <c r="BK157" s="242">
        <f>SUM(BK158:BK212)</f>
        <v>0</v>
      </c>
    </row>
    <row r="158" spans="1:65" s="2" customFormat="1" ht="21.75" customHeight="1">
      <c r="A158" s="38"/>
      <c r="B158" s="39"/>
      <c r="C158" s="245" t="s">
        <v>103</v>
      </c>
      <c r="D158" s="245" t="s">
        <v>169</v>
      </c>
      <c r="E158" s="246" t="s">
        <v>3333</v>
      </c>
      <c r="F158" s="247" t="s">
        <v>3334</v>
      </c>
      <c r="G158" s="248" t="s">
        <v>264</v>
      </c>
      <c r="H158" s="249">
        <v>30</v>
      </c>
      <c r="I158" s="250"/>
      <c r="J158" s="251">
        <f>ROUND(I158*H158,2)</f>
        <v>0</v>
      </c>
      <c r="K158" s="252"/>
      <c r="L158" s="44"/>
      <c r="M158" s="253" t="s">
        <v>1</v>
      </c>
      <c r="N158" s="254" t="s">
        <v>45</v>
      </c>
      <c r="O158" s="91"/>
      <c r="P158" s="255">
        <f>O158*H158</f>
        <v>0</v>
      </c>
      <c r="Q158" s="255">
        <v>0.00147</v>
      </c>
      <c r="R158" s="255">
        <f>Q158*H158</f>
        <v>0.0441</v>
      </c>
      <c r="S158" s="255">
        <v>0</v>
      </c>
      <c r="T158" s="25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7" t="s">
        <v>348</v>
      </c>
      <c r="AT158" s="257" t="s">
        <v>169</v>
      </c>
      <c r="AU158" s="257" t="s">
        <v>90</v>
      </c>
      <c r="AY158" s="17" t="s">
        <v>166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7" t="s">
        <v>88</v>
      </c>
      <c r="BK158" s="258">
        <f>ROUND(I158*H158,2)</f>
        <v>0</v>
      </c>
      <c r="BL158" s="17" t="s">
        <v>348</v>
      </c>
      <c r="BM158" s="257" t="s">
        <v>3335</v>
      </c>
    </row>
    <row r="159" spans="1:47" s="2" customFormat="1" ht="12">
      <c r="A159" s="38"/>
      <c r="B159" s="39"/>
      <c r="C159" s="40"/>
      <c r="D159" s="259" t="s">
        <v>175</v>
      </c>
      <c r="E159" s="40"/>
      <c r="F159" s="260" t="s">
        <v>3336</v>
      </c>
      <c r="G159" s="40"/>
      <c r="H159" s="40"/>
      <c r="I159" s="155"/>
      <c r="J159" s="40"/>
      <c r="K159" s="40"/>
      <c r="L159" s="44"/>
      <c r="M159" s="261"/>
      <c r="N159" s="262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175</v>
      </c>
      <c r="AU159" s="17" t="s">
        <v>90</v>
      </c>
    </row>
    <row r="160" spans="1:51" s="13" customFormat="1" ht="12">
      <c r="A160" s="13"/>
      <c r="B160" s="267"/>
      <c r="C160" s="268"/>
      <c r="D160" s="259" t="s">
        <v>267</v>
      </c>
      <c r="E160" s="269" t="s">
        <v>1</v>
      </c>
      <c r="F160" s="270" t="s">
        <v>490</v>
      </c>
      <c r="G160" s="268"/>
      <c r="H160" s="271">
        <v>30</v>
      </c>
      <c r="I160" s="272"/>
      <c r="J160" s="268"/>
      <c r="K160" s="268"/>
      <c r="L160" s="273"/>
      <c r="M160" s="274"/>
      <c r="N160" s="275"/>
      <c r="O160" s="275"/>
      <c r="P160" s="275"/>
      <c r="Q160" s="275"/>
      <c r="R160" s="275"/>
      <c r="S160" s="275"/>
      <c r="T160" s="27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7" t="s">
        <v>267</v>
      </c>
      <c r="AU160" s="277" t="s">
        <v>90</v>
      </c>
      <c r="AV160" s="13" t="s">
        <v>90</v>
      </c>
      <c r="AW160" s="13" t="s">
        <v>35</v>
      </c>
      <c r="AX160" s="13" t="s">
        <v>80</v>
      </c>
      <c r="AY160" s="277" t="s">
        <v>166</v>
      </c>
    </row>
    <row r="161" spans="1:51" s="14" customFormat="1" ht="12">
      <c r="A161" s="14"/>
      <c r="B161" s="278"/>
      <c r="C161" s="279"/>
      <c r="D161" s="259" t="s">
        <v>267</v>
      </c>
      <c r="E161" s="280" t="s">
        <v>1</v>
      </c>
      <c r="F161" s="281" t="s">
        <v>3337</v>
      </c>
      <c r="G161" s="279"/>
      <c r="H161" s="282">
        <v>30</v>
      </c>
      <c r="I161" s="283"/>
      <c r="J161" s="279"/>
      <c r="K161" s="279"/>
      <c r="L161" s="284"/>
      <c r="M161" s="285"/>
      <c r="N161" s="286"/>
      <c r="O161" s="286"/>
      <c r="P161" s="286"/>
      <c r="Q161" s="286"/>
      <c r="R161" s="286"/>
      <c r="S161" s="286"/>
      <c r="T161" s="28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8" t="s">
        <v>267</v>
      </c>
      <c r="AU161" s="288" t="s">
        <v>90</v>
      </c>
      <c r="AV161" s="14" t="s">
        <v>103</v>
      </c>
      <c r="AW161" s="14" t="s">
        <v>35</v>
      </c>
      <c r="AX161" s="14" t="s">
        <v>88</v>
      </c>
      <c r="AY161" s="288" t="s">
        <v>166</v>
      </c>
    </row>
    <row r="162" spans="1:65" s="2" customFormat="1" ht="21.75" customHeight="1">
      <c r="A162" s="38"/>
      <c r="B162" s="39"/>
      <c r="C162" s="245" t="s">
        <v>113</v>
      </c>
      <c r="D162" s="245" t="s">
        <v>169</v>
      </c>
      <c r="E162" s="246" t="s">
        <v>3338</v>
      </c>
      <c r="F162" s="247" t="s">
        <v>3339</v>
      </c>
      <c r="G162" s="248" t="s">
        <v>264</v>
      </c>
      <c r="H162" s="249">
        <v>120</v>
      </c>
      <c r="I162" s="250"/>
      <c r="J162" s="251">
        <f>ROUND(I162*H162,2)</f>
        <v>0</v>
      </c>
      <c r="K162" s="252"/>
      <c r="L162" s="44"/>
      <c r="M162" s="253" t="s">
        <v>1</v>
      </c>
      <c r="N162" s="254" t="s">
        <v>45</v>
      </c>
      <c r="O162" s="91"/>
      <c r="P162" s="255">
        <f>O162*H162</f>
        <v>0</v>
      </c>
      <c r="Q162" s="255">
        <v>0.0027</v>
      </c>
      <c r="R162" s="255">
        <f>Q162*H162</f>
        <v>0.324</v>
      </c>
      <c r="S162" s="255">
        <v>0</v>
      </c>
      <c r="T162" s="25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7" t="s">
        <v>348</v>
      </c>
      <c r="AT162" s="257" t="s">
        <v>169</v>
      </c>
      <c r="AU162" s="257" t="s">
        <v>90</v>
      </c>
      <c r="AY162" s="17" t="s">
        <v>166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7" t="s">
        <v>88</v>
      </c>
      <c r="BK162" s="258">
        <f>ROUND(I162*H162,2)</f>
        <v>0</v>
      </c>
      <c r="BL162" s="17" t="s">
        <v>348</v>
      </c>
      <c r="BM162" s="257" t="s">
        <v>3340</v>
      </c>
    </row>
    <row r="163" spans="1:47" s="2" customFormat="1" ht="12">
      <c r="A163" s="38"/>
      <c r="B163" s="39"/>
      <c r="C163" s="40"/>
      <c r="D163" s="259" t="s">
        <v>175</v>
      </c>
      <c r="E163" s="40"/>
      <c r="F163" s="260" t="s">
        <v>3341</v>
      </c>
      <c r="G163" s="40"/>
      <c r="H163" s="40"/>
      <c r="I163" s="155"/>
      <c r="J163" s="40"/>
      <c r="K163" s="40"/>
      <c r="L163" s="44"/>
      <c r="M163" s="261"/>
      <c r="N163" s="262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175</v>
      </c>
      <c r="AU163" s="17" t="s">
        <v>90</v>
      </c>
    </row>
    <row r="164" spans="1:51" s="13" customFormat="1" ht="12">
      <c r="A164" s="13"/>
      <c r="B164" s="267"/>
      <c r="C164" s="268"/>
      <c r="D164" s="259" t="s">
        <v>267</v>
      </c>
      <c r="E164" s="269" t="s">
        <v>1</v>
      </c>
      <c r="F164" s="270" t="s">
        <v>458</v>
      </c>
      <c r="G164" s="268"/>
      <c r="H164" s="271">
        <v>25</v>
      </c>
      <c r="I164" s="272"/>
      <c r="J164" s="268"/>
      <c r="K164" s="268"/>
      <c r="L164" s="273"/>
      <c r="M164" s="274"/>
      <c r="N164" s="275"/>
      <c r="O164" s="275"/>
      <c r="P164" s="275"/>
      <c r="Q164" s="275"/>
      <c r="R164" s="275"/>
      <c r="S164" s="275"/>
      <c r="T164" s="27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77" t="s">
        <v>267</v>
      </c>
      <c r="AU164" s="277" t="s">
        <v>90</v>
      </c>
      <c r="AV164" s="13" t="s">
        <v>90</v>
      </c>
      <c r="AW164" s="13" t="s">
        <v>35</v>
      </c>
      <c r="AX164" s="13" t="s">
        <v>80</v>
      </c>
      <c r="AY164" s="277" t="s">
        <v>166</v>
      </c>
    </row>
    <row r="165" spans="1:51" s="14" customFormat="1" ht="12">
      <c r="A165" s="14"/>
      <c r="B165" s="278"/>
      <c r="C165" s="279"/>
      <c r="D165" s="259" t="s">
        <v>267</v>
      </c>
      <c r="E165" s="280" t="s">
        <v>1</v>
      </c>
      <c r="F165" s="281" t="s">
        <v>269</v>
      </c>
      <c r="G165" s="279"/>
      <c r="H165" s="282">
        <v>25</v>
      </c>
      <c r="I165" s="283"/>
      <c r="J165" s="279"/>
      <c r="K165" s="279"/>
      <c r="L165" s="284"/>
      <c r="M165" s="285"/>
      <c r="N165" s="286"/>
      <c r="O165" s="286"/>
      <c r="P165" s="286"/>
      <c r="Q165" s="286"/>
      <c r="R165" s="286"/>
      <c r="S165" s="286"/>
      <c r="T165" s="28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8" t="s">
        <v>267</v>
      </c>
      <c r="AU165" s="288" t="s">
        <v>90</v>
      </c>
      <c r="AV165" s="14" t="s">
        <v>103</v>
      </c>
      <c r="AW165" s="14" t="s">
        <v>35</v>
      </c>
      <c r="AX165" s="14" t="s">
        <v>80</v>
      </c>
      <c r="AY165" s="288" t="s">
        <v>166</v>
      </c>
    </row>
    <row r="166" spans="1:51" s="13" customFormat="1" ht="12">
      <c r="A166" s="13"/>
      <c r="B166" s="267"/>
      <c r="C166" s="268"/>
      <c r="D166" s="259" t="s">
        <v>267</v>
      </c>
      <c r="E166" s="269" t="s">
        <v>1</v>
      </c>
      <c r="F166" s="270" t="s">
        <v>928</v>
      </c>
      <c r="G166" s="268"/>
      <c r="H166" s="271">
        <v>95</v>
      </c>
      <c r="I166" s="272"/>
      <c r="J166" s="268"/>
      <c r="K166" s="268"/>
      <c r="L166" s="273"/>
      <c r="M166" s="274"/>
      <c r="N166" s="275"/>
      <c r="O166" s="275"/>
      <c r="P166" s="275"/>
      <c r="Q166" s="275"/>
      <c r="R166" s="275"/>
      <c r="S166" s="275"/>
      <c r="T166" s="27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7" t="s">
        <v>267</v>
      </c>
      <c r="AU166" s="277" t="s">
        <v>90</v>
      </c>
      <c r="AV166" s="13" t="s">
        <v>90</v>
      </c>
      <c r="AW166" s="13" t="s">
        <v>35</v>
      </c>
      <c r="AX166" s="13" t="s">
        <v>80</v>
      </c>
      <c r="AY166" s="277" t="s">
        <v>166</v>
      </c>
    </row>
    <row r="167" spans="1:51" s="14" customFormat="1" ht="12">
      <c r="A167" s="14"/>
      <c r="B167" s="278"/>
      <c r="C167" s="279"/>
      <c r="D167" s="259" t="s">
        <v>267</v>
      </c>
      <c r="E167" s="280" t="s">
        <v>1</v>
      </c>
      <c r="F167" s="281" t="s">
        <v>3337</v>
      </c>
      <c r="G167" s="279"/>
      <c r="H167" s="282">
        <v>95</v>
      </c>
      <c r="I167" s="283"/>
      <c r="J167" s="279"/>
      <c r="K167" s="279"/>
      <c r="L167" s="284"/>
      <c r="M167" s="285"/>
      <c r="N167" s="286"/>
      <c r="O167" s="286"/>
      <c r="P167" s="286"/>
      <c r="Q167" s="286"/>
      <c r="R167" s="286"/>
      <c r="S167" s="286"/>
      <c r="T167" s="28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8" t="s">
        <v>267</v>
      </c>
      <c r="AU167" s="288" t="s">
        <v>90</v>
      </c>
      <c r="AV167" s="14" t="s">
        <v>103</v>
      </c>
      <c r="AW167" s="14" t="s">
        <v>35</v>
      </c>
      <c r="AX167" s="14" t="s">
        <v>80</v>
      </c>
      <c r="AY167" s="288" t="s">
        <v>166</v>
      </c>
    </row>
    <row r="168" spans="1:51" s="15" customFormat="1" ht="12">
      <c r="A168" s="15"/>
      <c r="B168" s="289"/>
      <c r="C168" s="290"/>
      <c r="D168" s="259" t="s">
        <v>267</v>
      </c>
      <c r="E168" s="291" t="s">
        <v>1</v>
      </c>
      <c r="F168" s="292" t="s">
        <v>285</v>
      </c>
      <c r="G168" s="290"/>
      <c r="H168" s="293">
        <v>120</v>
      </c>
      <c r="I168" s="294"/>
      <c r="J168" s="290"/>
      <c r="K168" s="290"/>
      <c r="L168" s="295"/>
      <c r="M168" s="296"/>
      <c r="N168" s="297"/>
      <c r="O168" s="297"/>
      <c r="P168" s="297"/>
      <c r="Q168" s="297"/>
      <c r="R168" s="297"/>
      <c r="S168" s="297"/>
      <c r="T168" s="298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99" t="s">
        <v>267</v>
      </c>
      <c r="AU168" s="299" t="s">
        <v>90</v>
      </c>
      <c r="AV168" s="15" t="s">
        <v>113</v>
      </c>
      <c r="AW168" s="15" t="s">
        <v>35</v>
      </c>
      <c r="AX168" s="15" t="s">
        <v>88</v>
      </c>
      <c r="AY168" s="299" t="s">
        <v>166</v>
      </c>
    </row>
    <row r="169" spans="1:65" s="2" customFormat="1" ht="16.5" customHeight="1">
      <c r="A169" s="38"/>
      <c r="B169" s="39"/>
      <c r="C169" s="245" t="s">
        <v>181</v>
      </c>
      <c r="D169" s="245" t="s">
        <v>169</v>
      </c>
      <c r="E169" s="246" t="s">
        <v>3342</v>
      </c>
      <c r="F169" s="247" t="s">
        <v>3343</v>
      </c>
      <c r="G169" s="248" t="s">
        <v>264</v>
      </c>
      <c r="H169" s="249">
        <v>3</v>
      </c>
      <c r="I169" s="250"/>
      <c r="J169" s="251">
        <f>ROUND(I169*H169,2)</f>
        <v>0</v>
      </c>
      <c r="K169" s="252"/>
      <c r="L169" s="44"/>
      <c r="M169" s="253" t="s">
        <v>1</v>
      </c>
      <c r="N169" s="254" t="s">
        <v>45</v>
      </c>
      <c r="O169" s="91"/>
      <c r="P169" s="255">
        <f>O169*H169</f>
        <v>0</v>
      </c>
      <c r="Q169" s="255">
        <v>0.00256</v>
      </c>
      <c r="R169" s="255">
        <f>Q169*H169</f>
        <v>0.007680000000000001</v>
      </c>
      <c r="S169" s="255">
        <v>0</v>
      </c>
      <c r="T169" s="25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7" t="s">
        <v>348</v>
      </c>
      <c r="AT169" s="257" t="s">
        <v>169</v>
      </c>
      <c r="AU169" s="257" t="s">
        <v>90</v>
      </c>
      <c r="AY169" s="17" t="s">
        <v>166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7" t="s">
        <v>88</v>
      </c>
      <c r="BK169" s="258">
        <f>ROUND(I169*H169,2)</f>
        <v>0</v>
      </c>
      <c r="BL169" s="17" t="s">
        <v>348</v>
      </c>
      <c r="BM169" s="257" t="s">
        <v>3344</v>
      </c>
    </row>
    <row r="170" spans="1:47" s="2" customFormat="1" ht="12">
      <c r="A170" s="38"/>
      <c r="B170" s="39"/>
      <c r="C170" s="40"/>
      <c r="D170" s="259" t="s">
        <v>175</v>
      </c>
      <c r="E170" s="40"/>
      <c r="F170" s="260" t="s">
        <v>3345</v>
      </c>
      <c r="G170" s="40"/>
      <c r="H170" s="40"/>
      <c r="I170" s="155"/>
      <c r="J170" s="40"/>
      <c r="K170" s="40"/>
      <c r="L170" s="44"/>
      <c r="M170" s="261"/>
      <c r="N170" s="262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175</v>
      </c>
      <c r="AU170" s="17" t="s">
        <v>90</v>
      </c>
    </row>
    <row r="171" spans="1:51" s="13" customFormat="1" ht="12">
      <c r="A171" s="13"/>
      <c r="B171" s="267"/>
      <c r="C171" s="268"/>
      <c r="D171" s="259" t="s">
        <v>267</v>
      </c>
      <c r="E171" s="269" t="s">
        <v>1</v>
      </c>
      <c r="F171" s="270" t="s">
        <v>3346</v>
      </c>
      <c r="G171" s="268"/>
      <c r="H171" s="271">
        <v>2.5</v>
      </c>
      <c r="I171" s="272"/>
      <c r="J171" s="268"/>
      <c r="K171" s="268"/>
      <c r="L171" s="273"/>
      <c r="M171" s="274"/>
      <c r="N171" s="275"/>
      <c r="O171" s="275"/>
      <c r="P171" s="275"/>
      <c r="Q171" s="275"/>
      <c r="R171" s="275"/>
      <c r="S171" s="275"/>
      <c r="T171" s="27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77" t="s">
        <v>267</v>
      </c>
      <c r="AU171" s="277" t="s">
        <v>90</v>
      </c>
      <c r="AV171" s="13" t="s">
        <v>90</v>
      </c>
      <c r="AW171" s="13" t="s">
        <v>35</v>
      </c>
      <c r="AX171" s="13" t="s">
        <v>80</v>
      </c>
      <c r="AY171" s="277" t="s">
        <v>166</v>
      </c>
    </row>
    <row r="172" spans="1:51" s="14" customFormat="1" ht="12">
      <c r="A172" s="14"/>
      <c r="B172" s="278"/>
      <c r="C172" s="279"/>
      <c r="D172" s="259" t="s">
        <v>267</v>
      </c>
      <c r="E172" s="280" t="s">
        <v>1</v>
      </c>
      <c r="F172" s="281" t="s">
        <v>3321</v>
      </c>
      <c r="G172" s="279"/>
      <c r="H172" s="282">
        <v>2.5</v>
      </c>
      <c r="I172" s="283"/>
      <c r="J172" s="279"/>
      <c r="K172" s="279"/>
      <c r="L172" s="284"/>
      <c r="M172" s="285"/>
      <c r="N172" s="286"/>
      <c r="O172" s="286"/>
      <c r="P172" s="286"/>
      <c r="Q172" s="286"/>
      <c r="R172" s="286"/>
      <c r="S172" s="286"/>
      <c r="T172" s="28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8" t="s">
        <v>267</v>
      </c>
      <c r="AU172" s="288" t="s">
        <v>90</v>
      </c>
      <c r="AV172" s="14" t="s">
        <v>103</v>
      </c>
      <c r="AW172" s="14" t="s">
        <v>35</v>
      </c>
      <c r="AX172" s="14" t="s">
        <v>80</v>
      </c>
      <c r="AY172" s="288" t="s">
        <v>166</v>
      </c>
    </row>
    <row r="173" spans="1:51" s="13" customFormat="1" ht="12">
      <c r="A173" s="13"/>
      <c r="B173" s="267"/>
      <c r="C173" s="268"/>
      <c r="D173" s="259" t="s">
        <v>267</v>
      </c>
      <c r="E173" s="269" t="s">
        <v>1</v>
      </c>
      <c r="F173" s="270" t="s">
        <v>3347</v>
      </c>
      <c r="G173" s="268"/>
      <c r="H173" s="271">
        <v>0.5</v>
      </c>
      <c r="I173" s="272"/>
      <c r="J173" s="268"/>
      <c r="K173" s="268"/>
      <c r="L173" s="273"/>
      <c r="M173" s="274"/>
      <c r="N173" s="275"/>
      <c r="O173" s="275"/>
      <c r="P173" s="275"/>
      <c r="Q173" s="275"/>
      <c r="R173" s="275"/>
      <c r="S173" s="275"/>
      <c r="T173" s="27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77" t="s">
        <v>267</v>
      </c>
      <c r="AU173" s="277" t="s">
        <v>90</v>
      </c>
      <c r="AV173" s="13" t="s">
        <v>90</v>
      </c>
      <c r="AW173" s="13" t="s">
        <v>35</v>
      </c>
      <c r="AX173" s="13" t="s">
        <v>80</v>
      </c>
      <c r="AY173" s="277" t="s">
        <v>166</v>
      </c>
    </row>
    <row r="174" spans="1:51" s="14" customFormat="1" ht="12">
      <c r="A174" s="14"/>
      <c r="B174" s="278"/>
      <c r="C174" s="279"/>
      <c r="D174" s="259" t="s">
        <v>267</v>
      </c>
      <c r="E174" s="280" t="s">
        <v>1</v>
      </c>
      <c r="F174" s="281" t="s">
        <v>3322</v>
      </c>
      <c r="G174" s="279"/>
      <c r="H174" s="282">
        <v>0.5</v>
      </c>
      <c r="I174" s="283"/>
      <c r="J174" s="279"/>
      <c r="K174" s="279"/>
      <c r="L174" s="284"/>
      <c r="M174" s="285"/>
      <c r="N174" s="286"/>
      <c r="O174" s="286"/>
      <c r="P174" s="286"/>
      <c r="Q174" s="286"/>
      <c r="R174" s="286"/>
      <c r="S174" s="286"/>
      <c r="T174" s="28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8" t="s">
        <v>267</v>
      </c>
      <c r="AU174" s="288" t="s">
        <v>90</v>
      </c>
      <c r="AV174" s="14" t="s">
        <v>103</v>
      </c>
      <c r="AW174" s="14" t="s">
        <v>35</v>
      </c>
      <c r="AX174" s="14" t="s">
        <v>80</v>
      </c>
      <c r="AY174" s="288" t="s">
        <v>166</v>
      </c>
    </row>
    <row r="175" spans="1:51" s="15" customFormat="1" ht="12">
      <c r="A175" s="15"/>
      <c r="B175" s="289"/>
      <c r="C175" s="290"/>
      <c r="D175" s="259" t="s">
        <v>267</v>
      </c>
      <c r="E175" s="291" t="s">
        <v>1</v>
      </c>
      <c r="F175" s="292" t="s">
        <v>285</v>
      </c>
      <c r="G175" s="290"/>
      <c r="H175" s="293">
        <v>3</v>
      </c>
      <c r="I175" s="294"/>
      <c r="J175" s="290"/>
      <c r="K175" s="290"/>
      <c r="L175" s="295"/>
      <c r="M175" s="296"/>
      <c r="N175" s="297"/>
      <c r="O175" s="297"/>
      <c r="P175" s="297"/>
      <c r="Q175" s="297"/>
      <c r="R175" s="297"/>
      <c r="S175" s="297"/>
      <c r="T175" s="298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99" t="s">
        <v>267</v>
      </c>
      <c r="AU175" s="299" t="s">
        <v>90</v>
      </c>
      <c r="AV175" s="15" t="s">
        <v>113</v>
      </c>
      <c r="AW175" s="15" t="s">
        <v>35</v>
      </c>
      <c r="AX175" s="15" t="s">
        <v>88</v>
      </c>
      <c r="AY175" s="299" t="s">
        <v>166</v>
      </c>
    </row>
    <row r="176" spans="1:65" s="2" customFormat="1" ht="21.75" customHeight="1">
      <c r="A176" s="38"/>
      <c r="B176" s="39"/>
      <c r="C176" s="245" t="s">
        <v>195</v>
      </c>
      <c r="D176" s="245" t="s">
        <v>169</v>
      </c>
      <c r="E176" s="246" t="s">
        <v>3348</v>
      </c>
      <c r="F176" s="247" t="s">
        <v>3349</v>
      </c>
      <c r="G176" s="248" t="s">
        <v>2033</v>
      </c>
      <c r="H176" s="249">
        <v>1</v>
      </c>
      <c r="I176" s="250"/>
      <c r="J176" s="251">
        <f>ROUND(I176*H176,2)</f>
        <v>0</v>
      </c>
      <c r="K176" s="252"/>
      <c r="L176" s="44"/>
      <c r="M176" s="253" t="s">
        <v>1</v>
      </c>
      <c r="N176" s="254" t="s">
        <v>45</v>
      </c>
      <c r="O176" s="91"/>
      <c r="P176" s="255">
        <f>O176*H176</f>
        <v>0</v>
      </c>
      <c r="Q176" s="255">
        <v>0.00455</v>
      </c>
      <c r="R176" s="255">
        <f>Q176*H176</f>
        <v>0.00455</v>
      </c>
      <c r="S176" s="255">
        <v>0</v>
      </c>
      <c r="T176" s="25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7" t="s">
        <v>348</v>
      </c>
      <c r="AT176" s="257" t="s">
        <v>169</v>
      </c>
      <c r="AU176" s="257" t="s">
        <v>90</v>
      </c>
      <c r="AY176" s="17" t="s">
        <v>166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7" t="s">
        <v>88</v>
      </c>
      <c r="BK176" s="258">
        <f>ROUND(I176*H176,2)</f>
        <v>0</v>
      </c>
      <c r="BL176" s="17" t="s">
        <v>348</v>
      </c>
      <c r="BM176" s="257" t="s">
        <v>3350</v>
      </c>
    </row>
    <row r="177" spans="1:47" s="2" customFormat="1" ht="12">
      <c r="A177" s="38"/>
      <c r="B177" s="39"/>
      <c r="C177" s="40"/>
      <c r="D177" s="259" t="s">
        <v>175</v>
      </c>
      <c r="E177" s="40"/>
      <c r="F177" s="260" t="s">
        <v>3351</v>
      </c>
      <c r="G177" s="40"/>
      <c r="H177" s="40"/>
      <c r="I177" s="155"/>
      <c r="J177" s="40"/>
      <c r="K177" s="40"/>
      <c r="L177" s="44"/>
      <c r="M177" s="261"/>
      <c r="N177" s="262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175</v>
      </c>
      <c r="AU177" s="17" t="s">
        <v>90</v>
      </c>
    </row>
    <row r="178" spans="1:65" s="2" customFormat="1" ht="16.5" customHeight="1">
      <c r="A178" s="38"/>
      <c r="B178" s="39"/>
      <c r="C178" s="245" t="s">
        <v>198</v>
      </c>
      <c r="D178" s="245" t="s">
        <v>169</v>
      </c>
      <c r="E178" s="246" t="s">
        <v>3352</v>
      </c>
      <c r="F178" s="247" t="s">
        <v>3353</v>
      </c>
      <c r="G178" s="248" t="s">
        <v>2033</v>
      </c>
      <c r="H178" s="249">
        <v>1</v>
      </c>
      <c r="I178" s="250"/>
      <c r="J178" s="251">
        <f>ROUND(I178*H178,2)</f>
        <v>0</v>
      </c>
      <c r="K178" s="252"/>
      <c r="L178" s="44"/>
      <c r="M178" s="253" t="s">
        <v>1</v>
      </c>
      <c r="N178" s="254" t="s">
        <v>45</v>
      </c>
      <c r="O178" s="91"/>
      <c r="P178" s="255">
        <f>O178*H178</f>
        <v>0</v>
      </c>
      <c r="Q178" s="255">
        <v>0.0014</v>
      </c>
      <c r="R178" s="255">
        <f>Q178*H178</f>
        <v>0.0014</v>
      </c>
      <c r="S178" s="255">
        <v>0</v>
      </c>
      <c r="T178" s="25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7" t="s">
        <v>348</v>
      </c>
      <c r="AT178" s="257" t="s">
        <v>169</v>
      </c>
      <c r="AU178" s="257" t="s">
        <v>90</v>
      </c>
      <c r="AY178" s="17" t="s">
        <v>166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7" t="s">
        <v>88</v>
      </c>
      <c r="BK178" s="258">
        <f>ROUND(I178*H178,2)</f>
        <v>0</v>
      </c>
      <c r="BL178" s="17" t="s">
        <v>348</v>
      </c>
      <c r="BM178" s="257" t="s">
        <v>3354</v>
      </c>
    </row>
    <row r="179" spans="1:47" s="2" customFormat="1" ht="12">
      <c r="A179" s="38"/>
      <c r="B179" s="39"/>
      <c r="C179" s="40"/>
      <c r="D179" s="259" t="s">
        <v>175</v>
      </c>
      <c r="E179" s="40"/>
      <c r="F179" s="260" t="s">
        <v>3355</v>
      </c>
      <c r="G179" s="40"/>
      <c r="H179" s="40"/>
      <c r="I179" s="155"/>
      <c r="J179" s="40"/>
      <c r="K179" s="40"/>
      <c r="L179" s="44"/>
      <c r="M179" s="261"/>
      <c r="N179" s="262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175</v>
      </c>
      <c r="AU179" s="17" t="s">
        <v>90</v>
      </c>
    </row>
    <row r="180" spans="1:65" s="2" customFormat="1" ht="16.5" customHeight="1">
      <c r="A180" s="38"/>
      <c r="B180" s="39"/>
      <c r="C180" s="245" t="s">
        <v>202</v>
      </c>
      <c r="D180" s="245" t="s">
        <v>169</v>
      </c>
      <c r="E180" s="246" t="s">
        <v>3356</v>
      </c>
      <c r="F180" s="247" t="s">
        <v>3357</v>
      </c>
      <c r="G180" s="248" t="s">
        <v>563</v>
      </c>
      <c r="H180" s="249">
        <v>1</v>
      </c>
      <c r="I180" s="250"/>
      <c r="J180" s="251">
        <f>ROUND(I180*H180,2)</f>
        <v>0</v>
      </c>
      <c r="K180" s="252"/>
      <c r="L180" s="44"/>
      <c r="M180" s="253" t="s">
        <v>1</v>
      </c>
      <c r="N180" s="254" t="s">
        <v>45</v>
      </c>
      <c r="O180" s="91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7" t="s">
        <v>348</v>
      </c>
      <c r="AT180" s="257" t="s">
        <v>169</v>
      </c>
      <c r="AU180" s="257" t="s">
        <v>90</v>
      </c>
      <c r="AY180" s="17" t="s">
        <v>166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7" t="s">
        <v>88</v>
      </c>
      <c r="BK180" s="258">
        <f>ROUND(I180*H180,2)</f>
        <v>0</v>
      </c>
      <c r="BL180" s="17" t="s">
        <v>348</v>
      </c>
      <c r="BM180" s="257" t="s">
        <v>3358</v>
      </c>
    </row>
    <row r="181" spans="1:47" s="2" customFormat="1" ht="12">
      <c r="A181" s="38"/>
      <c r="B181" s="39"/>
      <c r="C181" s="40"/>
      <c r="D181" s="259" t="s">
        <v>175</v>
      </c>
      <c r="E181" s="40"/>
      <c r="F181" s="260" t="s">
        <v>3359</v>
      </c>
      <c r="G181" s="40"/>
      <c r="H181" s="40"/>
      <c r="I181" s="155"/>
      <c r="J181" s="40"/>
      <c r="K181" s="40"/>
      <c r="L181" s="44"/>
      <c r="M181" s="261"/>
      <c r="N181" s="262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175</v>
      </c>
      <c r="AU181" s="17" t="s">
        <v>90</v>
      </c>
    </row>
    <row r="182" spans="1:65" s="2" customFormat="1" ht="16.5" customHeight="1">
      <c r="A182" s="38"/>
      <c r="B182" s="39"/>
      <c r="C182" s="245" t="s">
        <v>206</v>
      </c>
      <c r="D182" s="245" t="s">
        <v>169</v>
      </c>
      <c r="E182" s="246" t="s">
        <v>3360</v>
      </c>
      <c r="F182" s="247" t="s">
        <v>3361</v>
      </c>
      <c r="G182" s="248" t="s">
        <v>563</v>
      </c>
      <c r="H182" s="249">
        <v>1</v>
      </c>
      <c r="I182" s="250"/>
      <c r="J182" s="251">
        <f>ROUND(I182*H182,2)</f>
        <v>0</v>
      </c>
      <c r="K182" s="252"/>
      <c r="L182" s="44"/>
      <c r="M182" s="253" t="s">
        <v>1</v>
      </c>
      <c r="N182" s="254" t="s">
        <v>45</v>
      </c>
      <c r="O182" s="91"/>
      <c r="P182" s="255">
        <f>O182*H182</f>
        <v>0</v>
      </c>
      <c r="Q182" s="255">
        <v>0.00017</v>
      </c>
      <c r="R182" s="255">
        <f>Q182*H182</f>
        <v>0.00017</v>
      </c>
      <c r="S182" s="255">
        <v>0</v>
      </c>
      <c r="T182" s="25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7" t="s">
        <v>348</v>
      </c>
      <c r="AT182" s="257" t="s">
        <v>169</v>
      </c>
      <c r="AU182" s="257" t="s">
        <v>90</v>
      </c>
      <c r="AY182" s="17" t="s">
        <v>166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7" t="s">
        <v>88</v>
      </c>
      <c r="BK182" s="258">
        <f>ROUND(I182*H182,2)</f>
        <v>0</v>
      </c>
      <c r="BL182" s="17" t="s">
        <v>348</v>
      </c>
      <c r="BM182" s="257" t="s">
        <v>3362</v>
      </c>
    </row>
    <row r="183" spans="1:47" s="2" customFormat="1" ht="12">
      <c r="A183" s="38"/>
      <c r="B183" s="39"/>
      <c r="C183" s="40"/>
      <c r="D183" s="259" t="s">
        <v>175</v>
      </c>
      <c r="E183" s="40"/>
      <c r="F183" s="260" t="s">
        <v>3363</v>
      </c>
      <c r="G183" s="40"/>
      <c r="H183" s="40"/>
      <c r="I183" s="155"/>
      <c r="J183" s="40"/>
      <c r="K183" s="40"/>
      <c r="L183" s="44"/>
      <c r="M183" s="261"/>
      <c r="N183" s="262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175</v>
      </c>
      <c r="AU183" s="17" t="s">
        <v>90</v>
      </c>
    </row>
    <row r="184" spans="1:65" s="2" customFormat="1" ht="21.75" customHeight="1">
      <c r="A184" s="38"/>
      <c r="B184" s="39"/>
      <c r="C184" s="300" t="s">
        <v>212</v>
      </c>
      <c r="D184" s="300" t="s">
        <v>331</v>
      </c>
      <c r="E184" s="301" t="s">
        <v>3364</v>
      </c>
      <c r="F184" s="302" t="s">
        <v>3365</v>
      </c>
      <c r="G184" s="303" t="s">
        <v>563</v>
      </c>
      <c r="H184" s="304">
        <v>1</v>
      </c>
      <c r="I184" s="305"/>
      <c r="J184" s="306">
        <f>ROUND(I184*H184,2)</f>
        <v>0</v>
      </c>
      <c r="K184" s="307"/>
      <c r="L184" s="308"/>
      <c r="M184" s="309" t="s">
        <v>1</v>
      </c>
      <c r="N184" s="310" t="s">
        <v>45</v>
      </c>
      <c r="O184" s="91"/>
      <c r="P184" s="255">
        <f>O184*H184</f>
        <v>0</v>
      </c>
      <c r="Q184" s="255">
        <v>0.0035</v>
      </c>
      <c r="R184" s="255">
        <f>Q184*H184</f>
        <v>0.0035</v>
      </c>
      <c r="S184" s="255">
        <v>0</v>
      </c>
      <c r="T184" s="25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7" t="s">
        <v>508</v>
      </c>
      <c r="AT184" s="257" t="s">
        <v>331</v>
      </c>
      <c r="AU184" s="257" t="s">
        <v>90</v>
      </c>
      <c r="AY184" s="17" t="s">
        <v>166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7" t="s">
        <v>88</v>
      </c>
      <c r="BK184" s="258">
        <f>ROUND(I184*H184,2)</f>
        <v>0</v>
      </c>
      <c r="BL184" s="17" t="s">
        <v>348</v>
      </c>
      <c r="BM184" s="257" t="s">
        <v>3366</v>
      </c>
    </row>
    <row r="185" spans="1:47" s="2" customFormat="1" ht="12">
      <c r="A185" s="38"/>
      <c r="B185" s="39"/>
      <c r="C185" s="40"/>
      <c r="D185" s="259" t="s">
        <v>175</v>
      </c>
      <c r="E185" s="40"/>
      <c r="F185" s="260" t="s">
        <v>3365</v>
      </c>
      <c r="G185" s="40"/>
      <c r="H185" s="40"/>
      <c r="I185" s="155"/>
      <c r="J185" s="40"/>
      <c r="K185" s="40"/>
      <c r="L185" s="44"/>
      <c r="M185" s="261"/>
      <c r="N185" s="262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175</v>
      </c>
      <c r="AU185" s="17" t="s">
        <v>90</v>
      </c>
    </row>
    <row r="186" spans="1:65" s="2" customFormat="1" ht="16.5" customHeight="1">
      <c r="A186" s="38"/>
      <c r="B186" s="39"/>
      <c r="C186" s="245" t="s">
        <v>218</v>
      </c>
      <c r="D186" s="245" t="s">
        <v>169</v>
      </c>
      <c r="E186" s="246" t="s">
        <v>3367</v>
      </c>
      <c r="F186" s="247" t="s">
        <v>3368</v>
      </c>
      <c r="G186" s="248" t="s">
        <v>264</v>
      </c>
      <c r="H186" s="249">
        <v>197</v>
      </c>
      <c r="I186" s="250"/>
      <c r="J186" s="251">
        <f>ROUND(I186*H186,2)</f>
        <v>0</v>
      </c>
      <c r="K186" s="252"/>
      <c r="L186" s="44"/>
      <c r="M186" s="253" t="s">
        <v>1</v>
      </c>
      <c r="N186" s="254" t="s">
        <v>45</v>
      </c>
      <c r="O186" s="91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7" t="s">
        <v>348</v>
      </c>
      <c r="AT186" s="257" t="s">
        <v>169</v>
      </c>
      <c r="AU186" s="257" t="s">
        <v>90</v>
      </c>
      <c r="AY186" s="17" t="s">
        <v>166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7" t="s">
        <v>88</v>
      </c>
      <c r="BK186" s="258">
        <f>ROUND(I186*H186,2)</f>
        <v>0</v>
      </c>
      <c r="BL186" s="17" t="s">
        <v>348</v>
      </c>
      <c r="BM186" s="257" t="s">
        <v>3369</v>
      </c>
    </row>
    <row r="187" spans="1:47" s="2" customFormat="1" ht="12">
      <c r="A187" s="38"/>
      <c r="B187" s="39"/>
      <c r="C187" s="40"/>
      <c r="D187" s="259" t="s">
        <v>175</v>
      </c>
      <c r="E187" s="40"/>
      <c r="F187" s="260" t="s">
        <v>3370</v>
      </c>
      <c r="G187" s="40"/>
      <c r="H187" s="40"/>
      <c r="I187" s="155"/>
      <c r="J187" s="40"/>
      <c r="K187" s="40"/>
      <c r="L187" s="44"/>
      <c r="M187" s="261"/>
      <c r="N187" s="262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175</v>
      </c>
      <c r="AU187" s="17" t="s">
        <v>90</v>
      </c>
    </row>
    <row r="188" spans="1:51" s="13" customFormat="1" ht="12">
      <c r="A188" s="13"/>
      <c r="B188" s="267"/>
      <c r="C188" s="268"/>
      <c r="D188" s="259" t="s">
        <v>267</v>
      </c>
      <c r="E188" s="269" t="s">
        <v>1</v>
      </c>
      <c r="F188" s="270" t="s">
        <v>3371</v>
      </c>
      <c r="G188" s="268"/>
      <c r="H188" s="271">
        <v>197</v>
      </c>
      <c r="I188" s="272"/>
      <c r="J188" s="268"/>
      <c r="K188" s="268"/>
      <c r="L188" s="273"/>
      <c r="M188" s="274"/>
      <c r="N188" s="275"/>
      <c r="O188" s="275"/>
      <c r="P188" s="275"/>
      <c r="Q188" s="275"/>
      <c r="R188" s="275"/>
      <c r="S188" s="275"/>
      <c r="T188" s="27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77" t="s">
        <v>267</v>
      </c>
      <c r="AU188" s="277" t="s">
        <v>90</v>
      </c>
      <c r="AV188" s="13" t="s">
        <v>90</v>
      </c>
      <c r="AW188" s="13" t="s">
        <v>35</v>
      </c>
      <c r="AX188" s="13" t="s">
        <v>80</v>
      </c>
      <c r="AY188" s="277" t="s">
        <v>166</v>
      </c>
    </row>
    <row r="189" spans="1:51" s="14" customFormat="1" ht="12">
      <c r="A189" s="14"/>
      <c r="B189" s="278"/>
      <c r="C189" s="279"/>
      <c r="D189" s="259" t="s">
        <v>267</v>
      </c>
      <c r="E189" s="280" t="s">
        <v>1</v>
      </c>
      <c r="F189" s="281" t="s">
        <v>269</v>
      </c>
      <c r="G189" s="279"/>
      <c r="H189" s="282">
        <v>197</v>
      </c>
      <c r="I189" s="283"/>
      <c r="J189" s="279"/>
      <c r="K189" s="279"/>
      <c r="L189" s="284"/>
      <c r="M189" s="285"/>
      <c r="N189" s="286"/>
      <c r="O189" s="286"/>
      <c r="P189" s="286"/>
      <c r="Q189" s="286"/>
      <c r="R189" s="286"/>
      <c r="S189" s="286"/>
      <c r="T189" s="28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8" t="s">
        <v>267</v>
      </c>
      <c r="AU189" s="288" t="s">
        <v>90</v>
      </c>
      <c r="AV189" s="14" t="s">
        <v>103</v>
      </c>
      <c r="AW189" s="14" t="s">
        <v>35</v>
      </c>
      <c r="AX189" s="14" t="s">
        <v>88</v>
      </c>
      <c r="AY189" s="288" t="s">
        <v>166</v>
      </c>
    </row>
    <row r="190" spans="1:65" s="2" customFormat="1" ht="21.75" customHeight="1">
      <c r="A190" s="38"/>
      <c r="B190" s="39"/>
      <c r="C190" s="245" t="s">
        <v>336</v>
      </c>
      <c r="D190" s="245" t="s">
        <v>169</v>
      </c>
      <c r="E190" s="246" t="s">
        <v>3372</v>
      </c>
      <c r="F190" s="247" t="s">
        <v>3373</v>
      </c>
      <c r="G190" s="248" t="s">
        <v>2033</v>
      </c>
      <c r="H190" s="249">
        <v>1</v>
      </c>
      <c r="I190" s="250"/>
      <c r="J190" s="251">
        <f>ROUND(I190*H190,2)</f>
        <v>0</v>
      </c>
      <c r="K190" s="252"/>
      <c r="L190" s="44"/>
      <c r="M190" s="253" t="s">
        <v>1</v>
      </c>
      <c r="N190" s="254" t="s">
        <v>45</v>
      </c>
      <c r="O190" s="91"/>
      <c r="P190" s="255">
        <f>O190*H190</f>
        <v>0</v>
      </c>
      <c r="Q190" s="255">
        <v>0.00829</v>
      </c>
      <c r="R190" s="255">
        <f>Q190*H190</f>
        <v>0.00829</v>
      </c>
      <c r="S190" s="255">
        <v>0</v>
      </c>
      <c r="T190" s="25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7" t="s">
        <v>348</v>
      </c>
      <c r="AT190" s="257" t="s">
        <v>169</v>
      </c>
      <c r="AU190" s="257" t="s">
        <v>90</v>
      </c>
      <c r="AY190" s="17" t="s">
        <v>166</v>
      </c>
      <c r="BE190" s="258">
        <f>IF(N190="základní",J190,0)</f>
        <v>0</v>
      </c>
      <c r="BF190" s="258">
        <f>IF(N190="snížená",J190,0)</f>
        <v>0</v>
      </c>
      <c r="BG190" s="258">
        <f>IF(N190="zákl. přenesená",J190,0)</f>
        <v>0</v>
      </c>
      <c r="BH190" s="258">
        <f>IF(N190="sníž. přenesená",J190,0)</f>
        <v>0</v>
      </c>
      <c r="BI190" s="258">
        <f>IF(N190="nulová",J190,0)</f>
        <v>0</v>
      </c>
      <c r="BJ190" s="17" t="s">
        <v>88</v>
      </c>
      <c r="BK190" s="258">
        <f>ROUND(I190*H190,2)</f>
        <v>0</v>
      </c>
      <c r="BL190" s="17" t="s">
        <v>348</v>
      </c>
      <c r="BM190" s="257" t="s">
        <v>3374</v>
      </c>
    </row>
    <row r="191" spans="1:47" s="2" customFormat="1" ht="12">
      <c r="A191" s="38"/>
      <c r="B191" s="39"/>
      <c r="C191" s="40"/>
      <c r="D191" s="259" t="s">
        <v>175</v>
      </c>
      <c r="E191" s="40"/>
      <c r="F191" s="260" t="s">
        <v>3375</v>
      </c>
      <c r="G191" s="40"/>
      <c r="H191" s="40"/>
      <c r="I191" s="155"/>
      <c r="J191" s="40"/>
      <c r="K191" s="40"/>
      <c r="L191" s="44"/>
      <c r="M191" s="261"/>
      <c r="N191" s="262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175</v>
      </c>
      <c r="AU191" s="17" t="s">
        <v>90</v>
      </c>
    </row>
    <row r="192" spans="1:65" s="2" customFormat="1" ht="21.75" customHeight="1">
      <c r="A192" s="38"/>
      <c r="B192" s="39"/>
      <c r="C192" s="245" t="s">
        <v>345</v>
      </c>
      <c r="D192" s="245" t="s">
        <v>169</v>
      </c>
      <c r="E192" s="246" t="s">
        <v>3376</v>
      </c>
      <c r="F192" s="247" t="s">
        <v>3377</v>
      </c>
      <c r="G192" s="248" t="s">
        <v>563</v>
      </c>
      <c r="H192" s="249">
        <v>3</v>
      </c>
      <c r="I192" s="250"/>
      <c r="J192" s="251">
        <f>ROUND(I192*H192,2)</f>
        <v>0</v>
      </c>
      <c r="K192" s="252"/>
      <c r="L192" s="44"/>
      <c r="M192" s="253" t="s">
        <v>1</v>
      </c>
      <c r="N192" s="254" t="s">
        <v>45</v>
      </c>
      <c r="O192" s="91"/>
      <c r="P192" s="255">
        <f>O192*H192</f>
        <v>0</v>
      </c>
      <c r="Q192" s="255">
        <v>0.00018</v>
      </c>
      <c r="R192" s="255">
        <f>Q192*H192</f>
        <v>0.00054</v>
      </c>
      <c r="S192" s="255">
        <v>0</v>
      </c>
      <c r="T192" s="25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7" t="s">
        <v>348</v>
      </c>
      <c r="AT192" s="257" t="s">
        <v>169</v>
      </c>
      <c r="AU192" s="257" t="s">
        <v>90</v>
      </c>
      <c r="AY192" s="17" t="s">
        <v>166</v>
      </c>
      <c r="BE192" s="258">
        <f>IF(N192="základní",J192,0)</f>
        <v>0</v>
      </c>
      <c r="BF192" s="258">
        <f>IF(N192="snížená",J192,0)</f>
        <v>0</v>
      </c>
      <c r="BG192" s="258">
        <f>IF(N192="zákl. přenesená",J192,0)</f>
        <v>0</v>
      </c>
      <c r="BH192" s="258">
        <f>IF(N192="sníž. přenesená",J192,0)</f>
        <v>0</v>
      </c>
      <c r="BI192" s="258">
        <f>IF(N192="nulová",J192,0)</f>
        <v>0</v>
      </c>
      <c r="BJ192" s="17" t="s">
        <v>88</v>
      </c>
      <c r="BK192" s="258">
        <f>ROUND(I192*H192,2)</f>
        <v>0</v>
      </c>
      <c r="BL192" s="17" t="s">
        <v>348</v>
      </c>
      <c r="BM192" s="257" t="s">
        <v>3378</v>
      </c>
    </row>
    <row r="193" spans="1:47" s="2" customFormat="1" ht="12">
      <c r="A193" s="38"/>
      <c r="B193" s="39"/>
      <c r="C193" s="40"/>
      <c r="D193" s="259" t="s">
        <v>175</v>
      </c>
      <c r="E193" s="40"/>
      <c r="F193" s="260" t="s">
        <v>3379</v>
      </c>
      <c r="G193" s="40"/>
      <c r="H193" s="40"/>
      <c r="I193" s="155"/>
      <c r="J193" s="40"/>
      <c r="K193" s="40"/>
      <c r="L193" s="44"/>
      <c r="M193" s="261"/>
      <c r="N193" s="262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175</v>
      </c>
      <c r="AU193" s="17" t="s">
        <v>90</v>
      </c>
    </row>
    <row r="194" spans="1:65" s="2" customFormat="1" ht="21.75" customHeight="1">
      <c r="A194" s="38"/>
      <c r="B194" s="39"/>
      <c r="C194" s="245" t="s">
        <v>361</v>
      </c>
      <c r="D194" s="245" t="s">
        <v>169</v>
      </c>
      <c r="E194" s="246" t="s">
        <v>3380</v>
      </c>
      <c r="F194" s="247" t="s">
        <v>3381</v>
      </c>
      <c r="G194" s="248" t="s">
        <v>2033</v>
      </c>
      <c r="H194" s="249">
        <v>3</v>
      </c>
      <c r="I194" s="250"/>
      <c r="J194" s="251">
        <f>ROUND(I194*H194,2)</f>
        <v>0</v>
      </c>
      <c r="K194" s="252"/>
      <c r="L194" s="44"/>
      <c r="M194" s="253" t="s">
        <v>1</v>
      </c>
      <c r="N194" s="254" t="s">
        <v>45</v>
      </c>
      <c r="O194" s="91"/>
      <c r="P194" s="255">
        <f>O194*H194</f>
        <v>0</v>
      </c>
      <c r="Q194" s="255">
        <v>7E-05</v>
      </c>
      <c r="R194" s="255">
        <f>Q194*H194</f>
        <v>0.00020999999999999998</v>
      </c>
      <c r="S194" s="255">
        <v>0</v>
      </c>
      <c r="T194" s="25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7" t="s">
        <v>348</v>
      </c>
      <c r="AT194" s="257" t="s">
        <v>169</v>
      </c>
      <c r="AU194" s="257" t="s">
        <v>90</v>
      </c>
      <c r="AY194" s="17" t="s">
        <v>166</v>
      </c>
      <c r="BE194" s="258">
        <f>IF(N194="základní",J194,0)</f>
        <v>0</v>
      </c>
      <c r="BF194" s="258">
        <f>IF(N194="snížená",J194,0)</f>
        <v>0</v>
      </c>
      <c r="BG194" s="258">
        <f>IF(N194="zákl. přenesená",J194,0)</f>
        <v>0</v>
      </c>
      <c r="BH194" s="258">
        <f>IF(N194="sníž. přenesená",J194,0)</f>
        <v>0</v>
      </c>
      <c r="BI194" s="258">
        <f>IF(N194="nulová",J194,0)</f>
        <v>0</v>
      </c>
      <c r="BJ194" s="17" t="s">
        <v>88</v>
      </c>
      <c r="BK194" s="258">
        <f>ROUND(I194*H194,2)</f>
        <v>0</v>
      </c>
      <c r="BL194" s="17" t="s">
        <v>348</v>
      </c>
      <c r="BM194" s="257" t="s">
        <v>3382</v>
      </c>
    </row>
    <row r="195" spans="1:47" s="2" customFormat="1" ht="12">
      <c r="A195" s="38"/>
      <c r="B195" s="39"/>
      <c r="C195" s="40"/>
      <c r="D195" s="259" t="s">
        <v>175</v>
      </c>
      <c r="E195" s="40"/>
      <c r="F195" s="260" t="s">
        <v>3383</v>
      </c>
      <c r="G195" s="40"/>
      <c r="H195" s="40"/>
      <c r="I195" s="155"/>
      <c r="J195" s="40"/>
      <c r="K195" s="40"/>
      <c r="L195" s="44"/>
      <c r="M195" s="261"/>
      <c r="N195" s="262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175</v>
      </c>
      <c r="AU195" s="17" t="s">
        <v>90</v>
      </c>
    </row>
    <row r="196" spans="1:65" s="2" customFormat="1" ht="16.5" customHeight="1">
      <c r="A196" s="38"/>
      <c r="B196" s="39"/>
      <c r="C196" s="300" t="s">
        <v>8</v>
      </c>
      <c r="D196" s="300" t="s">
        <v>331</v>
      </c>
      <c r="E196" s="301" t="s">
        <v>3384</v>
      </c>
      <c r="F196" s="302" t="s">
        <v>3385</v>
      </c>
      <c r="G196" s="303" t="s">
        <v>563</v>
      </c>
      <c r="H196" s="304">
        <v>2</v>
      </c>
      <c r="I196" s="305"/>
      <c r="J196" s="306">
        <f>ROUND(I196*H196,2)</f>
        <v>0</v>
      </c>
      <c r="K196" s="307"/>
      <c r="L196" s="308"/>
      <c r="M196" s="309" t="s">
        <v>1</v>
      </c>
      <c r="N196" s="310" t="s">
        <v>45</v>
      </c>
      <c r="O196" s="91"/>
      <c r="P196" s="255">
        <f>O196*H196</f>
        <v>0</v>
      </c>
      <c r="Q196" s="255">
        <v>0</v>
      </c>
      <c r="R196" s="255">
        <f>Q196*H196</f>
        <v>0</v>
      </c>
      <c r="S196" s="255">
        <v>0</v>
      </c>
      <c r="T196" s="25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7" t="s">
        <v>508</v>
      </c>
      <c r="AT196" s="257" t="s">
        <v>331</v>
      </c>
      <c r="AU196" s="257" t="s">
        <v>90</v>
      </c>
      <c r="AY196" s="17" t="s">
        <v>166</v>
      </c>
      <c r="BE196" s="258">
        <f>IF(N196="základní",J196,0)</f>
        <v>0</v>
      </c>
      <c r="BF196" s="258">
        <f>IF(N196="snížená",J196,0)</f>
        <v>0</v>
      </c>
      <c r="BG196" s="258">
        <f>IF(N196="zákl. přenesená",J196,0)</f>
        <v>0</v>
      </c>
      <c r="BH196" s="258">
        <f>IF(N196="sníž. přenesená",J196,0)</f>
        <v>0</v>
      </c>
      <c r="BI196" s="258">
        <f>IF(N196="nulová",J196,0)</f>
        <v>0</v>
      </c>
      <c r="BJ196" s="17" t="s">
        <v>88</v>
      </c>
      <c r="BK196" s="258">
        <f>ROUND(I196*H196,2)</f>
        <v>0</v>
      </c>
      <c r="BL196" s="17" t="s">
        <v>348</v>
      </c>
      <c r="BM196" s="257" t="s">
        <v>3386</v>
      </c>
    </row>
    <row r="197" spans="1:47" s="2" customFormat="1" ht="12">
      <c r="A197" s="38"/>
      <c r="B197" s="39"/>
      <c r="C197" s="40"/>
      <c r="D197" s="259" t="s">
        <v>175</v>
      </c>
      <c r="E197" s="40"/>
      <c r="F197" s="260" t="s">
        <v>3385</v>
      </c>
      <c r="G197" s="40"/>
      <c r="H197" s="40"/>
      <c r="I197" s="155"/>
      <c r="J197" s="40"/>
      <c r="K197" s="40"/>
      <c r="L197" s="44"/>
      <c r="M197" s="261"/>
      <c r="N197" s="262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175</v>
      </c>
      <c r="AU197" s="17" t="s">
        <v>90</v>
      </c>
    </row>
    <row r="198" spans="1:65" s="2" customFormat="1" ht="16.5" customHeight="1">
      <c r="A198" s="38"/>
      <c r="B198" s="39"/>
      <c r="C198" s="300" t="s">
        <v>348</v>
      </c>
      <c r="D198" s="300" t="s">
        <v>331</v>
      </c>
      <c r="E198" s="301" t="s">
        <v>3387</v>
      </c>
      <c r="F198" s="302" t="s">
        <v>3388</v>
      </c>
      <c r="G198" s="303" t="s">
        <v>563</v>
      </c>
      <c r="H198" s="304">
        <v>1</v>
      </c>
      <c r="I198" s="305"/>
      <c r="J198" s="306">
        <f>ROUND(I198*H198,2)</f>
        <v>0</v>
      </c>
      <c r="K198" s="307"/>
      <c r="L198" s="308"/>
      <c r="M198" s="309" t="s">
        <v>1</v>
      </c>
      <c r="N198" s="310" t="s">
        <v>45</v>
      </c>
      <c r="O198" s="91"/>
      <c r="P198" s="255">
        <f>O198*H198</f>
        <v>0</v>
      </c>
      <c r="Q198" s="255">
        <v>0</v>
      </c>
      <c r="R198" s="255">
        <f>Q198*H198</f>
        <v>0</v>
      </c>
      <c r="S198" s="255">
        <v>0</v>
      </c>
      <c r="T198" s="25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57" t="s">
        <v>508</v>
      </c>
      <c r="AT198" s="257" t="s">
        <v>331</v>
      </c>
      <c r="AU198" s="257" t="s">
        <v>90</v>
      </c>
      <c r="AY198" s="17" t="s">
        <v>166</v>
      </c>
      <c r="BE198" s="258">
        <f>IF(N198="základní",J198,0)</f>
        <v>0</v>
      </c>
      <c r="BF198" s="258">
        <f>IF(N198="snížená",J198,0)</f>
        <v>0</v>
      </c>
      <c r="BG198" s="258">
        <f>IF(N198="zákl. přenesená",J198,0)</f>
        <v>0</v>
      </c>
      <c r="BH198" s="258">
        <f>IF(N198="sníž. přenesená",J198,0)</f>
        <v>0</v>
      </c>
      <c r="BI198" s="258">
        <f>IF(N198="nulová",J198,0)</f>
        <v>0</v>
      </c>
      <c r="BJ198" s="17" t="s">
        <v>88</v>
      </c>
      <c r="BK198" s="258">
        <f>ROUND(I198*H198,2)</f>
        <v>0</v>
      </c>
      <c r="BL198" s="17" t="s">
        <v>348</v>
      </c>
      <c r="BM198" s="257" t="s">
        <v>3389</v>
      </c>
    </row>
    <row r="199" spans="1:47" s="2" customFormat="1" ht="12">
      <c r="A199" s="38"/>
      <c r="B199" s="39"/>
      <c r="C199" s="40"/>
      <c r="D199" s="259" t="s">
        <v>175</v>
      </c>
      <c r="E199" s="40"/>
      <c r="F199" s="260" t="s">
        <v>3388</v>
      </c>
      <c r="G199" s="40"/>
      <c r="H199" s="40"/>
      <c r="I199" s="155"/>
      <c r="J199" s="40"/>
      <c r="K199" s="40"/>
      <c r="L199" s="44"/>
      <c r="M199" s="261"/>
      <c r="N199" s="262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175</v>
      </c>
      <c r="AU199" s="17" t="s">
        <v>90</v>
      </c>
    </row>
    <row r="200" spans="1:65" s="2" customFormat="1" ht="21.75" customHeight="1">
      <c r="A200" s="38"/>
      <c r="B200" s="39"/>
      <c r="C200" s="245" t="s">
        <v>391</v>
      </c>
      <c r="D200" s="245" t="s">
        <v>169</v>
      </c>
      <c r="E200" s="246" t="s">
        <v>3390</v>
      </c>
      <c r="F200" s="247" t="s">
        <v>3391</v>
      </c>
      <c r="G200" s="248" t="s">
        <v>563</v>
      </c>
      <c r="H200" s="249">
        <v>5</v>
      </c>
      <c r="I200" s="250"/>
      <c r="J200" s="251">
        <f>ROUND(I200*H200,2)</f>
        <v>0</v>
      </c>
      <c r="K200" s="252"/>
      <c r="L200" s="44"/>
      <c r="M200" s="253" t="s">
        <v>1</v>
      </c>
      <c r="N200" s="254" t="s">
        <v>45</v>
      </c>
      <c r="O200" s="91"/>
      <c r="P200" s="255">
        <f>O200*H200</f>
        <v>0</v>
      </c>
      <c r="Q200" s="255">
        <v>0.00061</v>
      </c>
      <c r="R200" s="255">
        <f>Q200*H200</f>
        <v>0.0030499999999999998</v>
      </c>
      <c r="S200" s="255">
        <v>0</v>
      </c>
      <c r="T200" s="25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7" t="s">
        <v>348</v>
      </c>
      <c r="AT200" s="257" t="s">
        <v>169</v>
      </c>
      <c r="AU200" s="257" t="s">
        <v>90</v>
      </c>
      <c r="AY200" s="17" t="s">
        <v>166</v>
      </c>
      <c r="BE200" s="258">
        <f>IF(N200="základní",J200,0)</f>
        <v>0</v>
      </c>
      <c r="BF200" s="258">
        <f>IF(N200="snížená",J200,0)</f>
        <v>0</v>
      </c>
      <c r="BG200" s="258">
        <f>IF(N200="zákl. přenesená",J200,0)</f>
        <v>0</v>
      </c>
      <c r="BH200" s="258">
        <f>IF(N200="sníž. přenesená",J200,0)</f>
        <v>0</v>
      </c>
      <c r="BI200" s="258">
        <f>IF(N200="nulová",J200,0)</f>
        <v>0</v>
      </c>
      <c r="BJ200" s="17" t="s">
        <v>88</v>
      </c>
      <c r="BK200" s="258">
        <f>ROUND(I200*H200,2)</f>
        <v>0</v>
      </c>
      <c r="BL200" s="17" t="s">
        <v>348</v>
      </c>
      <c r="BM200" s="257" t="s">
        <v>3392</v>
      </c>
    </row>
    <row r="201" spans="1:47" s="2" customFormat="1" ht="12">
      <c r="A201" s="38"/>
      <c r="B201" s="39"/>
      <c r="C201" s="40"/>
      <c r="D201" s="259" t="s">
        <v>175</v>
      </c>
      <c r="E201" s="40"/>
      <c r="F201" s="260" t="s">
        <v>3393</v>
      </c>
      <c r="G201" s="40"/>
      <c r="H201" s="40"/>
      <c r="I201" s="155"/>
      <c r="J201" s="40"/>
      <c r="K201" s="40"/>
      <c r="L201" s="44"/>
      <c r="M201" s="261"/>
      <c r="N201" s="262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175</v>
      </c>
      <c r="AU201" s="17" t="s">
        <v>90</v>
      </c>
    </row>
    <row r="202" spans="1:51" s="13" customFormat="1" ht="12">
      <c r="A202" s="13"/>
      <c r="B202" s="267"/>
      <c r="C202" s="268"/>
      <c r="D202" s="259" t="s">
        <v>267</v>
      </c>
      <c r="E202" s="269" t="s">
        <v>1</v>
      </c>
      <c r="F202" s="270" t="s">
        <v>88</v>
      </c>
      <c r="G202" s="268"/>
      <c r="H202" s="271">
        <v>1</v>
      </c>
      <c r="I202" s="272"/>
      <c r="J202" s="268"/>
      <c r="K202" s="268"/>
      <c r="L202" s="273"/>
      <c r="M202" s="274"/>
      <c r="N202" s="275"/>
      <c r="O202" s="275"/>
      <c r="P202" s="275"/>
      <c r="Q202" s="275"/>
      <c r="R202" s="275"/>
      <c r="S202" s="275"/>
      <c r="T202" s="27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77" t="s">
        <v>267</v>
      </c>
      <c r="AU202" s="277" t="s">
        <v>90</v>
      </c>
      <c r="AV202" s="13" t="s">
        <v>90</v>
      </c>
      <c r="AW202" s="13" t="s">
        <v>35</v>
      </c>
      <c r="AX202" s="13" t="s">
        <v>80</v>
      </c>
      <c r="AY202" s="277" t="s">
        <v>166</v>
      </c>
    </row>
    <row r="203" spans="1:51" s="14" customFormat="1" ht="12">
      <c r="A203" s="14"/>
      <c r="B203" s="278"/>
      <c r="C203" s="279"/>
      <c r="D203" s="259" t="s">
        <v>267</v>
      </c>
      <c r="E203" s="280" t="s">
        <v>1</v>
      </c>
      <c r="F203" s="281" t="s">
        <v>3394</v>
      </c>
      <c r="G203" s="279"/>
      <c r="H203" s="282">
        <v>1</v>
      </c>
      <c r="I203" s="283"/>
      <c r="J203" s="279"/>
      <c r="K203" s="279"/>
      <c r="L203" s="284"/>
      <c r="M203" s="285"/>
      <c r="N203" s="286"/>
      <c r="O203" s="286"/>
      <c r="P203" s="286"/>
      <c r="Q203" s="286"/>
      <c r="R203" s="286"/>
      <c r="S203" s="286"/>
      <c r="T203" s="287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88" t="s">
        <v>267</v>
      </c>
      <c r="AU203" s="288" t="s">
        <v>90</v>
      </c>
      <c r="AV203" s="14" t="s">
        <v>103</v>
      </c>
      <c r="AW203" s="14" t="s">
        <v>35</v>
      </c>
      <c r="AX203" s="14" t="s">
        <v>80</v>
      </c>
      <c r="AY203" s="288" t="s">
        <v>166</v>
      </c>
    </row>
    <row r="204" spans="1:51" s="13" customFormat="1" ht="12">
      <c r="A204" s="13"/>
      <c r="B204" s="267"/>
      <c r="C204" s="268"/>
      <c r="D204" s="259" t="s">
        <v>267</v>
      </c>
      <c r="E204" s="269" t="s">
        <v>1</v>
      </c>
      <c r="F204" s="270" t="s">
        <v>113</v>
      </c>
      <c r="G204" s="268"/>
      <c r="H204" s="271">
        <v>4</v>
      </c>
      <c r="I204" s="272"/>
      <c r="J204" s="268"/>
      <c r="K204" s="268"/>
      <c r="L204" s="273"/>
      <c r="M204" s="274"/>
      <c r="N204" s="275"/>
      <c r="O204" s="275"/>
      <c r="P204" s="275"/>
      <c r="Q204" s="275"/>
      <c r="R204" s="275"/>
      <c r="S204" s="275"/>
      <c r="T204" s="27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77" t="s">
        <v>267</v>
      </c>
      <c r="AU204" s="277" t="s">
        <v>90</v>
      </c>
      <c r="AV204" s="13" t="s">
        <v>90</v>
      </c>
      <c r="AW204" s="13" t="s">
        <v>35</v>
      </c>
      <c r="AX204" s="13" t="s">
        <v>80</v>
      </c>
      <c r="AY204" s="277" t="s">
        <v>166</v>
      </c>
    </row>
    <row r="205" spans="1:51" s="14" customFormat="1" ht="12">
      <c r="A205" s="14"/>
      <c r="B205" s="278"/>
      <c r="C205" s="279"/>
      <c r="D205" s="259" t="s">
        <v>267</v>
      </c>
      <c r="E205" s="280" t="s">
        <v>1</v>
      </c>
      <c r="F205" s="281" t="s">
        <v>3395</v>
      </c>
      <c r="G205" s="279"/>
      <c r="H205" s="282">
        <v>4</v>
      </c>
      <c r="I205" s="283"/>
      <c r="J205" s="279"/>
      <c r="K205" s="279"/>
      <c r="L205" s="284"/>
      <c r="M205" s="285"/>
      <c r="N205" s="286"/>
      <c r="O205" s="286"/>
      <c r="P205" s="286"/>
      <c r="Q205" s="286"/>
      <c r="R205" s="286"/>
      <c r="S205" s="286"/>
      <c r="T205" s="287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88" t="s">
        <v>267</v>
      </c>
      <c r="AU205" s="288" t="s">
        <v>90</v>
      </c>
      <c r="AV205" s="14" t="s">
        <v>103</v>
      </c>
      <c r="AW205" s="14" t="s">
        <v>35</v>
      </c>
      <c r="AX205" s="14" t="s">
        <v>80</v>
      </c>
      <c r="AY205" s="288" t="s">
        <v>166</v>
      </c>
    </row>
    <row r="206" spans="1:51" s="15" customFormat="1" ht="12">
      <c r="A206" s="15"/>
      <c r="B206" s="289"/>
      <c r="C206" s="290"/>
      <c r="D206" s="259" t="s">
        <v>267</v>
      </c>
      <c r="E206" s="291" t="s">
        <v>1</v>
      </c>
      <c r="F206" s="292" t="s">
        <v>285</v>
      </c>
      <c r="G206" s="290"/>
      <c r="H206" s="293">
        <v>5</v>
      </c>
      <c r="I206" s="294"/>
      <c r="J206" s="290"/>
      <c r="K206" s="290"/>
      <c r="L206" s="295"/>
      <c r="M206" s="296"/>
      <c r="N206" s="297"/>
      <c r="O206" s="297"/>
      <c r="P206" s="297"/>
      <c r="Q206" s="297"/>
      <c r="R206" s="297"/>
      <c r="S206" s="297"/>
      <c r="T206" s="298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99" t="s">
        <v>267</v>
      </c>
      <c r="AU206" s="299" t="s">
        <v>90</v>
      </c>
      <c r="AV206" s="15" t="s">
        <v>113</v>
      </c>
      <c r="AW206" s="15" t="s">
        <v>35</v>
      </c>
      <c r="AX206" s="15" t="s">
        <v>88</v>
      </c>
      <c r="AY206" s="299" t="s">
        <v>166</v>
      </c>
    </row>
    <row r="207" spans="1:65" s="2" customFormat="1" ht="33" customHeight="1">
      <c r="A207" s="38"/>
      <c r="B207" s="39"/>
      <c r="C207" s="245" t="s">
        <v>396</v>
      </c>
      <c r="D207" s="245" t="s">
        <v>169</v>
      </c>
      <c r="E207" s="246" t="s">
        <v>3396</v>
      </c>
      <c r="F207" s="247" t="s">
        <v>3397</v>
      </c>
      <c r="G207" s="248" t="s">
        <v>2033</v>
      </c>
      <c r="H207" s="249">
        <v>1</v>
      </c>
      <c r="I207" s="250"/>
      <c r="J207" s="251">
        <f>ROUND(I207*H207,2)</f>
        <v>0</v>
      </c>
      <c r="K207" s="252"/>
      <c r="L207" s="44"/>
      <c r="M207" s="253" t="s">
        <v>1</v>
      </c>
      <c r="N207" s="254" t="s">
        <v>45</v>
      </c>
      <c r="O207" s="91"/>
      <c r="P207" s="255">
        <f>O207*H207</f>
        <v>0</v>
      </c>
      <c r="Q207" s="255">
        <v>0.00328</v>
      </c>
      <c r="R207" s="255">
        <f>Q207*H207</f>
        <v>0.00328</v>
      </c>
      <c r="S207" s="255">
        <v>0</v>
      </c>
      <c r="T207" s="25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7" t="s">
        <v>348</v>
      </c>
      <c r="AT207" s="257" t="s">
        <v>169</v>
      </c>
      <c r="AU207" s="257" t="s">
        <v>90</v>
      </c>
      <c r="AY207" s="17" t="s">
        <v>166</v>
      </c>
      <c r="BE207" s="258">
        <f>IF(N207="základní",J207,0)</f>
        <v>0</v>
      </c>
      <c r="BF207" s="258">
        <f>IF(N207="snížená",J207,0)</f>
        <v>0</v>
      </c>
      <c r="BG207" s="258">
        <f>IF(N207="zákl. přenesená",J207,0)</f>
        <v>0</v>
      </c>
      <c r="BH207" s="258">
        <f>IF(N207="sníž. přenesená",J207,0)</f>
        <v>0</v>
      </c>
      <c r="BI207" s="258">
        <f>IF(N207="nulová",J207,0)</f>
        <v>0</v>
      </c>
      <c r="BJ207" s="17" t="s">
        <v>88</v>
      </c>
      <c r="BK207" s="258">
        <f>ROUND(I207*H207,2)</f>
        <v>0</v>
      </c>
      <c r="BL207" s="17" t="s">
        <v>348</v>
      </c>
      <c r="BM207" s="257" t="s">
        <v>3398</v>
      </c>
    </row>
    <row r="208" spans="1:47" s="2" customFormat="1" ht="12">
      <c r="A208" s="38"/>
      <c r="B208" s="39"/>
      <c r="C208" s="40"/>
      <c r="D208" s="259" t="s">
        <v>175</v>
      </c>
      <c r="E208" s="40"/>
      <c r="F208" s="260" t="s">
        <v>3399</v>
      </c>
      <c r="G208" s="40"/>
      <c r="H208" s="40"/>
      <c r="I208" s="155"/>
      <c r="J208" s="40"/>
      <c r="K208" s="40"/>
      <c r="L208" s="44"/>
      <c r="M208" s="261"/>
      <c r="N208" s="262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175</v>
      </c>
      <c r="AU208" s="17" t="s">
        <v>90</v>
      </c>
    </row>
    <row r="209" spans="1:65" s="2" customFormat="1" ht="21.75" customHeight="1">
      <c r="A209" s="38"/>
      <c r="B209" s="39"/>
      <c r="C209" s="245" t="s">
        <v>405</v>
      </c>
      <c r="D209" s="245" t="s">
        <v>169</v>
      </c>
      <c r="E209" s="246" t="s">
        <v>3400</v>
      </c>
      <c r="F209" s="247" t="s">
        <v>3401</v>
      </c>
      <c r="G209" s="248" t="s">
        <v>307</v>
      </c>
      <c r="H209" s="249">
        <v>0.401</v>
      </c>
      <c r="I209" s="250"/>
      <c r="J209" s="251">
        <f>ROUND(I209*H209,2)</f>
        <v>0</v>
      </c>
      <c r="K209" s="252"/>
      <c r="L209" s="44"/>
      <c r="M209" s="253" t="s">
        <v>1</v>
      </c>
      <c r="N209" s="254" t="s">
        <v>45</v>
      </c>
      <c r="O209" s="91"/>
      <c r="P209" s="255">
        <f>O209*H209</f>
        <v>0</v>
      </c>
      <c r="Q209" s="255">
        <v>0</v>
      </c>
      <c r="R209" s="255">
        <f>Q209*H209</f>
        <v>0</v>
      </c>
      <c r="S209" s="255">
        <v>0</v>
      </c>
      <c r="T209" s="25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7" t="s">
        <v>348</v>
      </c>
      <c r="AT209" s="257" t="s">
        <v>169</v>
      </c>
      <c r="AU209" s="257" t="s">
        <v>90</v>
      </c>
      <c r="AY209" s="17" t="s">
        <v>166</v>
      </c>
      <c r="BE209" s="258">
        <f>IF(N209="základní",J209,0)</f>
        <v>0</v>
      </c>
      <c r="BF209" s="258">
        <f>IF(N209="snížená",J209,0)</f>
        <v>0</v>
      </c>
      <c r="BG209" s="258">
        <f>IF(N209="zákl. přenesená",J209,0)</f>
        <v>0</v>
      </c>
      <c r="BH209" s="258">
        <f>IF(N209="sníž. přenesená",J209,0)</f>
        <v>0</v>
      </c>
      <c r="BI209" s="258">
        <f>IF(N209="nulová",J209,0)</f>
        <v>0</v>
      </c>
      <c r="BJ209" s="17" t="s">
        <v>88</v>
      </c>
      <c r="BK209" s="258">
        <f>ROUND(I209*H209,2)</f>
        <v>0</v>
      </c>
      <c r="BL209" s="17" t="s">
        <v>348</v>
      </c>
      <c r="BM209" s="257" t="s">
        <v>3402</v>
      </c>
    </row>
    <row r="210" spans="1:47" s="2" customFormat="1" ht="12">
      <c r="A210" s="38"/>
      <c r="B210" s="39"/>
      <c r="C210" s="40"/>
      <c r="D210" s="259" t="s">
        <v>175</v>
      </c>
      <c r="E210" s="40"/>
      <c r="F210" s="260" t="s">
        <v>3403</v>
      </c>
      <c r="G210" s="40"/>
      <c r="H210" s="40"/>
      <c r="I210" s="155"/>
      <c r="J210" s="40"/>
      <c r="K210" s="40"/>
      <c r="L210" s="44"/>
      <c r="M210" s="261"/>
      <c r="N210" s="262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175</v>
      </c>
      <c r="AU210" s="17" t="s">
        <v>90</v>
      </c>
    </row>
    <row r="211" spans="1:65" s="2" customFormat="1" ht="21.75" customHeight="1">
      <c r="A211" s="38"/>
      <c r="B211" s="39"/>
      <c r="C211" s="245" t="s">
        <v>433</v>
      </c>
      <c r="D211" s="245" t="s">
        <v>169</v>
      </c>
      <c r="E211" s="246" t="s">
        <v>3404</v>
      </c>
      <c r="F211" s="247" t="s">
        <v>3405</v>
      </c>
      <c r="G211" s="248" t="s">
        <v>2033</v>
      </c>
      <c r="H211" s="249">
        <v>1</v>
      </c>
      <c r="I211" s="250"/>
      <c r="J211" s="251">
        <f>ROUND(I211*H211,2)</f>
        <v>0</v>
      </c>
      <c r="K211" s="252"/>
      <c r="L211" s="44"/>
      <c r="M211" s="253" t="s">
        <v>1</v>
      </c>
      <c r="N211" s="254" t="s">
        <v>45</v>
      </c>
      <c r="O211" s="91"/>
      <c r="P211" s="255">
        <f>O211*H211</f>
        <v>0</v>
      </c>
      <c r="Q211" s="255">
        <v>0</v>
      </c>
      <c r="R211" s="255">
        <f>Q211*H211</f>
        <v>0</v>
      </c>
      <c r="S211" s="255">
        <v>0</v>
      </c>
      <c r="T211" s="25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7" t="s">
        <v>348</v>
      </c>
      <c r="AT211" s="257" t="s">
        <v>169</v>
      </c>
      <c r="AU211" s="257" t="s">
        <v>90</v>
      </c>
      <c r="AY211" s="17" t="s">
        <v>166</v>
      </c>
      <c r="BE211" s="258">
        <f>IF(N211="základní",J211,0)</f>
        <v>0</v>
      </c>
      <c r="BF211" s="258">
        <f>IF(N211="snížená",J211,0)</f>
        <v>0</v>
      </c>
      <c r="BG211" s="258">
        <f>IF(N211="zákl. přenesená",J211,0)</f>
        <v>0</v>
      </c>
      <c r="BH211" s="258">
        <f>IF(N211="sníž. přenesená",J211,0)</f>
        <v>0</v>
      </c>
      <c r="BI211" s="258">
        <f>IF(N211="nulová",J211,0)</f>
        <v>0</v>
      </c>
      <c r="BJ211" s="17" t="s">
        <v>88</v>
      </c>
      <c r="BK211" s="258">
        <f>ROUND(I211*H211,2)</f>
        <v>0</v>
      </c>
      <c r="BL211" s="17" t="s">
        <v>348</v>
      </c>
      <c r="BM211" s="257" t="s">
        <v>3406</v>
      </c>
    </row>
    <row r="212" spans="1:47" s="2" customFormat="1" ht="12">
      <c r="A212" s="38"/>
      <c r="B212" s="39"/>
      <c r="C212" s="40"/>
      <c r="D212" s="259" t="s">
        <v>175</v>
      </c>
      <c r="E212" s="40"/>
      <c r="F212" s="260" t="s">
        <v>3407</v>
      </c>
      <c r="G212" s="40"/>
      <c r="H212" s="40"/>
      <c r="I212" s="155"/>
      <c r="J212" s="40"/>
      <c r="K212" s="40"/>
      <c r="L212" s="44"/>
      <c r="M212" s="261"/>
      <c r="N212" s="262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175</v>
      </c>
      <c r="AU212" s="17" t="s">
        <v>90</v>
      </c>
    </row>
    <row r="213" spans="1:63" s="12" customFormat="1" ht="22.8" customHeight="1">
      <c r="A213" s="12"/>
      <c r="B213" s="229"/>
      <c r="C213" s="230"/>
      <c r="D213" s="231" t="s">
        <v>79</v>
      </c>
      <c r="E213" s="243" t="s">
        <v>3007</v>
      </c>
      <c r="F213" s="243" t="s">
        <v>3008</v>
      </c>
      <c r="G213" s="230"/>
      <c r="H213" s="230"/>
      <c r="I213" s="233"/>
      <c r="J213" s="244">
        <f>BK213</f>
        <v>0</v>
      </c>
      <c r="K213" s="230"/>
      <c r="L213" s="235"/>
      <c r="M213" s="236"/>
      <c r="N213" s="237"/>
      <c r="O213" s="237"/>
      <c r="P213" s="238">
        <f>SUM(P214:P229)</f>
        <v>0</v>
      </c>
      <c r="Q213" s="237"/>
      <c r="R213" s="238">
        <f>SUM(R214:R229)</f>
        <v>0.01332</v>
      </c>
      <c r="S213" s="237"/>
      <c r="T213" s="239">
        <f>SUM(T214:T229)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40" t="s">
        <v>90</v>
      </c>
      <c r="AT213" s="241" t="s">
        <v>79</v>
      </c>
      <c r="AU213" s="241" t="s">
        <v>88</v>
      </c>
      <c r="AY213" s="240" t="s">
        <v>166</v>
      </c>
      <c r="BK213" s="242">
        <f>SUM(BK214:BK229)</f>
        <v>0</v>
      </c>
    </row>
    <row r="214" spans="1:65" s="2" customFormat="1" ht="21.75" customHeight="1">
      <c r="A214" s="38"/>
      <c r="B214" s="39"/>
      <c r="C214" s="245" t="s">
        <v>442</v>
      </c>
      <c r="D214" s="245" t="s">
        <v>169</v>
      </c>
      <c r="E214" s="246" t="s">
        <v>3408</v>
      </c>
      <c r="F214" s="247" t="s">
        <v>3409</v>
      </c>
      <c r="G214" s="248" t="s">
        <v>563</v>
      </c>
      <c r="H214" s="249">
        <v>1</v>
      </c>
      <c r="I214" s="250"/>
      <c r="J214" s="251">
        <f>ROUND(I214*H214,2)</f>
        <v>0</v>
      </c>
      <c r="K214" s="252"/>
      <c r="L214" s="44"/>
      <c r="M214" s="253" t="s">
        <v>1</v>
      </c>
      <c r="N214" s="254" t="s">
        <v>45</v>
      </c>
      <c r="O214" s="91"/>
      <c r="P214" s="255">
        <f>O214*H214</f>
        <v>0</v>
      </c>
      <c r="Q214" s="255">
        <v>0.00091</v>
      </c>
      <c r="R214" s="255">
        <f>Q214*H214</f>
        <v>0.00091</v>
      </c>
      <c r="S214" s="255">
        <v>0</v>
      </c>
      <c r="T214" s="25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7" t="s">
        <v>348</v>
      </c>
      <c r="AT214" s="257" t="s">
        <v>169</v>
      </c>
      <c r="AU214" s="257" t="s">
        <v>90</v>
      </c>
      <c r="AY214" s="17" t="s">
        <v>166</v>
      </c>
      <c r="BE214" s="258">
        <f>IF(N214="základní",J214,0)</f>
        <v>0</v>
      </c>
      <c r="BF214" s="258">
        <f>IF(N214="snížená",J214,0)</f>
        <v>0</v>
      </c>
      <c r="BG214" s="258">
        <f>IF(N214="zákl. přenesená",J214,0)</f>
        <v>0</v>
      </c>
      <c r="BH214" s="258">
        <f>IF(N214="sníž. přenesená",J214,0)</f>
        <v>0</v>
      </c>
      <c r="BI214" s="258">
        <f>IF(N214="nulová",J214,0)</f>
        <v>0</v>
      </c>
      <c r="BJ214" s="17" t="s">
        <v>88</v>
      </c>
      <c r="BK214" s="258">
        <f>ROUND(I214*H214,2)</f>
        <v>0</v>
      </c>
      <c r="BL214" s="17" t="s">
        <v>348</v>
      </c>
      <c r="BM214" s="257" t="s">
        <v>3410</v>
      </c>
    </row>
    <row r="215" spans="1:47" s="2" customFormat="1" ht="12">
      <c r="A215" s="38"/>
      <c r="B215" s="39"/>
      <c r="C215" s="40"/>
      <c r="D215" s="259" t="s">
        <v>175</v>
      </c>
      <c r="E215" s="40"/>
      <c r="F215" s="260" t="s">
        <v>3411</v>
      </c>
      <c r="G215" s="40"/>
      <c r="H215" s="40"/>
      <c r="I215" s="155"/>
      <c r="J215" s="40"/>
      <c r="K215" s="40"/>
      <c r="L215" s="44"/>
      <c r="M215" s="261"/>
      <c r="N215" s="262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175</v>
      </c>
      <c r="AU215" s="17" t="s">
        <v>90</v>
      </c>
    </row>
    <row r="216" spans="1:51" s="13" customFormat="1" ht="12">
      <c r="A216" s="13"/>
      <c r="B216" s="267"/>
      <c r="C216" s="268"/>
      <c r="D216" s="259" t="s">
        <v>267</v>
      </c>
      <c r="E216" s="269" t="s">
        <v>1</v>
      </c>
      <c r="F216" s="270" t="s">
        <v>88</v>
      </c>
      <c r="G216" s="268"/>
      <c r="H216" s="271">
        <v>1</v>
      </c>
      <c r="I216" s="272"/>
      <c r="J216" s="268"/>
      <c r="K216" s="268"/>
      <c r="L216" s="273"/>
      <c r="M216" s="274"/>
      <c r="N216" s="275"/>
      <c r="O216" s="275"/>
      <c r="P216" s="275"/>
      <c r="Q216" s="275"/>
      <c r="R216" s="275"/>
      <c r="S216" s="275"/>
      <c r="T216" s="27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77" t="s">
        <v>267</v>
      </c>
      <c r="AU216" s="277" t="s">
        <v>90</v>
      </c>
      <c r="AV216" s="13" t="s">
        <v>90</v>
      </c>
      <c r="AW216" s="13" t="s">
        <v>35</v>
      </c>
      <c r="AX216" s="13" t="s">
        <v>80</v>
      </c>
      <c r="AY216" s="277" t="s">
        <v>166</v>
      </c>
    </row>
    <row r="217" spans="1:51" s="14" customFormat="1" ht="12">
      <c r="A217" s="14"/>
      <c r="B217" s="278"/>
      <c r="C217" s="279"/>
      <c r="D217" s="259" t="s">
        <v>267</v>
      </c>
      <c r="E217" s="280" t="s">
        <v>1</v>
      </c>
      <c r="F217" s="281" t="s">
        <v>269</v>
      </c>
      <c r="G217" s="279"/>
      <c r="H217" s="282">
        <v>1</v>
      </c>
      <c r="I217" s="283"/>
      <c r="J217" s="279"/>
      <c r="K217" s="279"/>
      <c r="L217" s="284"/>
      <c r="M217" s="285"/>
      <c r="N217" s="286"/>
      <c r="O217" s="286"/>
      <c r="P217" s="286"/>
      <c r="Q217" s="286"/>
      <c r="R217" s="286"/>
      <c r="S217" s="286"/>
      <c r="T217" s="28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88" t="s">
        <v>267</v>
      </c>
      <c r="AU217" s="288" t="s">
        <v>90</v>
      </c>
      <c r="AV217" s="14" t="s">
        <v>103</v>
      </c>
      <c r="AW217" s="14" t="s">
        <v>35</v>
      </c>
      <c r="AX217" s="14" t="s">
        <v>88</v>
      </c>
      <c r="AY217" s="288" t="s">
        <v>166</v>
      </c>
    </row>
    <row r="218" spans="1:65" s="2" customFormat="1" ht="21.75" customHeight="1">
      <c r="A218" s="38"/>
      <c r="B218" s="39"/>
      <c r="C218" s="245" t="s">
        <v>449</v>
      </c>
      <c r="D218" s="245" t="s">
        <v>169</v>
      </c>
      <c r="E218" s="246" t="s">
        <v>3412</v>
      </c>
      <c r="F218" s="247" t="s">
        <v>3413</v>
      </c>
      <c r="G218" s="248" t="s">
        <v>563</v>
      </c>
      <c r="H218" s="249">
        <v>5</v>
      </c>
      <c r="I218" s="250"/>
      <c r="J218" s="251">
        <f>ROUND(I218*H218,2)</f>
        <v>0</v>
      </c>
      <c r="K218" s="252"/>
      <c r="L218" s="44"/>
      <c r="M218" s="253" t="s">
        <v>1</v>
      </c>
      <c r="N218" s="254" t="s">
        <v>45</v>
      </c>
      <c r="O218" s="91"/>
      <c r="P218" s="255">
        <f>O218*H218</f>
        <v>0</v>
      </c>
      <c r="Q218" s="255">
        <v>0.00097</v>
      </c>
      <c r="R218" s="255">
        <f>Q218*H218</f>
        <v>0.00485</v>
      </c>
      <c r="S218" s="255">
        <v>0</v>
      </c>
      <c r="T218" s="25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57" t="s">
        <v>348</v>
      </c>
      <c r="AT218" s="257" t="s">
        <v>169</v>
      </c>
      <c r="AU218" s="257" t="s">
        <v>90</v>
      </c>
      <c r="AY218" s="17" t="s">
        <v>166</v>
      </c>
      <c r="BE218" s="258">
        <f>IF(N218="základní",J218,0)</f>
        <v>0</v>
      </c>
      <c r="BF218" s="258">
        <f>IF(N218="snížená",J218,0)</f>
        <v>0</v>
      </c>
      <c r="BG218" s="258">
        <f>IF(N218="zákl. přenesená",J218,0)</f>
        <v>0</v>
      </c>
      <c r="BH218" s="258">
        <f>IF(N218="sníž. přenesená",J218,0)</f>
        <v>0</v>
      </c>
      <c r="BI218" s="258">
        <f>IF(N218="nulová",J218,0)</f>
        <v>0</v>
      </c>
      <c r="BJ218" s="17" t="s">
        <v>88</v>
      </c>
      <c r="BK218" s="258">
        <f>ROUND(I218*H218,2)</f>
        <v>0</v>
      </c>
      <c r="BL218" s="17" t="s">
        <v>348</v>
      </c>
      <c r="BM218" s="257" t="s">
        <v>3414</v>
      </c>
    </row>
    <row r="219" spans="1:47" s="2" customFormat="1" ht="12">
      <c r="A219" s="38"/>
      <c r="B219" s="39"/>
      <c r="C219" s="40"/>
      <c r="D219" s="259" t="s">
        <v>175</v>
      </c>
      <c r="E219" s="40"/>
      <c r="F219" s="260" t="s">
        <v>3415</v>
      </c>
      <c r="G219" s="40"/>
      <c r="H219" s="40"/>
      <c r="I219" s="155"/>
      <c r="J219" s="40"/>
      <c r="K219" s="40"/>
      <c r="L219" s="44"/>
      <c r="M219" s="261"/>
      <c r="N219" s="262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175</v>
      </c>
      <c r="AU219" s="17" t="s">
        <v>90</v>
      </c>
    </row>
    <row r="220" spans="1:51" s="13" customFormat="1" ht="12">
      <c r="A220" s="13"/>
      <c r="B220" s="267"/>
      <c r="C220" s="268"/>
      <c r="D220" s="259" t="s">
        <v>267</v>
      </c>
      <c r="E220" s="269" t="s">
        <v>1</v>
      </c>
      <c r="F220" s="270" t="s">
        <v>181</v>
      </c>
      <c r="G220" s="268"/>
      <c r="H220" s="271">
        <v>5</v>
      </c>
      <c r="I220" s="272"/>
      <c r="J220" s="268"/>
      <c r="K220" s="268"/>
      <c r="L220" s="273"/>
      <c r="M220" s="274"/>
      <c r="N220" s="275"/>
      <c r="O220" s="275"/>
      <c r="P220" s="275"/>
      <c r="Q220" s="275"/>
      <c r="R220" s="275"/>
      <c r="S220" s="275"/>
      <c r="T220" s="27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77" t="s">
        <v>267</v>
      </c>
      <c r="AU220" s="277" t="s">
        <v>90</v>
      </c>
      <c r="AV220" s="13" t="s">
        <v>90</v>
      </c>
      <c r="AW220" s="13" t="s">
        <v>35</v>
      </c>
      <c r="AX220" s="13" t="s">
        <v>80</v>
      </c>
      <c r="AY220" s="277" t="s">
        <v>166</v>
      </c>
    </row>
    <row r="221" spans="1:51" s="14" customFormat="1" ht="12">
      <c r="A221" s="14"/>
      <c r="B221" s="278"/>
      <c r="C221" s="279"/>
      <c r="D221" s="259" t="s">
        <v>267</v>
      </c>
      <c r="E221" s="280" t="s">
        <v>1</v>
      </c>
      <c r="F221" s="281" t="s">
        <v>269</v>
      </c>
      <c r="G221" s="279"/>
      <c r="H221" s="282">
        <v>5</v>
      </c>
      <c r="I221" s="283"/>
      <c r="J221" s="279"/>
      <c r="K221" s="279"/>
      <c r="L221" s="284"/>
      <c r="M221" s="285"/>
      <c r="N221" s="286"/>
      <c r="O221" s="286"/>
      <c r="P221" s="286"/>
      <c r="Q221" s="286"/>
      <c r="R221" s="286"/>
      <c r="S221" s="286"/>
      <c r="T221" s="28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88" t="s">
        <v>267</v>
      </c>
      <c r="AU221" s="288" t="s">
        <v>90</v>
      </c>
      <c r="AV221" s="14" t="s">
        <v>103</v>
      </c>
      <c r="AW221" s="14" t="s">
        <v>35</v>
      </c>
      <c r="AX221" s="14" t="s">
        <v>88</v>
      </c>
      <c r="AY221" s="288" t="s">
        <v>166</v>
      </c>
    </row>
    <row r="222" spans="1:65" s="2" customFormat="1" ht="21.75" customHeight="1">
      <c r="A222" s="38"/>
      <c r="B222" s="39"/>
      <c r="C222" s="245" t="s">
        <v>458</v>
      </c>
      <c r="D222" s="245" t="s">
        <v>169</v>
      </c>
      <c r="E222" s="246" t="s">
        <v>3412</v>
      </c>
      <c r="F222" s="247" t="s">
        <v>3413</v>
      </c>
      <c r="G222" s="248" t="s">
        <v>563</v>
      </c>
      <c r="H222" s="249">
        <v>3</v>
      </c>
      <c r="I222" s="250"/>
      <c r="J222" s="251">
        <f>ROUND(I222*H222,2)</f>
        <v>0</v>
      </c>
      <c r="K222" s="252"/>
      <c r="L222" s="44"/>
      <c r="M222" s="253" t="s">
        <v>1</v>
      </c>
      <c r="N222" s="254" t="s">
        <v>45</v>
      </c>
      <c r="O222" s="91"/>
      <c r="P222" s="255">
        <f>O222*H222</f>
        <v>0</v>
      </c>
      <c r="Q222" s="255">
        <v>0.00097</v>
      </c>
      <c r="R222" s="255">
        <f>Q222*H222</f>
        <v>0.0029100000000000003</v>
      </c>
      <c r="S222" s="255">
        <v>0</v>
      </c>
      <c r="T222" s="25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57" t="s">
        <v>348</v>
      </c>
      <c r="AT222" s="257" t="s">
        <v>169</v>
      </c>
      <c r="AU222" s="257" t="s">
        <v>90</v>
      </c>
      <c r="AY222" s="17" t="s">
        <v>166</v>
      </c>
      <c r="BE222" s="258">
        <f>IF(N222="základní",J222,0)</f>
        <v>0</v>
      </c>
      <c r="BF222" s="258">
        <f>IF(N222="snížená",J222,0)</f>
        <v>0</v>
      </c>
      <c r="BG222" s="258">
        <f>IF(N222="zákl. přenesená",J222,0)</f>
        <v>0</v>
      </c>
      <c r="BH222" s="258">
        <f>IF(N222="sníž. přenesená",J222,0)</f>
        <v>0</v>
      </c>
      <c r="BI222" s="258">
        <f>IF(N222="nulová",J222,0)</f>
        <v>0</v>
      </c>
      <c r="BJ222" s="17" t="s">
        <v>88</v>
      </c>
      <c r="BK222" s="258">
        <f>ROUND(I222*H222,2)</f>
        <v>0</v>
      </c>
      <c r="BL222" s="17" t="s">
        <v>348</v>
      </c>
      <c r="BM222" s="257" t="s">
        <v>3416</v>
      </c>
    </row>
    <row r="223" spans="1:47" s="2" customFormat="1" ht="12">
      <c r="A223" s="38"/>
      <c r="B223" s="39"/>
      <c r="C223" s="40"/>
      <c r="D223" s="259" t="s">
        <v>175</v>
      </c>
      <c r="E223" s="40"/>
      <c r="F223" s="260" t="s">
        <v>3415</v>
      </c>
      <c r="G223" s="40"/>
      <c r="H223" s="40"/>
      <c r="I223" s="155"/>
      <c r="J223" s="40"/>
      <c r="K223" s="40"/>
      <c r="L223" s="44"/>
      <c r="M223" s="261"/>
      <c r="N223" s="262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175</v>
      </c>
      <c r="AU223" s="17" t="s">
        <v>90</v>
      </c>
    </row>
    <row r="224" spans="1:65" s="2" customFormat="1" ht="21.75" customHeight="1">
      <c r="A224" s="38"/>
      <c r="B224" s="39"/>
      <c r="C224" s="245" t="s">
        <v>465</v>
      </c>
      <c r="D224" s="245" t="s">
        <v>169</v>
      </c>
      <c r="E224" s="246" t="s">
        <v>3417</v>
      </c>
      <c r="F224" s="247" t="s">
        <v>3418</v>
      </c>
      <c r="G224" s="248" t="s">
        <v>563</v>
      </c>
      <c r="H224" s="249">
        <v>3</v>
      </c>
      <c r="I224" s="250"/>
      <c r="J224" s="251">
        <f>ROUND(I224*H224,2)</f>
        <v>0</v>
      </c>
      <c r="K224" s="252"/>
      <c r="L224" s="44"/>
      <c r="M224" s="253" t="s">
        <v>1</v>
      </c>
      <c r="N224" s="254" t="s">
        <v>45</v>
      </c>
      <c r="O224" s="91"/>
      <c r="P224" s="255">
        <f>O224*H224</f>
        <v>0</v>
      </c>
      <c r="Q224" s="255">
        <v>0.00097</v>
      </c>
      <c r="R224" s="255">
        <f>Q224*H224</f>
        <v>0.0029100000000000003</v>
      </c>
      <c r="S224" s="255">
        <v>0</v>
      </c>
      <c r="T224" s="256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57" t="s">
        <v>348</v>
      </c>
      <c r="AT224" s="257" t="s">
        <v>169</v>
      </c>
      <c r="AU224" s="257" t="s">
        <v>90</v>
      </c>
      <c r="AY224" s="17" t="s">
        <v>166</v>
      </c>
      <c r="BE224" s="258">
        <f>IF(N224="základní",J224,0)</f>
        <v>0</v>
      </c>
      <c r="BF224" s="258">
        <f>IF(N224="snížená",J224,0)</f>
        <v>0</v>
      </c>
      <c r="BG224" s="258">
        <f>IF(N224="zákl. přenesená",J224,0)</f>
        <v>0</v>
      </c>
      <c r="BH224" s="258">
        <f>IF(N224="sníž. přenesená",J224,0)</f>
        <v>0</v>
      </c>
      <c r="BI224" s="258">
        <f>IF(N224="nulová",J224,0)</f>
        <v>0</v>
      </c>
      <c r="BJ224" s="17" t="s">
        <v>88</v>
      </c>
      <c r="BK224" s="258">
        <f>ROUND(I224*H224,2)</f>
        <v>0</v>
      </c>
      <c r="BL224" s="17" t="s">
        <v>348</v>
      </c>
      <c r="BM224" s="257" t="s">
        <v>3419</v>
      </c>
    </row>
    <row r="225" spans="1:47" s="2" customFormat="1" ht="12">
      <c r="A225" s="38"/>
      <c r="B225" s="39"/>
      <c r="C225" s="40"/>
      <c r="D225" s="259" t="s">
        <v>175</v>
      </c>
      <c r="E225" s="40"/>
      <c r="F225" s="260" t="s">
        <v>3420</v>
      </c>
      <c r="G225" s="40"/>
      <c r="H225" s="40"/>
      <c r="I225" s="155"/>
      <c r="J225" s="40"/>
      <c r="K225" s="40"/>
      <c r="L225" s="44"/>
      <c r="M225" s="261"/>
      <c r="N225" s="262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175</v>
      </c>
      <c r="AU225" s="17" t="s">
        <v>90</v>
      </c>
    </row>
    <row r="226" spans="1:65" s="2" customFormat="1" ht="33" customHeight="1">
      <c r="A226" s="38"/>
      <c r="B226" s="39"/>
      <c r="C226" s="245" t="s">
        <v>470</v>
      </c>
      <c r="D226" s="245" t="s">
        <v>169</v>
      </c>
      <c r="E226" s="246" t="s">
        <v>3421</v>
      </c>
      <c r="F226" s="247" t="s">
        <v>3422</v>
      </c>
      <c r="G226" s="248" t="s">
        <v>563</v>
      </c>
      <c r="H226" s="249">
        <v>1</v>
      </c>
      <c r="I226" s="250"/>
      <c r="J226" s="251">
        <f>ROUND(I226*H226,2)</f>
        <v>0</v>
      </c>
      <c r="K226" s="252"/>
      <c r="L226" s="44"/>
      <c r="M226" s="253" t="s">
        <v>1</v>
      </c>
      <c r="N226" s="254" t="s">
        <v>45</v>
      </c>
      <c r="O226" s="91"/>
      <c r="P226" s="255">
        <f>O226*H226</f>
        <v>0</v>
      </c>
      <c r="Q226" s="255">
        <v>0.00174</v>
      </c>
      <c r="R226" s="255">
        <f>Q226*H226</f>
        <v>0.00174</v>
      </c>
      <c r="S226" s="255">
        <v>0</v>
      </c>
      <c r="T226" s="256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57" t="s">
        <v>348</v>
      </c>
      <c r="AT226" s="257" t="s">
        <v>169</v>
      </c>
      <c r="AU226" s="257" t="s">
        <v>90</v>
      </c>
      <c r="AY226" s="17" t="s">
        <v>166</v>
      </c>
      <c r="BE226" s="258">
        <f>IF(N226="základní",J226,0)</f>
        <v>0</v>
      </c>
      <c r="BF226" s="258">
        <f>IF(N226="snížená",J226,0)</f>
        <v>0</v>
      </c>
      <c r="BG226" s="258">
        <f>IF(N226="zákl. přenesená",J226,0)</f>
        <v>0</v>
      </c>
      <c r="BH226" s="258">
        <f>IF(N226="sníž. přenesená",J226,0)</f>
        <v>0</v>
      </c>
      <c r="BI226" s="258">
        <f>IF(N226="nulová",J226,0)</f>
        <v>0</v>
      </c>
      <c r="BJ226" s="17" t="s">
        <v>88</v>
      </c>
      <c r="BK226" s="258">
        <f>ROUND(I226*H226,2)</f>
        <v>0</v>
      </c>
      <c r="BL226" s="17" t="s">
        <v>348</v>
      </c>
      <c r="BM226" s="257" t="s">
        <v>3423</v>
      </c>
    </row>
    <row r="227" spans="1:47" s="2" customFormat="1" ht="12">
      <c r="A227" s="38"/>
      <c r="B227" s="39"/>
      <c r="C227" s="40"/>
      <c r="D227" s="259" t="s">
        <v>175</v>
      </c>
      <c r="E227" s="40"/>
      <c r="F227" s="260" t="s">
        <v>3424</v>
      </c>
      <c r="G227" s="40"/>
      <c r="H227" s="40"/>
      <c r="I227" s="155"/>
      <c r="J227" s="40"/>
      <c r="K227" s="40"/>
      <c r="L227" s="44"/>
      <c r="M227" s="261"/>
      <c r="N227" s="262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175</v>
      </c>
      <c r="AU227" s="17" t="s">
        <v>90</v>
      </c>
    </row>
    <row r="228" spans="1:51" s="13" customFormat="1" ht="12">
      <c r="A228" s="13"/>
      <c r="B228" s="267"/>
      <c r="C228" s="268"/>
      <c r="D228" s="259" t="s">
        <v>267</v>
      </c>
      <c r="E228" s="269" t="s">
        <v>1</v>
      </c>
      <c r="F228" s="270" t="s">
        <v>88</v>
      </c>
      <c r="G228" s="268"/>
      <c r="H228" s="271">
        <v>1</v>
      </c>
      <c r="I228" s="272"/>
      <c r="J228" s="268"/>
      <c r="K228" s="268"/>
      <c r="L228" s="273"/>
      <c r="M228" s="274"/>
      <c r="N228" s="275"/>
      <c r="O228" s="275"/>
      <c r="P228" s="275"/>
      <c r="Q228" s="275"/>
      <c r="R228" s="275"/>
      <c r="S228" s="275"/>
      <c r="T228" s="27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77" t="s">
        <v>267</v>
      </c>
      <c r="AU228" s="277" t="s">
        <v>90</v>
      </c>
      <c r="AV228" s="13" t="s">
        <v>90</v>
      </c>
      <c r="AW228" s="13" t="s">
        <v>35</v>
      </c>
      <c r="AX228" s="13" t="s">
        <v>80</v>
      </c>
      <c r="AY228" s="277" t="s">
        <v>166</v>
      </c>
    </row>
    <row r="229" spans="1:51" s="14" customFormat="1" ht="12">
      <c r="A229" s="14"/>
      <c r="B229" s="278"/>
      <c r="C229" s="279"/>
      <c r="D229" s="259" t="s">
        <v>267</v>
      </c>
      <c r="E229" s="280" t="s">
        <v>1</v>
      </c>
      <c r="F229" s="281" t="s">
        <v>269</v>
      </c>
      <c r="G229" s="279"/>
      <c r="H229" s="282">
        <v>1</v>
      </c>
      <c r="I229" s="283"/>
      <c r="J229" s="279"/>
      <c r="K229" s="279"/>
      <c r="L229" s="284"/>
      <c r="M229" s="285"/>
      <c r="N229" s="286"/>
      <c r="O229" s="286"/>
      <c r="P229" s="286"/>
      <c r="Q229" s="286"/>
      <c r="R229" s="286"/>
      <c r="S229" s="286"/>
      <c r="T229" s="287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8" t="s">
        <v>267</v>
      </c>
      <c r="AU229" s="288" t="s">
        <v>90</v>
      </c>
      <c r="AV229" s="14" t="s">
        <v>103</v>
      </c>
      <c r="AW229" s="14" t="s">
        <v>35</v>
      </c>
      <c r="AX229" s="14" t="s">
        <v>88</v>
      </c>
      <c r="AY229" s="288" t="s">
        <v>166</v>
      </c>
    </row>
    <row r="230" spans="1:63" s="12" customFormat="1" ht="22.8" customHeight="1">
      <c r="A230" s="12"/>
      <c r="B230" s="229"/>
      <c r="C230" s="230"/>
      <c r="D230" s="231" t="s">
        <v>79</v>
      </c>
      <c r="E230" s="243" t="s">
        <v>2010</v>
      </c>
      <c r="F230" s="243" t="s">
        <v>2011</v>
      </c>
      <c r="G230" s="230"/>
      <c r="H230" s="230"/>
      <c r="I230" s="233"/>
      <c r="J230" s="244">
        <f>BK230</f>
        <v>0</v>
      </c>
      <c r="K230" s="230"/>
      <c r="L230" s="235"/>
      <c r="M230" s="236"/>
      <c r="N230" s="237"/>
      <c r="O230" s="237"/>
      <c r="P230" s="238">
        <f>SUM(P231:P238)</f>
        <v>0</v>
      </c>
      <c r="Q230" s="237"/>
      <c r="R230" s="238">
        <f>SUM(R231:R238)</f>
        <v>0.0070434</v>
      </c>
      <c r="S230" s="237"/>
      <c r="T230" s="239">
        <f>SUM(T231:T238)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40" t="s">
        <v>90</v>
      </c>
      <c r="AT230" s="241" t="s">
        <v>79</v>
      </c>
      <c r="AU230" s="241" t="s">
        <v>88</v>
      </c>
      <c r="AY230" s="240" t="s">
        <v>166</v>
      </c>
      <c r="BK230" s="242">
        <f>SUM(BK231:BK238)</f>
        <v>0</v>
      </c>
    </row>
    <row r="231" spans="1:65" s="2" customFormat="1" ht="21.75" customHeight="1">
      <c r="A231" s="38"/>
      <c r="B231" s="39"/>
      <c r="C231" s="245" t="s">
        <v>508</v>
      </c>
      <c r="D231" s="245" t="s">
        <v>169</v>
      </c>
      <c r="E231" s="246" t="s">
        <v>3425</v>
      </c>
      <c r="F231" s="247" t="s">
        <v>3426</v>
      </c>
      <c r="G231" s="248" t="s">
        <v>1514</v>
      </c>
      <c r="H231" s="249">
        <v>100.62</v>
      </c>
      <c r="I231" s="250"/>
      <c r="J231" s="251">
        <f>ROUND(I231*H231,2)</f>
        <v>0</v>
      </c>
      <c r="K231" s="252"/>
      <c r="L231" s="44"/>
      <c r="M231" s="253" t="s">
        <v>1</v>
      </c>
      <c r="N231" s="254" t="s">
        <v>45</v>
      </c>
      <c r="O231" s="91"/>
      <c r="P231" s="255">
        <f>O231*H231</f>
        <v>0</v>
      </c>
      <c r="Q231" s="255">
        <v>7E-05</v>
      </c>
      <c r="R231" s="255">
        <f>Q231*H231</f>
        <v>0.0070434</v>
      </c>
      <c r="S231" s="255">
        <v>0</v>
      </c>
      <c r="T231" s="25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57" t="s">
        <v>348</v>
      </c>
      <c r="AT231" s="257" t="s">
        <v>169</v>
      </c>
      <c r="AU231" s="257" t="s">
        <v>90</v>
      </c>
      <c r="AY231" s="17" t="s">
        <v>166</v>
      </c>
      <c r="BE231" s="258">
        <f>IF(N231="základní",J231,0)</f>
        <v>0</v>
      </c>
      <c r="BF231" s="258">
        <f>IF(N231="snížená",J231,0)</f>
        <v>0</v>
      </c>
      <c r="BG231" s="258">
        <f>IF(N231="zákl. přenesená",J231,0)</f>
        <v>0</v>
      </c>
      <c r="BH231" s="258">
        <f>IF(N231="sníž. přenesená",J231,0)</f>
        <v>0</v>
      </c>
      <c r="BI231" s="258">
        <f>IF(N231="nulová",J231,0)</f>
        <v>0</v>
      </c>
      <c r="BJ231" s="17" t="s">
        <v>88</v>
      </c>
      <c r="BK231" s="258">
        <f>ROUND(I231*H231,2)</f>
        <v>0</v>
      </c>
      <c r="BL231" s="17" t="s">
        <v>348</v>
      </c>
      <c r="BM231" s="257" t="s">
        <v>3427</v>
      </c>
    </row>
    <row r="232" spans="1:47" s="2" customFormat="1" ht="12">
      <c r="A232" s="38"/>
      <c r="B232" s="39"/>
      <c r="C232" s="40"/>
      <c r="D232" s="259" t="s">
        <v>175</v>
      </c>
      <c r="E232" s="40"/>
      <c r="F232" s="260" t="s">
        <v>3428</v>
      </c>
      <c r="G232" s="40"/>
      <c r="H232" s="40"/>
      <c r="I232" s="155"/>
      <c r="J232" s="40"/>
      <c r="K232" s="40"/>
      <c r="L232" s="44"/>
      <c r="M232" s="261"/>
      <c r="N232" s="262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175</v>
      </c>
      <c r="AU232" s="17" t="s">
        <v>90</v>
      </c>
    </row>
    <row r="233" spans="1:51" s="13" customFormat="1" ht="12">
      <c r="A233" s="13"/>
      <c r="B233" s="267"/>
      <c r="C233" s="268"/>
      <c r="D233" s="259" t="s">
        <v>267</v>
      </c>
      <c r="E233" s="269" t="s">
        <v>1</v>
      </c>
      <c r="F233" s="270" t="s">
        <v>3429</v>
      </c>
      <c r="G233" s="268"/>
      <c r="H233" s="271">
        <v>100.62</v>
      </c>
      <c r="I233" s="272"/>
      <c r="J233" s="268"/>
      <c r="K233" s="268"/>
      <c r="L233" s="273"/>
      <c r="M233" s="274"/>
      <c r="N233" s="275"/>
      <c r="O233" s="275"/>
      <c r="P233" s="275"/>
      <c r="Q233" s="275"/>
      <c r="R233" s="275"/>
      <c r="S233" s="275"/>
      <c r="T233" s="27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77" t="s">
        <v>267</v>
      </c>
      <c r="AU233" s="277" t="s">
        <v>90</v>
      </c>
      <c r="AV233" s="13" t="s">
        <v>90</v>
      </c>
      <c r="AW233" s="13" t="s">
        <v>35</v>
      </c>
      <c r="AX233" s="13" t="s">
        <v>80</v>
      </c>
      <c r="AY233" s="277" t="s">
        <v>166</v>
      </c>
    </row>
    <row r="234" spans="1:51" s="14" customFormat="1" ht="12">
      <c r="A234" s="14"/>
      <c r="B234" s="278"/>
      <c r="C234" s="279"/>
      <c r="D234" s="259" t="s">
        <v>267</v>
      </c>
      <c r="E234" s="280" t="s">
        <v>1</v>
      </c>
      <c r="F234" s="281" t="s">
        <v>3430</v>
      </c>
      <c r="G234" s="279"/>
      <c r="H234" s="282">
        <v>100.62</v>
      </c>
      <c r="I234" s="283"/>
      <c r="J234" s="279"/>
      <c r="K234" s="279"/>
      <c r="L234" s="284"/>
      <c r="M234" s="285"/>
      <c r="N234" s="286"/>
      <c r="O234" s="286"/>
      <c r="P234" s="286"/>
      <c r="Q234" s="286"/>
      <c r="R234" s="286"/>
      <c r="S234" s="286"/>
      <c r="T234" s="287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8" t="s">
        <v>267</v>
      </c>
      <c r="AU234" s="288" t="s">
        <v>90</v>
      </c>
      <c r="AV234" s="14" t="s">
        <v>103</v>
      </c>
      <c r="AW234" s="14" t="s">
        <v>35</v>
      </c>
      <c r="AX234" s="14" t="s">
        <v>88</v>
      </c>
      <c r="AY234" s="288" t="s">
        <v>166</v>
      </c>
    </row>
    <row r="235" spans="1:65" s="2" customFormat="1" ht="16.5" customHeight="1">
      <c r="A235" s="38"/>
      <c r="B235" s="39"/>
      <c r="C235" s="300" t="s">
        <v>512</v>
      </c>
      <c r="D235" s="300" t="s">
        <v>331</v>
      </c>
      <c r="E235" s="301" t="s">
        <v>3431</v>
      </c>
      <c r="F235" s="302" t="s">
        <v>3432</v>
      </c>
      <c r="G235" s="303" t="s">
        <v>1514</v>
      </c>
      <c r="H235" s="304">
        <v>100.62</v>
      </c>
      <c r="I235" s="305"/>
      <c r="J235" s="306">
        <f>ROUND(I235*H235,2)</f>
        <v>0</v>
      </c>
      <c r="K235" s="307"/>
      <c r="L235" s="308"/>
      <c r="M235" s="309" t="s">
        <v>1</v>
      </c>
      <c r="N235" s="310" t="s">
        <v>45</v>
      </c>
      <c r="O235" s="91"/>
      <c r="P235" s="255">
        <f>O235*H235</f>
        <v>0</v>
      </c>
      <c r="Q235" s="255">
        <v>0</v>
      </c>
      <c r="R235" s="255">
        <f>Q235*H235</f>
        <v>0</v>
      </c>
      <c r="S235" s="255">
        <v>0</v>
      </c>
      <c r="T235" s="256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57" t="s">
        <v>508</v>
      </c>
      <c r="AT235" s="257" t="s">
        <v>331</v>
      </c>
      <c r="AU235" s="257" t="s">
        <v>90</v>
      </c>
      <c r="AY235" s="17" t="s">
        <v>166</v>
      </c>
      <c r="BE235" s="258">
        <f>IF(N235="základní",J235,0)</f>
        <v>0</v>
      </c>
      <c r="BF235" s="258">
        <f>IF(N235="snížená",J235,0)</f>
        <v>0</v>
      </c>
      <c r="BG235" s="258">
        <f>IF(N235="zákl. přenesená",J235,0)</f>
        <v>0</v>
      </c>
      <c r="BH235" s="258">
        <f>IF(N235="sníž. přenesená",J235,0)</f>
        <v>0</v>
      </c>
      <c r="BI235" s="258">
        <f>IF(N235="nulová",J235,0)</f>
        <v>0</v>
      </c>
      <c r="BJ235" s="17" t="s">
        <v>88</v>
      </c>
      <c r="BK235" s="258">
        <f>ROUND(I235*H235,2)</f>
        <v>0</v>
      </c>
      <c r="BL235" s="17" t="s">
        <v>348</v>
      </c>
      <c r="BM235" s="257" t="s">
        <v>3433</v>
      </c>
    </row>
    <row r="236" spans="1:47" s="2" customFormat="1" ht="12">
      <c r="A236" s="38"/>
      <c r="B236" s="39"/>
      <c r="C236" s="40"/>
      <c r="D236" s="259" t="s">
        <v>175</v>
      </c>
      <c r="E236" s="40"/>
      <c r="F236" s="260" t="s">
        <v>3434</v>
      </c>
      <c r="G236" s="40"/>
      <c r="H236" s="40"/>
      <c r="I236" s="155"/>
      <c r="J236" s="40"/>
      <c r="K236" s="40"/>
      <c r="L236" s="44"/>
      <c r="M236" s="261"/>
      <c r="N236" s="262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175</v>
      </c>
      <c r="AU236" s="17" t="s">
        <v>90</v>
      </c>
    </row>
    <row r="237" spans="1:51" s="13" customFormat="1" ht="12">
      <c r="A237" s="13"/>
      <c r="B237" s="267"/>
      <c r="C237" s="268"/>
      <c r="D237" s="259" t="s">
        <v>267</v>
      </c>
      <c r="E237" s="269" t="s">
        <v>1</v>
      </c>
      <c r="F237" s="270" t="s">
        <v>3435</v>
      </c>
      <c r="G237" s="268"/>
      <c r="H237" s="271">
        <v>100.62</v>
      </c>
      <c r="I237" s="272"/>
      <c r="J237" s="268"/>
      <c r="K237" s="268"/>
      <c r="L237" s="273"/>
      <c r="M237" s="274"/>
      <c r="N237" s="275"/>
      <c r="O237" s="275"/>
      <c r="P237" s="275"/>
      <c r="Q237" s="275"/>
      <c r="R237" s="275"/>
      <c r="S237" s="275"/>
      <c r="T237" s="27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77" t="s">
        <v>267</v>
      </c>
      <c r="AU237" s="277" t="s">
        <v>90</v>
      </c>
      <c r="AV237" s="13" t="s">
        <v>90</v>
      </c>
      <c r="AW237" s="13" t="s">
        <v>35</v>
      </c>
      <c r="AX237" s="13" t="s">
        <v>80</v>
      </c>
      <c r="AY237" s="277" t="s">
        <v>166</v>
      </c>
    </row>
    <row r="238" spans="1:51" s="14" customFormat="1" ht="12">
      <c r="A238" s="14"/>
      <c r="B238" s="278"/>
      <c r="C238" s="279"/>
      <c r="D238" s="259" t="s">
        <v>267</v>
      </c>
      <c r="E238" s="280" t="s">
        <v>1</v>
      </c>
      <c r="F238" s="281" t="s">
        <v>3436</v>
      </c>
      <c r="G238" s="279"/>
      <c r="H238" s="282">
        <v>100.62</v>
      </c>
      <c r="I238" s="283"/>
      <c r="J238" s="279"/>
      <c r="K238" s="279"/>
      <c r="L238" s="284"/>
      <c r="M238" s="285"/>
      <c r="N238" s="286"/>
      <c r="O238" s="286"/>
      <c r="P238" s="286"/>
      <c r="Q238" s="286"/>
      <c r="R238" s="286"/>
      <c r="S238" s="286"/>
      <c r="T238" s="287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8" t="s">
        <v>267</v>
      </c>
      <c r="AU238" s="288" t="s">
        <v>90</v>
      </c>
      <c r="AV238" s="14" t="s">
        <v>103</v>
      </c>
      <c r="AW238" s="14" t="s">
        <v>35</v>
      </c>
      <c r="AX238" s="14" t="s">
        <v>88</v>
      </c>
      <c r="AY238" s="288" t="s">
        <v>166</v>
      </c>
    </row>
    <row r="239" spans="1:63" s="12" customFormat="1" ht="22.8" customHeight="1">
      <c r="A239" s="12"/>
      <c r="B239" s="229"/>
      <c r="C239" s="230"/>
      <c r="D239" s="231" t="s">
        <v>79</v>
      </c>
      <c r="E239" s="243" t="s">
        <v>2337</v>
      </c>
      <c r="F239" s="243" t="s">
        <v>2338</v>
      </c>
      <c r="G239" s="230"/>
      <c r="H239" s="230"/>
      <c r="I239" s="233"/>
      <c r="J239" s="244">
        <f>BK239</f>
        <v>0</v>
      </c>
      <c r="K239" s="230"/>
      <c r="L239" s="235"/>
      <c r="M239" s="236"/>
      <c r="N239" s="237"/>
      <c r="O239" s="237"/>
      <c r="P239" s="238">
        <f>SUM(P240:P254)</f>
        <v>0</v>
      </c>
      <c r="Q239" s="237"/>
      <c r="R239" s="238">
        <f>SUM(R240:R254)</f>
        <v>0.024244</v>
      </c>
      <c r="S239" s="237"/>
      <c r="T239" s="239">
        <f>SUM(T240:T254)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40" t="s">
        <v>90</v>
      </c>
      <c r="AT239" s="241" t="s">
        <v>79</v>
      </c>
      <c r="AU239" s="241" t="s">
        <v>88</v>
      </c>
      <c r="AY239" s="240" t="s">
        <v>166</v>
      </c>
      <c r="BK239" s="242">
        <f>SUM(BK240:BK254)</f>
        <v>0</v>
      </c>
    </row>
    <row r="240" spans="1:65" s="2" customFormat="1" ht="21.75" customHeight="1">
      <c r="A240" s="38"/>
      <c r="B240" s="39"/>
      <c r="C240" s="245" t="s">
        <v>519</v>
      </c>
      <c r="D240" s="245" t="s">
        <v>169</v>
      </c>
      <c r="E240" s="246" t="s">
        <v>3437</v>
      </c>
      <c r="F240" s="247" t="s">
        <v>3438</v>
      </c>
      <c r="G240" s="248" t="s">
        <v>339</v>
      </c>
      <c r="H240" s="249">
        <v>7.8</v>
      </c>
      <c r="I240" s="250"/>
      <c r="J240" s="251">
        <f>ROUND(I240*H240,2)</f>
        <v>0</v>
      </c>
      <c r="K240" s="252"/>
      <c r="L240" s="44"/>
      <c r="M240" s="253" t="s">
        <v>1</v>
      </c>
      <c r="N240" s="254" t="s">
        <v>45</v>
      </c>
      <c r="O240" s="91"/>
      <c r="P240" s="255">
        <f>O240*H240</f>
        <v>0</v>
      </c>
      <c r="Q240" s="255">
        <v>7E-05</v>
      </c>
      <c r="R240" s="255">
        <f>Q240*H240</f>
        <v>0.0005459999999999999</v>
      </c>
      <c r="S240" s="255">
        <v>0</v>
      </c>
      <c r="T240" s="256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57" t="s">
        <v>348</v>
      </c>
      <c r="AT240" s="257" t="s">
        <v>169</v>
      </c>
      <c r="AU240" s="257" t="s">
        <v>90</v>
      </c>
      <c r="AY240" s="17" t="s">
        <v>166</v>
      </c>
      <c r="BE240" s="258">
        <f>IF(N240="základní",J240,0)</f>
        <v>0</v>
      </c>
      <c r="BF240" s="258">
        <f>IF(N240="snížená",J240,0)</f>
        <v>0</v>
      </c>
      <c r="BG240" s="258">
        <f>IF(N240="zákl. přenesená",J240,0)</f>
        <v>0</v>
      </c>
      <c r="BH240" s="258">
        <f>IF(N240="sníž. přenesená",J240,0)</f>
        <v>0</v>
      </c>
      <c r="BI240" s="258">
        <f>IF(N240="nulová",J240,0)</f>
        <v>0</v>
      </c>
      <c r="BJ240" s="17" t="s">
        <v>88</v>
      </c>
      <c r="BK240" s="258">
        <f>ROUND(I240*H240,2)</f>
        <v>0</v>
      </c>
      <c r="BL240" s="17" t="s">
        <v>348</v>
      </c>
      <c r="BM240" s="257" t="s">
        <v>3439</v>
      </c>
    </row>
    <row r="241" spans="1:47" s="2" customFormat="1" ht="12">
      <c r="A241" s="38"/>
      <c r="B241" s="39"/>
      <c r="C241" s="40"/>
      <c r="D241" s="259" t="s">
        <v>175</v>
      </c>
      <c r="E241" s="40"/>
      <c r="F241" s="260" t="s">
        <v>3440</v>
      </c>
      <c r="G241" s="40"/>
      <c r="H241" s="40"/>
      <c r="I241" s="155"/>
      <c r="J241" s="40"/>
      <c r="K241" s="40"/>
      <c r="L241" s="44"/>
      <c r="M241" s="261"/>
      <c r="N241" s="262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175</v>
      </c>
      <c r="AU241" s="17" t="s">
        <v>90</v>
      </c>
    </row>
    <row r="242" spans="1:51" s="13" customFormat="1" ht="12">
      <c r="A242" s="13"/>
      <c r="B242" s="267"/>
      <c r="C242" s="268"/>
      <c r="D242" s="259" t="s">
        <v>267</v>
      </c>
      <c r="E242" s="269" t="s">
        <v>1</v>
      </c>
      <c r="F242" s="270" t="s">
        <v>3441</v>
      </c>
      <c r="G242" s="268"/>
      <c r="H242" s="271">
        <v>7.8</v>
      </c>
      <c r="I242" s="272"/>
      <c r="J242" s="268"/>
      <c r="K242" s="268"/>
      <c r="L242" s="273"/>
      <c r="M242" s="274"/>
      <c r="N242" s="275"/>
      <c r="O242" s="275"/>
      <c r="P242" s="275"/>
      <c r="Q242" s="275"/>
      <c r="R242" s="275"/>
      <c r="S242" s="275"/>
      <c r="T242" s="27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77" t="s">
        <v>267</v>
      </c>
      <c r="AU242" s="277" t="s">
        <v>90</v>
      </c>
      <c r="AV242" s="13" t="s">
        <v>90</v>
      </c>
      <c r="AW242" s="13" t="s">
        <v>35</v>
      </c>
      <c r="AX242" s="13" t="s">
        <v>80</v>
      </c>
      <c r="AY242" s="277" t="s">
        <v>166</v>
      </c>
    </row>
    <row r="243" spans="1:51" s="14" customFormat="1" ht="12">
      <c r="A243" s="14"/>
      <c r="B243" s="278"/>
      <c r="C243" s="279"/>
      <c r="D243" s="259" t="s">
        <v>267</v>
      </c>
      <c r="E243" s="280" t="s">
        <v>1</v>
      </c>
      <c r="F243" s="281" t="s">
        <v>269</v>
      </c>
      <c r="G243" s="279"/>
      <c r="H243" s="282">
        <v>7.8</v>
      </c>
      <c r="I243" s="283"/>
      <c r="J243" s="279"/>
      <c r="K243" s="279"/>
      <c r="L243" s="284"/>
      <c r="M243" s="285"/>
      <c r="N243" s="286"/>
      <c r="O243" s="286"/>
      <c r="P243" s="286"/>
      <c r="Q243" s="286"/>
      <c r="R243" s="286"/>
      <c r="S243" s="286"/>
      <c r="T243" s="287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88" t="s">
        <v>267</v>
      </c>
      <c r="AU243" s="288" t="s">
        <v>90</v>
      </c>
      <c r="AV243" s="14" t="s">
        <v>103</v>
      </c>
      <c r="AW243" s="14" t="s">
        <v>35</v>
      </c>
      <c r="AX243" s="14" t="s">
        <v>88</v>
      </c>
      <c r="AY243" s="288" t="s">
        <v>166</v>
      </c>
    </row>
    <row r="244" spans="1:65" s="2" customFormat="1" ht="33" customHeight="1">
      <c r="A244" s="38"/>
      <c r="B244" s="39"/>
      <c r="C244" s="245" t="s">
        <v>523</v>
      </c>
      <c r="D244" s="245" t="s">
        <v>169</v>
      </c>
      <c r="E244" s="246" t="s">
        <v>2356</v>
      </c>
      <c r="F244" s="247" t="s">
        <v>3442</v>
      </c>
      <c r="G244" s="248" t="s">
        <v>339</v>
      </c>
      <c r="H244" s="249">
        <v>7.8</v>
      </c>
      <c r="I244" s="250"/>
      <c r="J244" s="251">
        <f>ROUND(I244*H244,2)</f>
        <v>0</v>
      </c>
      <c r="K244" s="252"/>
      <c r="L244" s="44"/>
      <c r="M244" s="253" t="s">
        <v>1</v>
      </c>
      <c r="N244" s="254" t="s">
        <v>45</v>
      </c>
      <c r="O244" s="91"/>
      <c r="P244" s="255">
        <f>O244*H244</f>
        <v>0</v>
      </c>
      <c r="Q244" s="255">
        <v>0.00014</v>
      </c>
      <c r="R244" s="255">
        <f>Q244*H244</f>
        <v>0.0010919999999999999</v>
      </c>
      <c r="S244" s="255">
        <v>0</v>
      </c>
      <c r="T244" s="256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57" t="s">
        <v>348</v>
      </c>
      <c r="AT244" s="257" t="s">
        <v>169</v>
      </c>
      <c r="AU244" s="257" t="s">
        <v>90</v>
      </c>
      <c r="AY244" s="17" t="s">
        <v>166</v>
      </c>
      <c r="BE244" s="258">
        <f>IF(N244="základní",J244,0)</f>
        <v>0</v>
      </c>
      <c r="BF244" s="258">
        <f>IF(N244="snížená",J244,0)</f>
        <v>0</v>
      </c>
      <c r="BG244" s="258">
        <f>IF(N244="zákl. přenesená",J244,0)</f>
        <v>0</v>
      </c>
      <c r="BH244" s="258">
        <f>IF(N244="sníž. přenesená",J244,0)</f>
        <v>0</v>
      </c>
      <c r="BI244" s="258">
        <f>IF(N244="nulová",J244,0)</f>
        <v>0</v>
      </c>
      <c r="BJ244" s="17" t="s">
        <v>88</v>
      </c>
      <c r="BK244" s="258">
        <f>ROUND(I244*H244,2)</f>
        <v>0</v>
      </c>
      <c r="BL244" s="17" t="s">
        <v>348</v>
      </c>
      <c r="BM244" s="257" t="s">
        <v>3443</v>
      </c>
    </row>
    <row r="245" spans="1:47" s="2" customFormat="1" ht="12">
      <c r="A245" s="38"/>
      <c r="B245" s="39"/>
      <c r="C245" s="40"/>
      <c r="D245" s="259" t="s">
        <v>175</v>
      </c>
      <c r="E245" s="40"/>
      <c r="F245" s="260" t="s">
        <v>3444</v>
      </c>
      <c r="G245" s="40"/>
      <c r="H245" s="40"/>
      <c r="I245" s="155"/>
      <c r="J245" s="40"/>
      <c r="K245" s="40"/>
      <c r="L245" s="44"/>
      <c r="M245" s="261"/>
      <c r="N245" s="262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175</v>
      </c>
      <c r="AU245" s="17" t="s">
        <v>90</v>
      </c>
    </row>
    <row r="246" spans="1:65" s="2" customFormat="1" ht="21.75" customHeight="1">
      <c r="A246" s="38"/>
      <c r="B246" s="39"/>
      <c r="C246" s="245" t="s">
        <v>529</v>
      </c>
      <c r="D246" s="245" t="s">
        <v>169</v>
      </c>
      <c r="E246" s="246" t="s">
        <v>2379</v>
      </c>
      <c r="F246" s="247" t="s">
        <v>3445</v>
      </c>
      <c r="G246" s="248" t="s">
        <v>339</v>
      </c>
      <c r="H246" s="249">
        <v>7.8</v>
      </c>
      <c r="I246" s="250"/>
      <c r="J246" s="251">
        <f>ROUND(I246*H246,2)</f>
        <v>0</v>
      </c>
      <c r="K246" s="252"/>
      <c r="L246" s="44"/>
      <c r="M246" s="253" t="s">
        <v>1</v>
      </c>
      <c r="N246" s="254" t="s">
        <v>45</v>
      </c>
      <c r="O246" s="91"/>
      <c r="P246" s="255">
        <f>O246*H246</f>
        <v>0</v>
      </c>
      <c r="Q246" s="255">
        <v>0.00012</v>
      </c>
      <c r="R246" s="255">
        <f>Q246*H246</f>
        <v>0.000936</v>
      </c>
      <c r="S246" s="255">
        <v>0</v>
      </c>
      <c r="T246" s="256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57" t="s">
        <v>348</v>
      </c>
      <c r="AT246" s="257" t="s">
        <v>169</v>
      </c>
      <c r="AU246" s="257" t="s">
        <v>90</v>
      </c>
      <c r="AY246" s="17" t="s">
        <v>166</v>
      </c>
      <c r="BE246" s="258">
        <f>IF(N246="základní",J246,0)</f>
        <v>0</v>
      </c>
      <c r="BF246" s="258">
        <f>IF(N246="snížená",J246,0)</f>
        <v>0</v>
      </c>
      <c r="BG246" s="258">
        <f>IF(N246="zákl. přenesená",J246,0)</f>
        <v>0</v>
      </c>
      <c r="BH246" s="258">
        <f>IF(N246="sníž. přenesená",J246,0)</f>
        <v>0</v>
      </c>
      <c r="BI246" s="258">
        <f>IF(N246="nulová",J246,0)</f>
        <v>0</v>
      </c>
      <c r="BJ246" s="17" t="s">
        <v>88</v>
      </c>
      <c r="BK246" s="258">
        <f>ROUND(I246*H246,2)</f>
        <v>0</v>
      </c>
      <c r="BL246" s="17" t="s">
        <v>348</v>
      </c>
      <c r="BM246" s="257" t="s">
        <v>3446</v>
      </c>
    </row>
    <row r="247" spans="1:47" s="2" customFormat="1" ht="12">
      <c r="A247" s="38"/>
      <c r="B247" s="39"/>
      <c r="C247" s="40"/>
      <c r="D247" s="259" t="s">
        <v>175</v>
      </c>
      <c r="E247" s="40"/>
      <c r="F247" s="260" t="s">
        <v>3447</v>
      </c>
      <c r="G247" s="40"/>
      <c r="H247" s="40"/>
      <c r="I247" s="155"/>
      <c r="J247" s="40"/>
      <c r="K247" s="40"/>
      <c r="L247" s="44"/>
      <c r="M247" s="261"/>
      <c r="N247" s="262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175</v>
      </c>
      <c r="AU247" s="17" t="s">
        <v>90</v>
      </c>
    </row>
    <row r="248" spans="1:65" s="2" customFormat="1" ht="21.75" customHeight="1">
      <c r="A248" s="38"/>
      <c r="B248" s="39"/>
      <c r="C248" s="245" t="s">
        <v>477</v>
      </c>
      <c r="D248" s="245" t="s">
        <v>169</v>
      </c>
      <c r="E248" s="246" t="s">
        <v>3448</v>
      </c>
      <c r="F248" s="247" t="s">
        <v>3449</v>
      </c>
      <c r="G248" s="248" t="s">
        <v>264</v>
      </c>
      <c r="H248" s="249">
        <v>197</v>
      </c>
      <c r="I248" s="250"/>
      <c r="J248" s="251">
        <f>ROUND(I248*H248,2)</f>
        <v>0</v>
      </c>
      <c r="K248" s="252"/>
      <c r="L248" s="44"/>
      <c r="M248" s="253" t="s">
        <v>1</v>
      </c>
      <c r="N248" s="254" t="s">
        <v>45</v>
      </c>
      <c r="O248" s="91"/>
      <c r="P248" s="255">
        <f>O248*H248</f>
        <v>0</v>
      </c>
      <c r="Q248" s="255">
        <v>2E-05</v>
      </c>
      <c r="R248" s="255">
        <f>Q248*H248</f>
        <v>0.00394</v>
      </c>
      <c r="S248" s="255">
        <v>0</v>
      </c>
      <c r="T248" s="256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57" t="s">
        <v>348</v>
      </c>
      <c r="AT248" s="257" t="s">
        <v>169</v>
      </c>
      <c r="AU248" s="257" t="s">
        <v>90</v>
      </c>
      <c r="AY248" s="17" t="s">
        <v>166</v>
      </c>
      <c r="BE248" s="258">
        <f>IF(N248="základní",J248,0)</f>
        <v>0</v>
      </c>
      <c r="BF248" s="258">
        <f>IF(N248="snížená",J248,0)</f>
        <v>0</v>
      </c>
      <c r="BG248" s="258">
        <f>IF(N248="zákl. přenesená",J248,0)</f>
        <v>0</v>
      </c>
      <c r="BH248" s="258">
        <f>IF(N248="sníž. přenesená",J248,0)</f>
        <v>0</v>
      </c>
      <c r="BI248" s="258">
        <f>IF(N248="nulová",J248,0)</f>
        <v>0</v>
      </c>
      <c r="BJ248" s="17" t="s">
        <v>88</v>
      </c>
      <c r="BK248" s="258">
        <f>ROUND(I248*H248,2)</f>
        <v>0</v>
      </c>
      <c r="BL248" s="17" t="s">
        <v>348</v>
      </c>
      <c r="BM248" s="257" t="s">
        <v>3450</v>
      </c>
    </row>
    <row r="249" spans="1:47" s="2" customFormat="1" ht="12">
      <c r="A249" s="38"/>
      <c r="B249" s="39"/>
      <c r="C249" s="40"/>
      <c r="D249" s="259" t="s">
        <v>175</v>
      </c>
      <c r="E249" s="40"/>
      <c r="F249" s="260" t="s">
        <v>3451</v>
      </c>
      <c r="G249" s="40"/>
      <c r="H249" s="40"/>
      <c r="I249" s="155"/>
      <c r="J249" s="40"/>
      <c r="K249" s="40"/>
      <c r="L249" s="44"/>
      <c r="M249" s="261"/>
      <c r="N249" s="262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175</v>
      </c>
      <c r="AU249" s="17" t="s">
        <v>90</v>
      </c>
    </row>
    <row r="250" spans="1:51" s="13" customFormat="1" ht="12">
      <c r="A250" s="13"/>
      <c r="B250" s="267"/>
      <c r="C250" s="268"/>
      <c r="D250" s="259" t="s">
        <v>267</v>
      </c>
      <c r="E250" s="269" t="s">
        <v>1</v>
      </c>
      <c r="F250" s="270" t="s">
        <v>3371</v>
      </c>
      <c r="G250" s="268"/>
      <c r="H250" s="271">
        <v>197</v>
      </c>
      <c r="I250" s="272"/>
      <c r="J250" s="268"/>
      <c r="K250" s="268"/>
      <c r="L250" s="273"/>
      <c r="M250" s="274"/>
      <c r="N250" s="275"/>
      <c r="O250" s="275"/>
      <c r="P250" s="275"/>
      <c r="Q250" s="275"/>
      <c r="R250" s="275"/>
      <c r="S250" s="275"/>
      <c r="T250" s="27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77" t="s">
        <v>267</v>
      </c>
      <c r="AU250" s="277" t="s">
        <v>90</v>
      </c>
      <c r="AV250" s="13" t="s">
        <v>90</v>
      </c>
      <c r="AW250" s="13" t="s">
        <v>35</v>
      </c>
      <c r="AX250" s="13" t="s">
        <v>88</v>
      </c>
      <c r="AY250" s="277" t="s">
        <v>166</v>
      </c>
    </row>
    <row r="251" spans="1:65" s="2" customFormat="1" ht="21.75" customHeight="1">
      <c r="A251" s="38"/>
      <c r="B251" s="39"/>
      <c r="C251" s="245" t="s">
        <v>483</v>
      </c>
      <c r="D251" s="245" t="s">
        <v>169</v>
      </c>
      <c r="E251" s="246" t="s">
        <v>3452</v>
      </c>
      <c r="F251" s="247" t="s">
        <v>3453</v>
      </c>
      <c r="G251" s="248" t="s">
        <v>264</v>
      </c>
      <c r="H251" s="249">
        <v>197</v>
      </c>
      <c r="I251" s="250"/>
      <c r="J251" s="251">
        <f>ROUND(I251*H251,2)</f>
        <v>0</v>
      </c>
      <c r="K251" s="252"/>
      <c r="L251" s="44"/>
      <c r="M251" s="253" t="s">
        <v>1</v>
      </c>
      <c r="N251" s="254" t="s">
        <v>45</v>
      </c>
      <c r="O251" s="91"/>
      <c r="P251" s="255">
        <f>O251*H251</f>
        <v>0</v>
      </c>
      <c r="Q251" s="255">
        <v>6E-05</v>
      </c>
      <c r="R251" s="255">
        <f>Q251*H251</f>
        <v>0.01182</v>
      </c>
      <c r="S251" s="255">
        <v>0</v>
      </c>
      <c r="T251" s="256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57" t="s">
        <v>348</v>
      </c>
      <c r="AT251" s="257" t="s">
        <v>169</v>
      </c>
      <c r="AU251" s="257" t="s">
        <v>90</v>
      </c>
      <c r="AY251" s="17" t="s">
        <v>166</v>
      </c>
      <c r="BE251" s="258">
        <f>IF(N251="základní",J251,0)</f>
        <v>0</v>
      </c>
      <c r="BF251" s="258">
        <f>IF(N251="snížená",J251,0)</f>
        <v>0</v>
      </c>
      <c r="BG251" s="258">
        <f>IF(N251="zákl. přenesená",J251,0)</f>
        <v>0</v>
      </c>
      <c r="BH251" s="258">
        <f>IF(N251="sníž. přenesená",J251,0)</f>
        <v>0</v>
      </c>
      <c r="BI251" s="258">
        <f>IF(N251="nulová",J251,0)</f>
        <v>0</v>
      </c>
      <c r="BJ251" s="17" t="s">
        <v>88</v>
      </c>
      <c r="BK251" s="258">
        <f>ROUND(I251*H251,2)</f>
        <v>0</v>
      </c>
      <c r="BL251" s="17" t="s">
        <v>348</v>
      </c>
      <c r="BM251" s="257" t="s">
        <v>3454</v>
      </c>
    </row>
    <row r="252" spans="1:47" s="2" customFormat="1" ht="12">
      <c r="A252" s="38"/>
      <c r="B252" s="39"/>
      <c r="C252" s="40"/>
      <c r="D252" s="259" t="s">
        <v>175</v>
      </c>
      <c r="E252" s="40"/>
      <c r="F252" s="260" t="s">
        <v>3455</v>
      </c>
      <c r="G252" s="40"/>
      <c r="H252" s="40"/>
      <c r="I252" s="155"/>
      <c r="J252" s="40"/>
      <c r="K252" s="40"/>
      <c r="L252" s="44"/>
      <c r="M252" s="261"/>
      <c r="N252" s="262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175</v>
      </c>
      <c r="AU252" s="17" t="s">
        <v>90</v>
      </c>
    </row>
    <row r="253" spans="1:65" s="2" customFormat="1" ht="21.75" customHeight="1">
      <c r="A253" s="38"/>
      <c r="B253" s="39"/>
      <c r="C253" s="245" t="s">
        <v>490</v>
      </c>
      <c r="D253" s="245" t="s">
        <v>169</v>
      </c>
      <c r="E253" s="246" t="s">
        <v>3456</v>
      </c>
      <c r="F253" s="247" t="s">
        <v>3457</v>
      </c>
      <c r="G253" s="248" t="s">
        <v>264</v>
      </c>
      <c r="H253" s="249">
        <v>197</v>
      </c>
      <c r="I253" s="250"/>
      <c r="J253" s="251">
        <f>ROUND(I253*H253,2)</f>
        <v>0</v>
      </c>
      <c r="K253" s="252"/>
      <c r="L253" s="44"/>
      <c r="M253" s="253" t="s">
        <v>1</v>
      </c>
      <c r="N253" s="254" t="s">
        <v>45</v>
      </c>
      <c r="O253" s="91"/>
      <c r="P253" s="255">
        <f>O253*H253</f>
        <v>0</v>
      </c>
      <c r="Q253" s="255">
        <v>3E-05</v>
      </c>
      <c r="R253" s="255">
        <f>Q253*H253</f>
        <v>0.00591</v>
      </c>
      <c r="S253" s="255">
        <v>0</v>
      </c>
      <c r="T253" s="256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57" t="s">
        <v>348</v>
      </c>
      <c r="AT253" s="257" t="s">
        <v>169</v>
      </c>
      <c r="AU253" s="257" t="s">
        <v>90</v>
      </c>
      <c r="AY253" s="17" t="s">
        <v>166</v>
      </c>
      <c r="BE253" s="258">
        <f>IF(N253="základní",J253,0)</f>
        <v>0</v>
      </c>
      <c r="BF253" s="258">
        <f>IF(N253="snížená",J253,0)</f>
        <v>0</v>
      </c>
      <c r="BG253" s="258">
        <f>IF(N253="zákl. přenesená",J253,0)</f>
        <v>0</v>
      </c>
      <c r="BH253" s="258">
        <f>IF(N253="sníž. přenesená",J253,0)</f>
        <v>0</v>
      </c>
      <c r="BI253" s="258">
        <f>IF(N253="nulová",J253,0)</f>
        <v>0</v>
      </c>
      <c r="BJ253" s="17" t="s">
        <v>88</v>
      </c>
      <c r="BK253" s="258">
        <f>ROUND(I253*H253,2)</f>
        <v>0</v>
      </c>
      <c r="BL253" s="17" t="s">
        <v>348</v>
      </c>
      <c r="BM253" s="257" t="s">
        <v>3458</v>
      </c>
    </row>
    <row r="254" spans="1:47" s="2" customFormat="1" ht="12">
      <c r="A254" s="38"/>
      <c r="B254" s="39"/>
      <c r="C254" s="40"/>
      <c r="D254" s="259" t="s">
        <v>175</v>
      </c>
      <c r="E254" s="40"/>
      <c r="F254" s="260" t="s">
        <v>3459</v>
      </c>
      <c r="G254" s="40"/>
      <c r="H254" s="40"/>
      <c r="I254" s="155"/>
      <c r="J254" s="40"/>
      <c r="K254" s="40"/>
      <c r="L254" s="44"/>
      <c r="M254" s="261"/>
      <c r="N254" s="262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175</v>
      </c>
      <c r="AU254" s="17" t="s">
        <v>90</v>
      </c>
    </row>
    <row r="255" spans="1:63" s="12" customFormat="1" ht="25.9" customHeight="1">
      <c r="A255" s="12"/>
      <c r="B255" s="229"/>
      <c r="C255" s="230"/>
      <c r="D255" s="231" t="s">
        <v>79</v>
      </c>
      <c r="E255" s="232" t="s">
        <v>2512</v>
      </c>
      <c r="F255" s="232" t="s">
        <v>2513</v>
      </c>
      <c r="G255" s="230"/>
      <c r="H255" s="230"/>
      <c r="I255" s="233"/>
      <c r="J255" s="234">
        <f>BK255</f>
        <v>0</v>
      </c>
      <c r="K255" s="230"/>
      <c r="L255" s="235"/>
      <c r="M255" s="236"/>
      <c r="N255" s="237"/>
      <c r="O255" s="237"/>
      <c r="P255" s="238">
        <f>SUM(P256:P257)</f>
        <v>0</v>
      </c>
      <c r="Q255" s="237"/>
      <c r="R255" s="238">
        <f>SUM(R256:R257)</f>
        <v>0</v>
      </c>
      <c r="S255" s="237"/>
      <c r="T255" s="239">
        <f>SUM(T256:T257)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40" t="s">
        <v>113</v>
      </c>
      <c r="AT255" s="241" t="s">
        <v>79</v>
      </c>
      <c r="AU255" s="241" t="s">
        <v>80</v>
      </c>
      <c r="AY255" s="240" t="s">
        <v>166</v>
      </c>
      <c r="BK255" s="242">
        <f>SUM(BK256:BK257)</f>
        <v>0</v>
      </c>
    </row>
    <row r="256" spans="1:65" s="2" customFormat="1" ht="21.75" customHeight="1">
      <c r="A256" s="38"/>
      <c r="B256" s="39"/>
      <c r="C256" s="245" t="s">
        <v>503</v>
      </c>
      <c r="D256" s="245" t="s">
        <v>169</v>
      </c>
      <c r="E256" s="246" t="s">
        <v>3460</v>
      </c>
      <c r="F256" s="247" t="s">
        <v>3461</v>
      </c>
      <c r="G256" s="248" t="s">
        <v>2517</v>
      </c>
      <c r="H256" s="249">
        <v>5</v>
      </c>
      <c r="I256" s="250"/>
      <c r="J256" s="251">
        <f>ROUND(I256*H256,2)</f>
        <v>0</v>
      </c>
      <c r="K256" s="252"/>
      <c r="L256" s="44"/>
      <c r="M256" s="253" t="s">
        <v>1</v>
      </c>
      <c r="N256" s="254" t="s">
        <v>45</v>
      </c>
      <c r="O256" s="91"/>
      <c r="P256" s="255">
        <f>O256*H256</f>
        <v>0</v>
      </c>
      <c r="Q256" s="255">
        <v>0</v>
      </c>
      <c r="R256" s="255">
        <f>Q256*H256</f>
        <v>0</v>
      </c>
      <c r="S256" s="255">
        <v>0</v>
      </c>
      <c r="T256" s="256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57" t="s">
        <v>2518</v>
      </c>
      <c r="AT256" s="257" t="s">
        <v>169</v>
      </c>
      <c r="AU256" s="257" t="s">
        <v>88</v>
      </c>
      <c r="AY256" s="17" t="s">
        <v>166</v>
      </c>
      <c r="BE256" s="258">
        <f>IF(N256="základní",J256,0)</f>
        <v>0</v>
      </c>
      <c r="BF256" s="258">
        <f>IF(N256="snížená",J256,0)</f>
        <v>0</v>
      </c>
      <c r="BG256" s="258">
        <f>IF(N256="zákl. přenesená",J256,0)</f>
        <v>0</v>
      </c>
      <c r="BH256" s="258">
        <f>IF(N256="sníž. přenesená",J256,0)</f>
        <v>0</v>
      </c>
      <c r="BI256" s="258">
        <f>IF(N256="nulová",J256,0)</f>
        <v>0</v>
      </c>
      <c r="BJ256" s="17" t="s">
        <v>88</v>
      </c>
      <c r="BK256" s="258">
        <f>ROUND(I256*H256,2)</f>
        <v>0</v>
      </c>
      <c r="BL256" s="17" t="s">
        <v>2518</v>
      </c>
      <c r="BM256" s="257" t="s">
        <v>3462</v>
      </c>
    </row>
    <row r="257" spans="1:47" s="2" customFormat="1" ht="12">
      <c r="A257" s="38"/>
      <c r="B257" s="39"/>
      <c r="C257" s="40"/>
      <c r="D257" s="259" t="s">
        <v>175</v>
      </c>
      <c r="E257" s="40"/>
      <c r="F257" s="260" t="s">
        <v>3463</v>
      </c>
      <c r="G257" s="40"/>
      <c r="H257" s="40"/>
      <c r="I257" s="155"/>
      <c r="J257" s="40"/>
      <c r="K257" s="40"/>
      <c r="L257" s="44"/>
      <c r="M257" s="263"/>
      <c r="N257" s="264"/>
      <c r="O257" s="265"/>
      <c r="P257" s="265"/>
      <c r="Q257" s="265"/>
      <c r="R257" s="265"/>
      <c r="S257" s="265"/>
      <c r="T257" s="266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175</v>
      </c>
      <c r="AU257" s="17" t="s">
        <v>88</v>
      </c>
    </row>
    <row r="258" spans="1:31" s="2" customFormat="1" ht="6.95" customHeight="1">
      <c r="A258" s="38"/>
      <c r="B258" s="66"/>
      <c r="C258" s="67"/>
      <c r="D258" s="67"/>
      <c r="E258" s="67"/>
      <c r="F258" s="67"/>
      <c r="G258" s="67"/>
      <c r="H258" s="67"/>
      <c r="I258" s="193"/>
      <c r="J258" s="67"/>
      <c r="K258" s="67"/>
      <c r="L258" s="44"/>
      <c r="M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</row>
  </sheetData>
  <sheetProtection password="CC35" sheet="1" objects="1" scenarios="1" formatColumns="0" formatRows="0" autoFilter="0"/>
  <autoFilter ref="C132:K25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PC30-RUDA\PC30</dc:creator>
  <cp:keywords/>
  <dc:description/>
  <cp:lastModifiedBy>PC30-RUDA\PC30</cp:lastModifiedBy>
  <dcterms:created xsi:type="dcterms:W3CDTF">2020-11-06T09:46:38Z</dcterms:created>
  <dcterms:modified xsi:type="dcterms:W3CDTF">2020-11-06T09:47:00Z</dcterms:modified>
  <cp:category/>
  <cp:version/>
  <cp:contentType/>
  <cp:contentStatus/>
</cp:coreProperties>
</file>