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KCE - veřejné zakázky\Budova E2 - knihovna\Výběrové řízení\Demolice\"/>
    </mc:Choice>
  </mc:AlternateContent>
  <bookViews>
    <workbookView xWindow="0" yWindow="0" windowWidth="28800" windowHeight="11115"/>
  </bookViews>
  <sheets>
    <sheet name="Rekapitulace stavby" sheetId="1" r:id="rId1"/>
    <sheet name="25-01_4983_A - DEMOLICE O..." sheetId="2" r:id="rId2"/>
    <sheet name="Pokyny pro vyplnění" sheetId="3" r:id="rId3"/>
  </sheets>
  <definedNames>
    <definedName name="_xlnm._FilterDatabase" localSheetId="1" hidden="1">'25-01_4983_A - DEMOLICE O...'!$C$78:$K$219</definedName>
    <definedName name="_xlnm.Print_Titles" localSheetId="1">'25-01_4983_A - DEMOLICE O...'!$78:$78</definedName>
    <definedName name="_xlnm.Print_Titles" localSheetId="0">'Rekapitulace stavby'!$52:$52</definedName>
    <definedName name="_xlnm.Print_Area" localSheetId="1">'25-01_4983_A - DEMOLICE O...'!$C$4:$J$37,'25-01_4983_A - DEMOLICE O...'!$C$43:$J$62,'25-01_4983_A - DEMOLICE O...'!$C$68:$K$219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29" i="2"/>
  <c r="BH129" i="2"/>
  <c r="BG129" i="2"/>
  <c r="BF129" i="2"/>
  <c r="T129" i="2"/>
  <c r="R129" i="2"/>
  <c r="P12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J76" i="2"/>
  <c r="J75" i="2"/>
  <c r="F75" i="2"/>
  <c r="F73" i="2"/>
  <c r="E71" i="2"/>
  <c r="J51" i="2"/>
  <c r="J50" i="2"/>
  <c r="F50" i="2"/>
  <c r="F48" i="2"/>
  <c r="E46" i="2"/>
  <c r="J16" i="2"/>
  <c r="F76" i="2"/>
  <c r="J15" i="2"/>
  <c r="J10" i="2"/>
  <c r="J73" i="2" s="1"/>
  <c r="L50" i="1"/>
  <c r="AM50" i="1"/>
  <c r="AM49" i="1"/>
  <c r="L49" i="1"/>
  <c r="AM47" i="1"/>
  <c r="L47" i="1"/>
  <c r="L45" i="1"/>
  <c r="L44" i="1"/>
  <c r="J216" i="2"/>
  <c r="J110" i="2"/>
  <c r="J118" i="2"/>
  <c r="AS54" i="1"/>
  <c r="J154" i="2"/>
  <c r="BK216" i="2"/>
  <c r="BK208" i="2"/>
  <c r="BK82" i="2"/>
  <c r="BK154" i="2"/>
  <c r="J100" i="2"/>
  <c r="J166" i="2"/>
  <c r="BK173" i="2"/>
  <c r="BK202" i="2"/>
  <c r="BK219" i="2"/>
  <c r="BK149" i="2"/>
  <c r="J99" i="2"/>
  <c r="J149" i="2"/>
  <c r="BK210" i="2"/>
  <c r="BK178" i="2"/>
  <c r="J219" i="2"/>
  <c r="BK161" i="2"/>
  <c r="J95" i="2"/>
  <c r="BK112" i="2"/>
  <c r="J161" i="2"/>
  <c r="BK147" i="2"/>
  <c r="J210" i="2"/>
  <c r="BK116" i="2"/>
  <c r="J202" i="2"/>
  <c r="J212" i="2"/>
  <c r="BK99" i="2"/>
  <c r="BK102" i="2"/>
  <c r="J173" i="2"/>
  <c r="J102" i="2"/>
  <c r="J208" i="2"/>
  <c r="BK110" i="2"/>
  <c r="J114" i="2"/>
  <c r="J116" i="2"/>
  <c r="J183" i="2"/>
  <c r="J101" i="2"/>
  <c r="BK212" i="2"/>
  <c r="BK100" i="2"/>
  <c r="BK101" i="2"/>
  <c r="J112" i="2"/>
  <c r="J178" i="2"/>
  <c r="BK86" i="2"/>
  <c r="J129" i="2"/>
  <c r="BK153" i="2"/>
  <c r="BK118" i="2"/>
  <c r="BK217" i="2"/>
  <c r="BK114" i="2"/>
  <c r="J217" i="2"/>
  <c r="J86" i="2"/>
  <c r="BK166" i="2"/>
  <c r="BK214" i="2"/>
  <c r="BK107" i="2"/>
  <c r="J197" i="2"/>
  <c r="BK183" i="2"/>
  <c r="BK188" i="2"/>
  <c r="BK218" i="2"/>
  <c r="J147" i="2"/>
  <c r="J214" i="2"/>
  <c r="J107" i="2"/>
  <c r="J153" i="2"/>
  <c r="BK197" i="2"/>
  <c r="BK129" i="2"/>
  <c r="J82" i="2"/>
  <c r="J188" i="2"/>
  <c r="J218" i="2"/>
  <c r="BK95" i="2"/>
  <c r="P81" i="2" l="1"/>
  <c r="BK146" i="2"/>
  <c r="J146" i="2"/>
  <c r="J58" i="2"/>
  <c r="BK207" i="2"/>
  <c r="J207" i="2"/>
  <c r="J61" i="2"/>
  <c r="R81" i="2"/>
  <c r="T146" i="2"/>
  <c r="R196" i="2"/>
  <c r="P207" i="2"/>
  <c r="T81" i="2"/>
  <c r="T80" i="2" s="1"/>
  <c r="R146" i="2"/>
  <c r="P196" i="2"/>
  <c r="R207" i="2"/>
  <c r="BK81" i="2"/>
  <c r="J81" i="2" s="1"/>
  <c r="J57" i="2" s="1"/>
  <c r="P146" i="2"/>
  <c r="BK196" i="2"/>
  <c r="J196" i="2" s="1"/>
  <c r="J60" i="2" s="1"/>
  <c r="T196" i="2"/>
  <c r="T207" i="2"/>
  <c r="BE102" i="2"/>
  <c r="BE107" i="2"/>
  <c r="BE118" i="2"/>
  <c r="BE147" i="2"/>
  <c r="BE183" i="2"/>
  <c r="BE188" i="2"/>
  <c r="BE197" i="2"/>
  <c r="BE214" i="2"/>
  <c r="J48" i="2"/>
  <c r="F51" i="2"/>
  <c r="BE95" i="2"/>
  <c r="BE99" i="2"/>
  <c r="BE101" i="2"/>
  <c r="BE114" i="2"/>
  <c r="BE116" i="2"/>
  <c r="BE149" i="2"/>
  <c r="BE153" i="2"/>
  <c r="BE161" i="2"/>
  <c r="BE173" i="2"/>
  <c r="BE178" i="2"/>
  <c r="BE208" i="2"/>
  <c r="BE210" i="2"/>
  <c r="BE216" i="2"/>
  <c r="BE217" i="2"/>
  <c r="BE218" i="2"/>
  <c r="BE82" i="2"/>
  <c r="BE110" i="2"/>
  <c r="BE166" i="2"/>
  <c r="BE202" i="2"/>
  <c r="BE212" i="2"/>
  <c r="BE219" i="2"/>
  <c r="BE86" i="2"/>
  <c r="BE100" i="2"/>
  <c r="BE112" i="2"/>
  <c r="BE129" i="2"/>
  <c r="BE154" i="2"/>
  <c r="F34" i="2"/>
  <c r="BC55" i="1"/>
  <c r="BC54" i="1"/>
  <c r="W32" i="1" s="1"/>
  <c r="F33" i="2"/>
  <c r="BB55" i="1" s="1"/>
  <c r="BB54" i="1" s="1"/>
  <c r="W31" i="1" s="1"/>
  <c r="F32" i="2"/>
  <c r="BA55" i="1"/>
  <c r="BA54" i="1" s="1"/>
  <c r="AW54" i="1" s="1"/>
  <c r="AK30" i="1" s="1"/>
  <c r="J32" i="2"/>
  <c r="AW55" i="1"/>
  <c r="F35" i="2"/>
  <c r="BD55" i="1" s="1"/>
  <c r="BD54" i="1" s="1"/>
  <c r="W33" i="1" s="1"/>
  <c r="P195" i="2" l="1"/>
  <c r="R80" i="2"/>
  <c r="T195" i="2"/>
  <c r="T79" i="2"/>
  <c r="R195" i="2"/>
  <c r="P80" i="2"/>
  <c r="P79" i="2"/>
  <c r="AU55" i="1"/>
  <c r="BK80" i="2"/>
  <c r="J80" i="2" s="1"/>
  <c r="J56" i="2" s="1"/>
  <c r="BK195" i="2"/>
  <c r="J195" i="2" s="1"/>
  <c r="J59" i="2" s="1"/>
  <c r="AX54" i="1"/>
  <c r="F31" i="2"/>
  <c r="AZ55" i="1" s="1"/>
  <c r="AZ54" i="1" s="1"/>
  <c r="W29" i="1" s="1"/>
  <c r="AU54" i="1"/>
  <c r="AY54" i="1"/>
  <c r="W30" i="1"/>
  <c r="J31" i="2"/>
  <c r="AV55" i="1" s="1"/>
  <c r="AT55" i="1" s="1"/>
  <c r="R79" i="2" l="1"/>
  <c r="BK79" i="2"/>
  <c r="J79" i="2"/>
  <c r="J55" i="2" s="1"/>
  <c r="AV54" i="1"/>
  <c r="AK29" i="1"/>
  <c r="J28" i="2" l="1"/>
  <c r="AG55" i="1"/>
  <c r="AG54" i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<sst xmlns="http://schemas.openxmlformats.org/spreadsheetml/2006/main" count="2107" uniqueCount="523">
  <si>
    <t>Export Komplet</t>
  </si>
  <si>
    <t>VZ</t>
  </si>
  <si>
    <t>2.0</t>
  </si>
  <si>
    <t/>
  </si>
  <si>
    <t>False</t>
  </si>
  <si>
    <t>{bbca7cf5-a858-4f99-a35d-41a4b793a571}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</si>
  <si>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</si>
  <si>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</si>
  <si>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</si>
  <si>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</si>
  <si>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</si>
  <si>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</si>
  <si>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</si>
  <si>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</si>
  <si>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</si>
  <si>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25-01_4983_A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</si>
  <si>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</si>
  <si>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</si>
  <si>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DEMOLICE OBJEKTU E2 V AREÁLU TUL HUSOVA UL.LIBEREC</t>
  </si>
  <si>
    <t>KSO:</t>
  </si>
  <si>
    <t>CC-CZ:</t>
  </si>
  <si>
    <t>Místo:</t>
  </si>
  <si>
    <t xml:space="preserve"> </t>
  </si>
  <si>
    <t>Datum:</t>
  </si>
  <si>
    <t>15. 2. 2025</t>
  </si>
  <si>
    <t>Zadavatel:</t>
  </si>
  <si>
    <t>IČ:</t>
  </si>
  <si>
    <t>Technická univerzita v Liberci, Studentská 2, LBC</t>
  </si>
  <si>
    <t>DIČ:</t>
  </si>
  <si>
    <t>Účastník:</t>
  </si>
  <si>
    <t>Vyplň údaj</t>
  </si>
  <si>
    <t>Projektant:</t>
  </si>
  <si>
    <t>PROFES PROJEKT S.R.O.</t>
  </si>
  <si>
    <t>True</t>
  </si>
  <si>
    <t>Zpracovatel:</t>
  </si>
  <si>
    <t>PROPOS LIBEREC S.R.O.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</si>
  <si>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</si>
  <si>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Předpokládá se, že v předstihu zahájení stavby bude investorem realizována šetrná demontáž, odvoz a vyskladnění herníich prvků MŠ a případně dalšílho mobiliáře, resp.technických prvků. V předstihu bude odvezen i veškerý mobiliá, stroje, materiál určený k likvidaci. Na dovyklizení je určena příslušná položka rozpočtu, která bude realizovaná na pokyn investora a vyúčtována dle skutečnosti. Po převzetí demolovaného staveniště se má za to, že veškerý demolovaný materiál vč.šrotu je majetkem dodavatele a je na něm, jak s ním naloží (odborně a ekologicky)._x000D_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</si>
  <si>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</si>
  <si>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</si>
  <si>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</si>
  <si>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</si>
  <si>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</si>
  <si>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</si>
  <si>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</si>
  <si>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</si>
  <si>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</si>
  <si>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</si>
  <si>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</si>
  <si>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</si>
  <si>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</si>
  <si>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</si>
  <si>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</si>
  <si>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</si>
  <si>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</si>
  <si>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</si>
  <si>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</si>
  <si>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</si>
  <si>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</si>
  <si>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</si>
  <si>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</si>
  <si>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</si>
  <si>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</si>
  <si>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</si>
  <si>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</si>
  <si>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</si>
  <si>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</si>
  <si>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</si>
  <si>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</si>
  <si>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</si>
  <si>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</si>
  <si>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</si>
  <si>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</si>
  <si>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</si>
  <si>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</si>
  <si>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</si>
  <si>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</si>
  <si>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</si>
  <si>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</si>
  <si>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</si>
  <si>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</si>
  <si>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Předpokládá se, že v předstihu zahájení stavby bude investorem realizována šetrná demontáž, odvoz a vyskladnění herníich prvků MŠ a případně dalšílho mobiliáře, resp.technických prvků. V předstihu bude odvezen i veškerý mobiliá, stroje, materiál určený k likvidaci. Na dovyklizení je určena příslušná položka rozpočtu, která bude realizovaná na pokyn investora a vyúčtována dle skutečnosti. Po převzetí demolovaného staveniště se má za to, že veškerý demolovaný materiál vč.šrotu je majetkem dodavatele a je na něm, jak s ním naloží (odborně a ekologicky).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</si>
  <si>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</si>
  <si>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</si>
  <si>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</si>
  <si>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</si>
  <si>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</si>
  <si>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</si>
  <si>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</si>
  <si>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</si>
  <si>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762 - Konstrukce tesařské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</si>
  <si>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</si>
  <si>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</si>
  <si>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</si>
  <si>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</si>
  <si>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</si>
  <si>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</si>
  <si>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</si>
  <si>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</si>
  <si>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</si>
  <si>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</si>
  <si>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</si>
  <si>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</si>
  <si>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</si>
  <si>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</si>
  <si>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</si>
  <si>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</si>
  <si>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</si>
  <si>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</si>
  <si>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</si>
  <si>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</si>
  <si>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900050200.1</t>
  </si>
  <si>
    <t>Finální dovyklizení ponechaného mobiliáře, odpadu, a pod.(provedeno na pokyn investora a účtováno dle skutečností</t>
  </si>
  <si>
    <t>hod</t>
  </si>
  <si>
    <t>4</t>
  </si>
  <si>
    <t>-2120211128</t>
  </si>
  <si>
    <t>VV</t>
  </si>
  <si>
    <t>předpoklad</t>
  </si>
  <si>
    <t>100</t>
  </si>
  <si>
    <t>Součet</t>
  </si>
  <si>
    <t>900065400.1</t>
  </si>
  <si>
    <t>Ochrana stávajících zpevněných ploch a střešních konstrukcí navazujících objektuů deskami, rohožemi, panely nebo jiným zvoleným způsobem vč.odstranění</t>
  </si>
  <si>
    <t>m2</t>
  </si>
  <si>
    <t>-989699933</t>
  </si>
  <si>
    <t>dvůr</t>
  </si>
  <si>
    <t>60,0*3,0</t>
  </si>
  <si>
    <t>plocha v ul.Bendlova</t>
  </si>
  <si>
    <t>plochy mezi objekty E2/E1, E2/E3</t>
  </si>
  <si>
    <t>46,0*3,0*2</t>
  </si>
  <si>
    <t>2*15,0</t>
  </si>
  <si>
    <t>3</t>
  </si>
  <si>
    <t>900100530.1</t>
  </si>
  <si>
    <t>Odborné zaslepení kanalizačního potrubí (např.zabetonováním)</t>
  </si>
  <si>
    <t>kpl</t>
  </si>
  <si>
    <t>1909492630</t>
  </si>
  <si>
    <t xml:space="preserve">do ul.Bendlova - předpoklad </t>
  </si>
  <si>
    <t>900100540.1</t>
  </si>
  <si>
    <t>Odborné odpojení, zaslepení a likvidace vedení elektroinstalací slaboproudu mezi objekty E1/E2 v prostoru krčku</t>
  </si>
  <si>
    <t>593902136</t>
  </si>
  <si>
    <t>5</t>
  </si>
  <si>
    <t>900100580.1</t>
  </si>
  <si>
    <t>Odborné uzavření větví ústředního vytápění a rozvodů TUV pro halovou část, studentský klub a mateřskou školu (teplovod 2x DN 250 pod stropem chodby objektu E2 bude zachován)</t>
  </si>
  <si>
    <t>-834980896</t>
  </si>
  <si>
    <t>6</t>
  </si>
  <si>
    <t>900100590.1</t>
  </si>
  <si>
    <t>Odborná demontáž a likvidace nákladního výtahu</t>
  </si>
  <si>
    <t>-2060211160</t>
  </si>
  <si>
    <t>7</t>
  </si>
  <si>
    <t>941111111</t>
  </si>
  <si>
    <t>Lešení řadové trubkové lehké pracovní s podlahami s provozním zatížením tř. 3 do 200 kg/m2 šířky tř. W06 od 0,6 do 0,9 m výšky do 10 m montáž</t>
  </si>
  <si>
    <t>CS ÚRS 2025 01</t>
  </si>
  <si>
    <t>-679521802</t>
  </si>
  <si>
    <t>Online PSC</t>
  </si>
  <si>
    <t>https://podminky.urs.cz/item/CS_URS_2025_01/941111111</t>
  </si>
  <si>
    <t>podél dvorní fasády a štítových stěn - pro protiprašnou fóliovou ochranu</t>
  </si>
  <si>
    <t>(54,59+2*0,9+9,455+0,9+9,455+0,9)*11,63</t>
  </si>
  <si>
    <t>8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</si>
  <si>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</si>
  <si>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</si>
  <si>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-50282491</t>
  </si>
  <si>
    <t>https://podminky.urs.cz/item/CS_URS_2025_01/941111211</t>
  </si>
  <si>
    <t>896,673*30</t>
  </si>
  <si>
    <t>941111811</t>
  </si>
  <si>
    <t>Lešení řadové trubkové lehké pracovní s podlahami s provozním zatížením tř. 3 do 200 kg/m2 šířky tř. W06 od 0,6 do 0,9 m výšky do 10 m demontáž</t>
  </si>
  <si>
    <t>699137561</t>
  </si>
  <si>
    <t>https://podminky.urs.cz/item/CS_URS_2025_01/941111811</t>
  </si>
  <si>
    <t>10</t>
  </si>
  <si>
    <t>944611111</t>
  </si>
  <si>
    <t>Plachta ochranná zavěšená na konstrukci lešení z textilie z umělých vláken montáž</t>
  </si>
  <si>
    <t>1222850297</t>
  </si>
  <si>
    <t>https://podminky.urs.cz/item/CS_URS_2025_01/944611111</t>
  </si>
  <si>
    <t>11</t>
  </si>
  <si>
    <t>944611211</t>
  </si>
  <si>
    <t>Plachta ochranná zavěšená na konstrukci lešení z textilie z umělých vláken příplatek k ceně za každý den použití</t>
  </si>
  <si>
    <t>-1674993394</t>
  </si>
  <si>
    <t>https://podminky.urs.cz/item/CS_URS_2025_01/944611211</t>
  </si>
  <si>
    <t>944611811</t>
  </si>
  <si>
    <t>Plachta ochranná zavěšená na konstrukci lešení z textilie z umělých vláken demontáž</t>
  </si>
  <si>
    <t>1611464293</t>
  </si>
  <si>
    <t>https://podminky.urs.cz/item/CS_URS_2025_01/944611811</t>
  </si>
  <si>
    <t>13</t>
  </si>
  <si>
    <t>981011711</t>
  </si>
  <si>
    <t>Demolice budov postupným rozebíráním z monolitického nebo montovaného železobetonu včetně výplňového zdiva, s podílem konstrukcí do 10 %</t>
  </si>
  <si>
    <t>m3</t>
  </si>
  <si>
    <t>345871565</t>
  </si>
  <si>
    <t>https://podminky.urs.cz/item/CS_URS_2025_01/981011711</t>
  </si>
  <si>
    <t>OP</t>
  </si>
  <si>
    <t>halová část modul 3-9/A-G</t>
  </si>
  <si>
    <t>(35,943+9,257+9,458)*(45,93-9,45)*6,945</t>
  </si>
  <si>
    <t>odpočet úžlabí mezi loděmi</t>
  </si>
  <si>
    <t>-9,0*1,0/2*36,635*(5+0,5+0,5)</t>
  </si>
  <si>
    <t>přípočet rozšíření MŠ</t>
  </si>
  <si>
    <t>14,0*2,4*5,0</t>
  </si>
  <si>
    <t>1,3*6,0*3,4</t>
  </si>
  <si>
    <t>14</t>
  </si>
  <si>
    <t>981011713</t>
  </si>
  <si>
    <t>Demolice budov postupným rozebíráním z monolitického nebo montovaného železobetonu včetně výplňového zdiva, s podílem konstrukcí přes 15 do 20 %</t>
  </si>
  <si>
    <t>-885199680</t>
  </si>
  <si>
    <t>https://podminky.urs.cz/item/CS_URS_2025_01/981011713</t>
  </si>
  <si>
    <t>(0,3+6,45+0,15+2,248+0,302)*54,59*(11,5-4,235)</t>
  </si>
  <si>
    <t>3,0*9,478*(13,8-11,5)</t>
  </si>
  <si>
    <t>Mezisoučet OP</t>
  </si>
  <si>
    <t>propočet kcí pro určení poměru</t>
  </si>
  <si>
    <t>(9,45+54,59-2*0,3)*2*7,265*0,35</t>
  </si>
  <si>
    <t>(9,478+2,5)*2*(13,8-11,5)*0,25</t>
  </si>
  <si>
    <t>9,45*54,59*0,25*2</t>
  </si>
  <si>
    <t>54,0*0,15*3,35*2</t>
  </si>
  <si>
    <t>6,45*0,15*3,35*7</t>
  </si>
  <si>
    <t>Mezisoučet kcí</t>
  </si>
  <si>
    <t>-671,295</t>
  </si>
  <si>
    <t>poměr</t>
  </si>
  <si>
    <t>671,295/3813,234 = 0,176</t>
  </si>
  <si>
    <t>997</t>
  </si>
  <si>
    <t>Doprava suti a vybouraných hmot</t>
  </si>
  <si>
    <t>15</t>
  </si>
  <si>
    <t>997006512</t>
  </si>
  <si>
    <t>Vodorovná doprava suti na skládku s naložením na dopravní prostředek a složením přes 100 m do 1 km</t>
  </si>
  <si>
    <t>t</t>
  </si>
  <si>
    <t>-171002729</t>
  </si>
  <si>
    <t>https://podminky.urs.cz/item/CS_URS_2025_01/997006512</t>
  </si>
  <si>
    <t>16</t>
  </si>
  <si>
    <t>997006512.1</t>
  </si>
  <si>
    <t>Vodorovná doprava kovového čistého šrotu do sběrny nebo mezideponie k případnému dalšímu zpracování (majetek dodavatele)</t>
  </si>
  <si>
    <t>-1098630923</t>
  </si>
  <si>
    <t>10,0</t>
  </si>
  <si>
    <t>17</t>
  </si>
  <si>
    <t>997006520.1</t>
  </si>
  <si>
    <t>Příplatek na vzdálenost přes 1 km - na skládku dodovatele</t>
  </si>
  <si>
    <t>1874106685</t>
  </si>
  <si>
    <t>18</t>
  </si>
  <si>
    <t>997013804</t>
  </si>
  <si>
    <t>Poplatek za uložení stavebního odpadu na skládce (skládkovné) ze skla zatříděného do Katalogu odpadů pod kódem 17 02 02</t>
  </si>
  <si>
    <t>-1298384807</t>
  </si>
  <si>
    <t>https://podminky.urs.cz/item/CS_URS_2025_01/997013804</t>
  </si>
  <si>
    <t>fasádní okna - předpoklad 35 kg/m2</t>
  </si>
  <si>
    <t>8,0*2,4*6*2*2*0,035</t>
  </si>
  <si>
    <t>ostatní</t>
  </si>
  <si>
    <t>18,0-16,128</t>
  </si>
  <si>
    <t>19</t>
  </si>
  <si>
    <t>997013813</t>
  </si>
  <si>
    <t>Poplatek za uložení stavebního odpadu na skládce (skládkovné) z plastických hmot zatříděného do Katalogu odpadů pod kódem 17 02 03</t>
  </si>
  <si>
    <t>1561982655</t>
  </si>
  <si>
    <t>https://podminky.urs.cz/item/CS_URS_2025_01/997013813</t>
  </si>
  <si>
    <t>předpoklad PVC. plastové výrobky ...</t>
  </si>
  <si>
    <t>8,0</t>
  </si>
  <si>
    <t>20</t>
  </si>
  <si>
    <t>997013814</t>
  </si>
  <si>
    <t>Poplatek za uložení stavebního odpadu na skládce (skládkovné) z izolačních materiálů zatříděného do Katalogu odpadů pod kódem 17 06 04</t>
  </si>
  <si>
    <t>798197564</t>
  </si>
  <si>
    <t>https://podminky.urs.cz/item/CS_URS_2025_01/997013814</t>
  </si>
  <si>
    <t>půdorysná plocha střech - předpoklad 20 cm tepelné izolace 30 kg/m3</t>
  </si>
  <si>
    <t>54,6*45,6*0,2*0,03</t>
  </si>
  <si>
    <t>ostatní izolační materiály podlah a stěn</t>
  </si>
  <si>
    <t>18,0-14,939</t>
  </si>
  <si>
    <t>997013862</t>
  </si>
  <si>
    <t>Poplatek za uložení stavebního odpadu na recyklační skládce (skládkovné) z armovaného betonu zatříděného do Katalogu odpadů pod kódem 17 01 01</t>
  </si>
  <si>
    <t>-1055300703</t>
  </si>
  <si>
    <t>https://podminky.urs.cz/item/CS_URS_2025_01/997013862</t>
  </si>
  <si>
    <t>předpoklad 20 % z celkového množství</t>
  </si>
  <si>
    <t>3951,13*0,2</t>
  </si>
  <si>
    <t>22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</si>
  <si>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</si>
  <si>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</si>
  <si>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-1306299763</t>
  </si>
  <si>
    <t>https://podminky.urs.cz/item/CS_URS_2025_01/997013869</t>
  </si>
  <si>
    <t>3951,13-18,0-8,0-18,0-30,0-40,0</t>
  </si>
  <si>
    <t>-790,226</t>
  </si>
  <si>
    <t>23</t>
  </si>
  <si>
    <t>997013871</t>
  </si>
  <si>
    <t>Poplatek za uložení stavebního odpadu na recyklační skládce (skládkovné) směsného stavebního a demoličního zatříděného do Katalogu odpadů pod kódem 17 09 04</t>
  </si>
  <si>
    <t>457618043</t>
  </si>
  <si>
    <t>https://podminky.urs.cz/item/CS_URS_2025_01/997013871</t>
  </si>
  <si>
    <t>30,0</t>
  </si>
  <si>
    <t>24</t>
  </si>
  <si>
    <t>997013875</t>
  </si>
  <si>
    <t>Poplatek za uložení stavebního odpadu na recyklační skládce (skládkovné) asfaltového bez obsahu dehtu zatříděného do Katalogu odpadů pod kódem 17 03 02</t>
  </si>
  <si>
    <t>-1887973393</t>
  </si>
  <si>
    <t>https://podminky.urs.cz/item/CS_URS_2025_01/997013875</t>
  </si>
  <si>
    <t>půdorysná plocha střech - předpoklad 3 pásy</t>
  </si>
  <si>
    <t>54,6*45,6*0,005*3</t>
  </si>
  <si>
    <t>40,0-37,346</t>
  </si>
  <si>
    <t>PSV</t>
  </si>
  <si>
    <t>Práce a dodávky PSV</t>
  </si>
  <si>
    <t>762</t>
  </si>
  <si>
    <t>Konstrukce tesařské</t>
  </si>
  <si>
    <t>25</t>
  </si>
  <si>
    <t>76208000.1</t>
  </si>
  <si>
    <t>Provizorní tesařská konstrukce zastřešení podélného dvorního traktu s provizorní střešní fólií a kontrolovaným odvodem dešťových vod</t>
  </si>
  <si>
    <t>-1676492590</t>
  </si>
  <si>
    <t>54,45*9,455</t>
  </si>
  <si>
    <t>přípočet na sklon a přesahy 5 %</t>
  </si>
  <si>
    <t>514,825*0,05</t>
  </si>
  <si>
    <t>26</t>
  </si>
  <si>
    <t>76208000.2</t>
  </si>
  <si>
    <t>Dmtž provizorní tesařské konstrukce zastřešení vč.likvidace</t>
  </si>
  <si>
    <t>-969717763</t>
  </si>
  <si>
    <t>VRN</t>
  </si>
  <si>
    <t>Vedlejší rozpočtové náklady</t>
  </si>
  <si>
    <t>27</t>
  </si>
  <si>
    <t>030001000</t>
  </si>
  <si>
    <t>Zařízení staveniště (montáž, pronájem, demontáž)</t>
  </si>
  <si>
    <t>1024</t>
  </si>
  <si>
    <t>-589727003</t>
  </si>
  <si>
    <t>https://podminky.urs.cz/item/CS_URS_2025_01/030001000</t>
  </si>
  <si>
    <t>28</t>
  </si>
  <si>
    <t>030001000.1</t>
  </si>
  <si>
    <t>Ochrana konstrukce stropu nad 1.NP proti statickému narušení při demoličních pracech ve vyšších podlažích</t>
  </si>
  <si>
    <t>1808280510</t>
  </si>
  <si>
    <t>54,59*(9,455-2*0,4)</t>
  </si>
  <si>
    <t>29</t>
  </si>
  <si>
    <t>030001000.2</t>
  </si>
  <si>
    <t>Ochrana konstrukce stropu nad 1.PP proti statickému narušení při demoličních pracech ve vyšších podlažích</t>
  </si>
  <si>
    <t>-1061518887</t>
  </si>
  <si>
    <t>36,45*6,48</t>
  </si>
  <si>
    <t>30</t>
  </si>
  <si>
    <t>045203000</t>
  </si>
  <si>
    <t>Kompletační a koordinační činnost</t>
  </si>
  <si>
    <t>-714491980</t>
  </si>
  <si>
    <t>https://podminky.urs.cz/item/CS_URS_2025_01/045203000</t>
  </si>
  <si>
    <t>31</t>
  </si>
  <si>
    <t>045203000.1</t>
  </si>
  <si>
    <t>Náklady spojené s umístěním stavby a případnými doplňkovými požadavky investora</t>
  </si>
  <si>
    <t>-696708288</t>
  </si>
  <si>
    <t>32</t>
  </si>
  <si>
    <t>045203000.2</t>
  </si>
  <si>
    <t>Vypracování demoličního plánu dodavatelem</t>
  </si>
  <si>
    <t>-1381032572</t>
  </si>
  <si>
    <t>33</t>
  </si>
  <si>
    <t>045203000.3</t>
  </si>
  <si>
    <t>Zajištění odborného statického dozoru během stavby</t>
  </si>
  <si>
    <t>1148324898</t>
  </si>
  <si>
    <t>34</t>
  </si>
  <si>
    <t>045203000.4</t>
  </si>
  <si>
    <t>Případné dopravně-inženýrské opatření, zábor</t>
  </si>
  <si>
    <t>1760959367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</si>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</sst>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22" fillId="5" borderId="8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right" vertical="center"/>
    </xf>
    <xf numFmtId="0" fontId="22" fillId="5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23" fillId="3" borderId="20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81011713" TargetMode="External"/><Relationship Id="rId13" Type="http://schemas.openxmlformats.org/officeDocument/2006/relationships/hyperlink" Target="https://podminky.urs.cz/item/CS_URS_2025_01/997013862" TargetMode="External"/><Relationship Id="rId18" Type="http://schemas.openxmlformats.org/officeDocument/2006/relationships/hyperlink" Target="https://podminky.urs.cz/item/CS_URS_2025_01/045203000" TargetMode="External"/><Relationship Id="rId3" Type="http://schemas.openxmlformats.org/officeDocument/2006/relationships/hyperlink" Target="https://podminky.urs.cz/item/CS_URS_2025_01/941111811" TargetMode="External"/><Relationship Id="rId7" Type="http://schemas.openxmlformats.org/officeDocument/2006/relationships/hyperlink" Target="https://podminky.urs.cz/item/CS_URS_2025_01/981011711" TargetMode="External"/><Relationship Id="rId12" Type="http://schemas.openxmlformats.org/officeDocument/2006/relationships/hyperlink" Target="https://podminky.urs.cz/item/CS_URS_2025_01/997013814" TargetMode="External"/><Relationship Id="rId17" Type="http://schemas.openxmlformats.org/officeDocument/2006/relationships/hyperlink" Target="https://podminky.urs.cz/item/CS_URS_2025_01/030001000" TargetMode="External"/><Relationship Id="rId2" Type="http://schemas.openxmlformats.org/officeDocument/2006/relationships/hyperlink" Target="https://podminky.urs.cz/item/CS_URS_2025_01/941111211" TargetMode="External"/><Relationship Id="rId16" Type="http://schemas.openxmlformats.org/officeDocument/2006/relationships/hyperlink" Target="https://podminky.urs.cz/item/CS_URS_2025_01/997013875" TargetMode="External"/><Relationship Id="rId1" Type="http://schemas.openxmlformats.org/officeDocument/2006/relationships/hyperlink" Target="https://podminky.urs.cz/item/CS_URS_2025_01/941111111" TargetMode="External"/><Relationship Id="rId6" Type="http://schemas.openxmlformats.org/officeDocument/2006/relationships/hyperlink" Target="https://podminky.urs.cz/item/CS_URS_2025_01/944611811" TargetMode="External"/><Relationship Id="rId11" Type="http://schemas.openxmlformats.org/officeDocument/2006/relationships/hyperlink" Target="https://podminky.urs.cz/item/CS_URS_2025_01/997013813" TargetMode="External"/><Relationship Id="rId5" Type="http://schemas.openxmlformats.org/officeDocument/2006/relationships/hyperlink" Target="https://podminky.urs.cz/item/CS_URS_2025_01/944611211" TargetMode="External"/><Relationship Id="rId15" Type="http://schemas.openxmlformats.org/officeDocument/2006/relationships/hyperlink" Target="https://podminky.urs.cz/item/CS_URS_2025_01/997013871" TargetMode="External"/><Relationship Id="rId10" Type="http://schemas.openxmlformats.org/officeDocument/2006/relationships/hyperlink" Target="https://podminky.urs.cz/item/CS_URS_2025_01/997013804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944611111" TargetMode="External"/><Relationship Id="rId9" Type="http://schemas.openxmlformats.org/officeDocument/2006/relationships/hyperlink" Target="https://podminky.urs.cz/item/CS_URS_2025_01/997006512" TargetMode="External"/><Relationship Id="rId14" Type="http://schemas.openxmlformats.org/officeDocument/2006/relationships/hyperlink" Target="https://podminky.urs.cz/item/CS_URS_2025_01/99701386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11" customWidth="1"/>
    <col min="2" max="2" width="1.6640625" style="111" customWidth="1"/>
    <col min="3" max="3" width="4.1640625" style="111" customWidth="1"/>
    <col min="4" max="33" width="2.6640625" style="111" customWidth="1"/>
    <col min="34" max="34" width="3.33203125" style="111" customWidth="1"/>
    <col min="35" max="35" width="31.6640625" style="111" customWidth="1"/>
    <col min="36" max="37" width="2.5" style="111" customWidth="1"/>
    <col min="38" max="38" width="8.33203125" style="111" customWidth="1"/>
    <col min="39" max="39" width="3.33203125" style="111" customWidth="1"/>
    <col min="40" max="40" width="13.33203125" style="111" customWidth="1"/>
    <col min="41" max="41" width="7.5" style="111" customWidth="1"/>
    <col min="42" max="42" width="4.1640625" style="111" customWidth="1"/>
    <col min="43" max="43" width="15.6640625" style="111" customWidth="1"/>
    <col min="44" max="44" width="13.6640625" style="111" customWidth="1"/>
    <col min="45" max="47" width="25.83203125" style="111" hidden="1" customWidth="1"/>
    <col min="48" max="49" width="21.6640625" style="111" hidden="1" customWidth="1"/>
    <col min="50" max="51" width="25" style="111" hidden="1" customWidth="1"/>
    <col min="52" max="52" width="21.6640625" style="111" hidden="1" customWidth="1"/>
    <col min="53" max="53" width="19.1640625" style="111" hidden="1" customWidth="1"/>
    <col min="54" max="54" width="25" style="111" hidden="1" customWidth="1"/>
    <col min="55" max="55" width="21.6640625" style="111" hidden="1" customWidth="1"/>
    <col min="56" max="56" width="19.1640625" style="111" hidden="1" customWidth="1"/>
    <col min="57" max="57" width="66.5" style="111" customWidth="1"/>
    <col min="58" max="70" width="9.33203125" style="111"/>
    <col min="71" max="91" width="9.33203125" style="111" hidden="1"/>
    <col min="92" max="16384" width="9.33203125" style="111"/>
  </cols>
  <sheetData>
    <row r="1" spans="1:74" ht="11.25">
      <c r="A1" s="110" t="s">
        <v>0</v>
      </c>
      <c r="AZ1" s="110" t="s">
        <v>1</v>
      </c>
      <c r="BA1" s="110" t="s">
        <v>2</v>
      </c>
      <c r="BB1" s="110" t="s">
        <v>3</v>
      </c>
      <c r="BT1" s="110" t="s">
        <v>4</v>
      </c>
      <c r="BU1" s="110" t="s">
        <v>4</v>
      </c>
      <c r="BV1" s="110" t="s">
        <v>5</v>
      </c>
    </row>
    <row r="2" spans="1:74" ht="36.950000000000003" customHeight="1">
      <c r="AR2" s="112" t="s">
        <v>6</v>
      </c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S2" s="114" t="s">
        <v>7</v>
      </c>
      <c r="BT2" s="114" t="s">
        <v>8</v>
      </c>
    </row>
    <row r="3" spans="1:74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7"/>
      <c r="BS3" s="114" t="s">
        <v>7</v>
      </c>
      <c r="BT3" s="114" t="s">
        <v>9</v>
      </c>
    </row>
    <row r="4" spans="1:74" ht="24.95" customHeight="1">
      <c r="B4" s="117"/>
      <c r="D4" s="118" t="s">
        <v>10</v>
      </c>
      <c r="AR4" s="117"/>
      <c r="AS4" s="119" t="s">
        <v>11</v>
      </c>
      <c r="BE4" s="120" t="s">
        <v>12</v>
      </c>
      <c r="BS4" s="114" t="s">
        <v>13</v>
      </c>
    </row>
    <row r="5" spans="1:74" ht="12" customHeight="1">
      <c r="B5" s="117"/>
      <c r="D5" s="121" t="s">
        <v>14</v>
      </c>
      <c r="K5" s="122" t="s">
        <v>15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R5" s="117"/>
      <c r="BE5" s="123" t="s">
        <v>16</v>
      </c>
      <c r="BS5" s="114" t="s">
        <v>7</v>
      </c>
    </row>
    <row r="6" spans="1:74" ht="36.950000000000003" customHeight="1">
      <c r="B6" s="117"/>
      <c r="D6" s="124" t="s">
        <v>17</v>
      </c>
      <c r="K6" s="125" t="s">
        <v>18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R6" s="117"/>
      <c r="BE6" s="126"/>
      <c r="BS6" s="114" t="s">
        <v>7</v>
      </c>
    </row>
    <row r="7" spans="1:74" ht="12" customHeight="1">
      <c r="B7" s="117"/>
      <c r="D7" s="127" t="s">
        <v>19</v>
      </c>
      <c r="K7" s="128" t="s">
        <v>3</v>
      </c>
      <c r="AK7" s="127" t="s">
        <v>20</v>
      </c>
      <c r="AN7" s="128" t="s">
        <v>3</v>
      </c>
      <c r="AR7" s="117"/>
      <c r="BE7" s="126"/>
      <c r="BS7" s="114" t="s">
        <v>7</v>
      </c>
    </row>
    <row r="8" spans="1:74" ht="12" customHeight="1">
      <c r="B8" s="117"/>
      <c r="D8" s="127" t="s">
        <v>21</v>
      </c>
      <c r="K8" s="128" t="s">
        <v>22</v>
      </c>
      <c r="AK8" s="127" t="s">
        <v>23</v>
      </c>
      <c r="AN8" s="4" t="s">
        <v>24</v>
      </c>
      <c r="AR8" s="117"/>
      <c r="BE8" s="126"/>
      <c r="BS8" s="114" t="s">
        <v>7</v>
      </c>
    </row>
    <row r="9" spans="1:74" ht="14.45" customHeight="1">
      <c r="B9" s="117"/>
      <c r="AR9" s="117"/>
      <c r="BE9" s="126"/>
      <c r="BS9" s="114" t="s">
        <v>7</v>
      </c>
    </row>
    <row r="10" spans="1:74" ht="12" customHeight="1">
      <c r="B10" s="117"/>
      <c r="D10" s="127" t="s">
        <v>25</v>
      </c>
      <c r="AK10" s="127" t="s">
        <v>26</v>
      </c>
      <c r="AN10" s="128" t="s">
        <v>3</v>
      </c>
      <c r="AR10" s="117"/>
      <c r="BE10" s="126"/>
      <c r="BS10" s="114" t="s">
        <v>7</v>
      </c>
    </row>
    <row r="11" spans="1:74" ht="18.399999999999999" customHeight="1">
      <c r="B11" s="117"/>
      <c r="E11" s="128" t="s">
        <v>27</v>
      </c>
      <c r="AK11" s="127" t="s">
        <v>28</v>
      </c>
      <c r="AN11" s="128" t="s">
        <v>3</v>
      </c>
      <c r="AR11" s="117"/>
      <c r="BE11" s="126"/>
      <c r="BS11" s="114" t="s">
        <v>7</v>
      </c>
    </row>
    <row r="12" spans="1:74" ht="6.95" customHeight="1">
      <c r="B12" s="117"/>
      <c r="AR12" s="117"/>
      <c r="BE12" s="126"/>
      <c r="BS12" s="114" t="s">
        <v>7</v>
      </c>
    </row>
    <row r="13" spans="1:74" ht="12" customHeight="1">
      <c r="B13" s="117"/>
      <c r="D13" s="127" t="s">
        <v>29</v>
      </c>
      <c r="AK13" s="127" t="s">
        <v>26</v>
      </c>
      <c r="AN13" s="5" t="s">
        <v>30</v>
      </c>
      <c r="AR13" s="117"/>
      <c r="BE13" s="126"/>
      <c r="BS13" s="114" t="s">
        <v>7</v>
      </c>
    </row>
    <row r="14" spans="1:74" ht="12.75">
      <c r="B14" s="117"/>
      <c r="E14" s="100" t="s">
        <v>30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127" t="s">
        <v>28</v>
      </c>
      <c r="AN14" s="5" t="s">
        <v>30</v>
      </c>
      <c r="AR14" s="117"/>
      <c r="BE14" s="126"/>
      <c r="BS14" s="114" t="s">
        <v>7</v>
      </c>
    </row>
    <row r="15" spans="1:74" ht="6.95" customHeight="1">
      <c r="B15" s="117"/>
      <c r="AR15" s="117"/>
      <c r="BE15" s="126"/>
      <c r="BS15" s="114" t="s">
        <v>4</v>
      </c>
    </row>
    <row r="16" spans="1:74" ht="12" customHeight="1">
      <c r="B16" s="117"/>
      <c r="D16" s="127" t="s">
        <v>31</v>
      </c>
      <c r="AK16" s="127" t="s">
        <v>26</v>
      </c>
      <c r="AN16" s="128" t="s">
        <v>3</v>
      </c>
      <c r="AR16" s="117"/>
      <c r="BE16" s="126"/>
      <c r="BS16" s="114" t="s">
        <v>4</v>
      </c>
    </row>
    <row r="17" spans="1:71" ht="18.399999999999999" customHeight="1">
      <c r="B17" s="117"/>
      <c r="E17" s="128" t="s">
        <v>32</v>
      </c>
      <c r="AK17" s="127" t="s">
        <v>28</v>
      </c>
      <c r="AN17" s="128" t="s">
        <v>3</v>
      </c>
      <c r="AR17" s="117"/>
      <c r="BE17" s="126"/>
      <c r="BS17" s="114" t="s">
        <v>33</v>
      </c>
    </row>
    <row r="18" spans="1:71" ht="6.95" customHeight="1">
      <c r="B18" s="117"/>
      <c r="AR18" s="117"/>
      <c r="BE18" s="126"/>
      <c r="BS18" s="114" t="s">
        <v>7</v>
      </c>
    </row>
    <row r="19" spans="1:71" ht="12" customHeight="1">
      <c r="B19" s="117"/>
      <c r="D19" s="127" t="s">
        <v>34</v>
      </c>
      <c r="AK19" s="127" t="s">
        <v>26</v>
      </c>
      <c r="AN19" s="128" t="s">
        <v>3</v>
      </c>
      <c r="AR19" s="117"/>
      <c r="BE19" s="126"/>
      <c r="BS19" s="114" t="s">
        <v>7</v>
      </c>
    </row>
    <row r="20" spans="1:71" ht="18.399999999999999" customHeight="1">
      <c r="B20" s="117"/>
      <c r="E20" s="128" t="s">
        <v>35</v>
      </c>
      <c r="AK20" s="127" t="s">
        <v>28</v>
      </c>
      <c r="AN20" s="128" t="s">
        <v>3</v>
      </c>
      <c r="AR20" s="117"/>
      <c r="BE20" s="126"/>
      <c r="BS20" s="114" t="s">
        <v>4</v>
      </c>
    </row>
    <row r="21" spans="1:71" ht="6.95" customHeight="1">
      <c r="B21" s="117"/>
      <c r="AR21" s="117"/>
      <c r="BE21" s="126"/>
    </row>
    <row r="22" spans="1:71" ht="12" customHeight="1">
      <c r="B22" s="117"/>
      <c r="D22" s="127" t="s">
        <v>36</v>
      </c>
      <c r="AR22" s="117"/>
      <c r="BE22" s="126"/>
    </row>
    <row r="23" spans="1:71" ht="120" customHeight="1">
      <c r="B23" s="117"/>
      <c r="E23" s="129" t="s">
        <v>37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R23" s="117"/>
      <c r="BE23" s="126"/>
    </row>
    <row r="24" spans="1:71" ht="6.95" customHeight="1">
      <c r="B24" s="117"/>
      <c r="AR24" s="117"/>
      <c r="BE24" s="126"/>
    </row>
    <row r="25" spans="1:71" ht="6.95" customHeight="1">
      <c r="B25" s="117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R25" s="117"/>
      <c r="BE25" s="126"/>
    </row>
    <row r="26" spans="1:71" s="137" customFormat="1" ht="25.9" customHeight="1">
      <c r="A26" s="131"/>
      <c r="B26" s="132"/>
      <c r="C26" s="131"/>
      <c r="D26" s="133" t="s">
        <v>38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>
        <f>ROUND(AG54,2)</f>
        <v>0</v>
      </c>
      <c r="AL26" s="136"/>
      <c r="AM26" s="136"/>
      <c r="AN26" s="136"/>
      <c r="AO26" s="136"/>
      <c r="AP26" s="131"/>
      <c r="AQ26" s="131"/>
      <c r="AR26" s="132"/>
      <c r="BE26" s="126"/>
    </row>
    <row r="27" spans="1:71" s="137" customFormat="1" ht="6.9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2"/>
      <c r="BE27" s="126"/>
    </row>
    <row r="28" spans="1:71" s="137" customFormat="1" ht="12.75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8" t="s">
        <v>39</v>
      </c>
      <c r="M28" s="138"/>
      <c r="N28" s="138"/>
      <c r="O28" s="138"/>
      <c r="P28" s="138"/>
      <c r="Q28" s="131"/>
      <c r="R28" s="131"/>
      <c r="S28" s="131"/>
      <c r="T28" s="131"/>
      <c r="U28" s="131"/>
      <c r="V28" s="131"/>
      <c r="W28" s="138" t="s">
        <v>40</v>
      </c>
      <c r="X28" s="138"/>
      <c r="Y28" s="138"/>
      <c r="Z28" s="138"/>
      <c r="AA28" s="138"/>
      <c r="AB28" s="138"/>
      <c r="AC28" s="138"/>
      <c r="AD28" s="138"/>
      <c r="AE28" s="138"/>
      <c r="AF28" s="131"/>
      <c r="AG28" s="131"/>
      <c r="AH28" s="131"/>
      <c r="AI28" s="131"/>
      <c r="AJ28" s="131"/>
      <c r="AK28" s="138" t="s">
        <v>41</v>
      </c>
      <c r="AL28" s="138"/>
      <c r="AM28" s="138"/>
      <c r="AN28" s="138"/>
      <c r="AO28" s="138"/>
      <c r="AP28" s="131"/>
      <c r="AQ28" s="131"/>
      <c r="AR28" s="132"/>
      <c r="BE28" s="126"/>
    </row>
    <row r="29" spans="1:71" s="139" customFormat="1" ht="14.45" customHeight="1">
      <c r="B29" s="140"/>
      <c r="D29" s="127" t="s">
        <v>42</v>
      </c>
      <c r="F29" s="127" t="s">
        <v>43</v>
      </c>
      <c r="L29" s="141">
        <v>0.21</v>
      </c>
      <c r="M29" s="142"/>
      <c r="N29" s="142"/>
      <c r="O29" s="142"/>
      <c r="P29" s="142"/>
      <c r="W29" s="143">
        <f>ROUND(AZ54, 2)</f>
        <v>0</v>
      </c>
      <c r="X29" s="142"/>
      <c r="Y29" s="142"/>
      <c r="Z29" s="142"/>
      <c r="AA29" s="142"/>
      <c r="AB29" s="142"/>
      <c r="AC29" s="142"/>
      <c r="AD29" s="142"/>
      <c r="AE29" s="142"/>
      <c r="AK29" s="143">
        <f>ROUND(AV54, 2)</f>
        <v>0</v>
      </c>
      <c r="AL29" s="142"/>
      <c r="AM29" s="142"/>
      <c r="AN29" s="142"/>
      <c r="AO29" s="142"/>
      <c r="AR29" s="140"/>
      <c r="BE29" s="144"/>
    </row>
    <row r="30" spans="1:71" s="139" customFormat="1" ht="14.45" customHeight="1">
      <c r="B30" s="140"/>
      <c r="F30" s="127" t="s">
        <v>44</v>
      </c>
      <c r="L30" s="141">
        <v>0.12</v>
      </c>
      <c r="M30" s="142"/>
      <c r="N30" s="142"/>
      <c r="O30" s="142"/>
      <c r="P30" s="142"/>
      <c r="W30" s="143">
        <f>ROUND(BA54, 2)</f>
        <v>0</v>
      </c>
      <c r="X30" s="142"/>
      <c r="Y30" s="142"/>
      <c r="Z30" s="142"/>
      <c r="AA30" s="142"/>
      <c r="AB30" s="142"/>
      <c r="AC30" s="142"/>
      <c r="AD30" s="142"/>
      <c r="AE30" s="142"/>
      <c r="AK30" s="143">
        <f>ROUND(AW54, 2)</f>
        <v>0</v>
      </c>
      <c r="AL30" s="142"/>
      <c r="AM30" s="142"/>
      <c r="AN30" s="142"/>
      <c r="AO30" s="142"/>
      <c r="AR30" s="140"/>
      <c r="BE30" s="144"/>
    </row>
    <row r="31" spans="1:71" s="139" customFormat="1" ht="14.45" hidden="1" customHeight="1">
      <c r="B31" s="140"/>
      <c r="F31" s="127" t="s">
        <v>45</v>
      </c>
      <c r="L31" s="141">
        <v>0.21</v>
      </c>
      <c r="M31" s="142"/>
      <c r="N31" s="142"/>
      <c r="O31" s="142"/>
      <c r="P31" s="142"/>
      <c r="W31" s="143">
        <f>ROUND(BB54, 2)</f>
        <v>0</v>
      </c>
      <c r="X31" s="142"/>
      <c r="Y31" s="142"/>
      <c r="Z31" s="142"/>
      <c r="AA31" s="142"/>
      <c r="AB31" s="142"/>
      <c r="AC31" s="142"/>
      <c r="AD31" s="142"/>
      <c r="AE31" s="142"/>
      <c r="AK31" s="143">
        <v>0</v>
      </c>
      <c r="AL31" s="142"/>
      <c r="AM31" s="142"/>
      <c r="AN31" s="142"/>
      <c r="AO31" s="142"/>
      <c r="AR31" s="140"/>
      <c r="BE31" s="144"/>
    </row>
    <row r="32" spans="1:71" s="139" customFormat="1" ht="14.45" hidden="1" customHeight="1">
      <c r="B32" s="140"/>
      <c r="F32" s="127" t="s">
        <v>46</v>
      </c>
      <c r="L32" s="141">
        <v>0.12</v>
      </c>
      <c r="M32" s="142"/>
      <c r="N32" s="142"/>
      <c r="O32" s="142"/>
      <c r="P32" s="142"/>
      <c r="W32" s="143">
        <f>ROUND(BC54, 2)</f>
        <v>0</v>
      </c>
      <c r="X32" s="142"/>
      <c r="Y32" s="142"/>
      <c r="Z32" s="142"/>
      <c r="AA32" s="142"/>
      <c r="AB32" s="142"/>
      <c r="AC32" s="142"/>
      <c r="AD32" s="142"/>
      <c r="AE32" s="142"/>
      <c r="AK32" s="143">
        <v>0</v>
      </c>
      <c r="AL32" s="142"/>
      <c r="AM32" s="142"/>
      <c r="AN32" s="142"/>
      <c r="AO32" s="142"/>
      <c r="AR32" s="140"/>
      <c r="BE32" s="144"/>
    </row>
    <row r="33" spans="1:57" s="139" customFormat="1" ht="14.45" hidden="1" customHeight="1">
      <c r="B33" s="140"/>
      <c r="F33" s="127" t="s">
        <v>47</v>
      </c>
      <c r="L33" s="141">
        <v>0</v>
      </c>
      <c r="M33" s="142"/>
      <c r="N33" s="142"/>
      <c r="O33" s="142"/>
      <c r="P33" s="142"/>
      <c r="W33" s="143">
        <f>ROUND(BD54, 2)</f>
        <v>0</v>
      </c>
      <c r="X33" s="142"/>
      <c r="Y33" s="142"/>
      <c r="Z33" s="142"/>
      <c r="AA33" s="142"/>
      <c r="AB33" s="142"/>
      <c r="AC33" s="142"/>
      <c r="AD33" s="142"/>
      <c r="AE33" s="142"/>
      <c r="AK33" s="143">
        <v>0</v>
      </c>
      <c r="AL33" s="142"/>
      <c r="AM33" s="142"/>
      <c r="AN33" s="142"/>
      <c r="AO33" s="142"/>
      <c r="AR33" s="140"/>
    </row>
    <row r="34" spans="1:57" s="137" customFormat="1" ht="6.9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2"/>
      <c r="BE34" s="131"/>
    </row>
    <row r="35" spans="1:57" s="137" customFormat="1" ht="25.9" customHeight="1">
      <c r="A35" s="131"/>
      <c r="B35" s="132"/>
      <c r="C35" s="145"/>
      <c r="D35" s="146" t="s">
        <v>48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8" t="s">
        <v>49</v>
      </c>
      <c r="U35" s="147"/>
      <c r="V35" s="147"/>
      <c r="W35" s="147"/>
      <c r="X35" s="149" t="s">
        <v>50</v>
      </c>
      <c r="Y35" s="150"/>
      <c r="Z35" s="150"/>
      <c r="AA35" s="150"/>
      <c r="AB35" s="150"/>
      <c r="AC35" s="147"/>
      <c r="AD35" s="147"/>
      <c r="AE35" s="147"/>
      <c r="AF35" s="147"/>
      <c r="AG35" s="147"/>
      <c r="AH35" s="147"/>
      <c r="AI35" s="147"/>
      <c r="AJ35" s="147"/>
      <c r="AK35" s="151">
        <f>SUM(AK26:AK33)</f>
        <v>0</v>
      </c>
      <c r="AL35" s="150"/>
      <c r="AM35" s="150"/>
      <c r="AN35" s="150"/>
      <c r="AO35" s="152"/>
      <c r="AP35" s="145"/>
      <c r="AQ35" s="145"/>
      <c r="AR35" s="132"/>
      <c r="BE35" s="131"/>
    </row>
    <row r="36" spans="1:57" s="137" customFormat="1" ht="6.9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2"/>
      <c r="BE36" s="131"/>
    </row>
    <row r="37" spans="1:57" s="137" customFormat="1" ht="6.95" customHeight="1">
      <c r="A37" s="131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32"/>
      <c r="BE37" s="131"/>
    </row>
    <row r="41" spans="1:57" s="137" customFormat="1" ht="6.95" customHeight="1">
      <c r="A41" s="131"/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32"/>
      <c r="BE41" s="131"/>
    </row>
    <row r="42" spans="1:57" s="137" customFormat="1" ht="24.95" customHeight="1">
      <c r="A42" s="131"/>
      <c r="B42" s="132"/>
      <c r="C42" s="118" t="s">
        <v>51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2"/>
      <c r="BE42" s="131"/>
    </row>
    <row r="43" spans="1:57" s="137" customFormat="1" ht="6.9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2"/>
      <c r="BE43" s="131"/>
    </row>
    <row r="44" spans="1:57" s="157" customFormat="1" ht="12" customHeight="1">
      <c r="B44" s="158"/>
      <c r="C44" s="127" t="s">
        <v>14</v>
      </c>
      <c r="L44" s="157" t="str">
        <f>K5</f>
        <v>25-01_4983_A</v>
      </c>
      <c r="AR44" s="158"/>
    </row>
    <row r="45" spans="1:57" s="159" customFormat="1" ht="36.950000000000003" customHeight="1">
      <c r="B45" s="160"/>
      <c r="C45" s="161" t="s">
        <v>17</v>
      </c>
      <c r="L45" s="162" t="str">
        <f>K6</f>
        <v>DEMOLICE OBJEKTU E2 V AREÁLU TUL HUSOVA UL.LIBEREC</v>
      </c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R45" s="160"/>
    </row>
    <row r="46" spans="1:57" s="137" customFormat="1" ht="6.9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2"/>
      <c r="BE46" s="131"/>
    </row>
    <row r="47" spans="1:57" s="137" customFormat="1" ht="12" customHeight="1">
      <c r="A47" s="131"/>
      <c r="B47" s="132"/>
      <c r="C47" s="127" t="s">
        <v>21</v>
      </c>
      <c r="D47" s="131"/>
      <c r="E47" s="131"/>
      <c r="F47" s="131"/>
      <c r="G47" s="131"/>
      <c r="H47" s="131"/>
      <c r="I47" s="131"/>
      <c r="J47" s="131"/>
      <c r="K47" s="131"/>
      <c r="L47" s="164" t="str">
        <f>IF(K8="","",K8)</f>
        <v xml:space="preserve"> </v>
      </c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27" t="s">
        <v>23</v>
      </c>
      <c r="AJ47" s="131"/>
      <c r="AK47" s="131"/>
      <c r="AL47" s="131"/>
      <c r="AM47" s="165" t="str">
        <f>IF(AN8= "","",AN8)</f>
        <v>15. 2. 2025</v>
      </c>
      <c r="AN47" s="165"/>
      <c r="AO47" s="131"/>
      <c r="AP47" s="131"/>
      <c r="AQ47" s="131"/>
      <c r="AR47" s="132"/>
      <c r="BE47" s="131"/>
    </row>
    <row r="48" spans="1:57" s="137" customFormat="1" ht="6.9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2"/>
      <c r="BE48" s="131"/>
    </row>
    <row r="49" spans="1:90" s="137" customFormat="1" ht="15.2" customHeight="1">
      <c r="A49" s="131"/>
      <c r="B49" s="132"/>
      <c r="C49" s="127" t="s">
        <v>25</v>
      </c>
      <c r="D49" s="131"/>
      <c r="E49" s="131"/>
      <c r="F49" s="131"/>
      <c r="G49" s="131"/>
      <c r="H49" s="131"/>
      <c r="I49" s="131"/>
      <c r="J49" s="131"/>
      <c r="K49" s="131"/>
      <c r="L49" s="157" t="str">
        <f>IF(E11= "","",E11)</f>
        <v>Technická univerzita v Liberci, Studentská 2, LBC</v>
      </c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27" t="s">
        <v>31</v>
      </c>
      <c r="AJ49" s="131"/>
      <c r="AK49" s="131"/>
      <c r="AL49" s="131"/>
      <c r="AM49" s="166" t="str">
        <f>IF(E17="","",E17)</f>
        <v>PROFES PROJEKT S.R.O.</v>
      </c>
      <c r="AN49" s="167"/>
      <c r="AO49" s="167"/>
      <c r="AP49" s="167"/>
      <c r="AQ49" s="131"/>
      <c r="AR49" s="132"/>
      <c r="AS49" s="168" t="s">
        <v>52</v>
      </c>
      <c r="AT49" s="169"/>
      <c r="AU49" s="170"/>
      <c r="AV49" s="170"/>
      <c r="AW49" s="170"/>
      <c r="AX49" s="170"/>
      <c r="AY49" s="170"/>
      <c r="AZ49" s="170"/>
      <c r="BA49" s="170"/>
      <c r="BB49" s="170"/>
      <c r="BC49" s="170"/>
      <c r="BD49" s="171"/>
      <c r="BE49" s="131"/>
    </row>
    <row r="50" spans="1:90" s="137" customFormat="1" ht="15.2" customHeight="1">
      <c r="A50" s="131"/>
      <c r="B50" s="132"/>
      <c r="C50" s="127" t="s">
        <v>29</v>
      </c>
      <c r="D50" s="131"/>
      <c r="E50" s="131"/>
      <c r="F50" s="131"/>
      <c r="G50" s="131"/>
      <c r="H50" s="131"/>
      <c r="I50" s="131"/>
      <c r="J50" s="131"/>
      <c r="K50" s="131"/>
      <c r="L50" s="157" t="str">
        <f>IF(E14= "Vyplň údaj","",E14)</f>
        <v/>
      </c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27" t="s">
        <v>34</v>
      </c>
      <c r="AJ50" s="131"/>
      <c r="AK50" s="131"/>
      <c r="AL50" s="131"/>
      <c r="AM50" s="166" t="str">
        <f>IF(E20="","",E20)</f>
        <v>PROPOS LIBEREC S.R.O.</v>
      </c>
      <c r="AN50" s="167"/>
      <c r="AO50" s="167"/>
      <c r="AP50" s="167"/>
      <c r="AQ50" s="131"/>
      <c r="AR50" s="132"/>
      <c r="AS50" s="172"/>
      <c r="AT50" s="173"/>
      <c r="AU50" s="174"/>
      <c r="AV50" s="174"/>
      <c r="AW50" s="174"/>
      <c r="AX50" s="174"/>
      <c r="AY50" s="174"/>
      <c r="AZ50" s="174"/>
      <c r="BA50" s="174"/>
      <c r="BB50" s="174"/>
      <c r="BC50" s="174"/>
      <c r="BD50" s="175"/>
      <c r="BE50" s="131"/>
    </row>
    <row r="51" spans="1:90" s="137" customFormat="1" ht="10.9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2"/>
      <c r="AS51" s="172"/>
      <c r="AT51" s="173"/>
      <c r="AU51" s="174"/>
      <c r="AV51" s="174"/>
      <c r="AW51" s="174"/>
      <c r="AX51" s="174"/>
      <c r="AY51" s="174"/>
      <c r="AZ51" s="174"/>
      <c r="BA51" s="174"/>
      <c r="BB51" s="174"/>
      <c r="BC51" s="174"/>
      <c r="BD51" s="175"/>
      <c r="BE51" s="131"/>
    </row>
    <row r="52" spans="1:90" s="137" customFormat="1" ht="29.25" customHeight="1">
      <c r="A52" s="131"/>
      <c r="B52" s="132"/>
      <c r="C52" s="176" t="s">
        <v>53</v>
      </c>
      <c r="D52" s="177"/>
      <c r="E52" s="177"/>
      <c r="F52" s="177"/>
      <c r="G52" s="177"/>
      <c r="H52" s="178"/>
      <c r="I52" s="179" t="s">
        <v>54</v>
      </c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80" t="s">
        <v>55</v>
      </c>
      <c r="AH52" s="177"/>
      <c r="AI52" s="177"/>
      <c r="AJ52" s="177"/>
      <c r="AK52" s="177"/>
      <c r="AL52" s="177"/>
      <c r="AM52" s="177"/>
      <c r="AN52" s="179" t="s">
        <v>56</v>
      </c>
      <c r="AO52" s="177"/>
      <c r="AP52" s="177"/>
      <c r="AQ52" s="181" t="s">
        <v>57</v>
      </c>
      <c r="AR52" s="132"/>
      <c r="AS52" s="182" t="s">
        <v>58</v>
      </c>
      <c r="AT52" s="183" t="s">
        <v>59</v>
      </c>
      <c r="AU52" s="183" t="s">
        <v>60</v>
      </c>
      <c r="AV52" s="183" t="s">
        <v>61</v>
      </c>
      <c r="AW52" s="183" t="s">
        <v>62</v>
      </c>
      <c r="AX52" s="183" t="s">
        <v>63</v>
      </c>
      <c r="AY52" s="183" t="s">
        <v>64</v>
      </c>
      <c r="AZ52" s="183" t="s">
        <v>65</v>
      </c>
      <c r="BA52" s="183" t="s">
        <v>66</v>
      </c>
      <c r="BB52" s="183" t="s">
        <v>67</v>
      </c>
      <c r="BC52" s="183" t="s">
        <v>68</v>
      </c>
      <c r="BD52" s="184" t="s">
        <v>69</v>
      </c>
      <c r="BE52" s="131"/>
    </row>
    <row r="53" spans="1:90" s="137" customFormat="1" ht="10.9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2"/>
      <c r="AS53" s="185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7"/>
      <c r="BE53" s="131"/>
    </row>
    <row r="54" spans="1:90" s="188" customFormat="1" ht="32.450000000000003" customHeight="1">
      <c r="B54" s="189"/>
      <c r="C54" s="190" t="s">
        <v>70</v>
      </c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2">
        <f>ROUND(AG55,2)</f>
        <v>0</v>
      </c>
      <c r="AH54" s="192"/>
      <c r="AI54" s="192"/>
      <c r="AJ54" s="192"/>
      <c r="AK54" s="192"/>
      <c r="AL54" s="192"/>
      <c r="AM54" s="192"/>
      <c r="AN54" s="193">
        <f>SUM(AG54,AT54)</f>
        <v>0</v>
      </c>
      <c r="AO54" s="193"/>
      <c r="AP54" s="193"/>
      <c r="AQ54" s="194" t="s">
        <v>3</v>
      </c>
      <c r="AR54" s="189"/>
      <c r="AS54" s="195">
        <f>ROUND(AS55,2)</f>
        <v>0</v>
      </c>
      <c r="AT54" s="196">
        <f>ROUND(SUM(AV54:AW54),2)</f>
        <v>0</v>
      </c>
      <c r="AU54" s="197">
        <f>ROUND(AU55,5)</f>
        <v>0</v>
      </c>
      <c r="AV54" s="196">
        <f>ROUND(AZ54*L29,2)</f>
        <v>0</v>
      </c>
      <c r="AW54" s="196">
        <f>ROUND(BA54*L30,2)</f>
        <v>0</v>
      </c>
      <c r="AX54" s="196">
        <f>ROUND(BB54*L29,2)</f>
        <v>0</v>
      </c>
      <c r="AY54" s="196">
        <f>ROUND(BC54*L30,2)</f>
        <v>0</v>
      </c>
      <c r="AZ54" s="196">
        <f>ROUND(AZ55,2)</f>
        <v>0</v>
      </c>
      <c r="BA54" s="196">
        <f>ROUND(BA55,2)</f>
        <v>0</v>
      </c>
      <c r="BB54" s="196">
        <f>ROUND(BB55,2)</f>
        <v>0</v>
      </c>
      <c r="BC54" s="196">
        <f>ROUND(BC55,2)</f>
        <v>0</v>
      </c>
      <c r="BD54" s="198">
        <f>ROUND(BD55,2)</f>
        <v>0</v>
      </c>
      <c r="BS54" s="199" t="s">
        <v>71</v>
      </c>
      <c r="BT54" s="199" t="s">
        <v>72</v>
      </c>
      <c r="BV54" s="199" t="s">
        <v>73</v>
      </c>
      <c r="BW54" s="199" t="s">
        <v>5</v>
      </c>
      <c r="BX54" s="199" t="s">
        <v>74</v>
      </c>
      <c r="CL54" s="199" t="s">
        <v>3</v>
      </c>
    </row>
    <row r="55" spans="1:90" s="212" customFormat="1" ht="37.5" customHeight="1">
      <c r="A55" s="200" t="s">
        <v>75</v>
      </c>
      <c r="B55" s="201"/>
      <c r="C55" s="202"/>
      <c r="D55" s="203" t="s">
        <v>15</v>
      </c>
      <c r="E55" s="203"/>
      <c r="F55" s="203"/>
      <c r="G55" s="203"/>
      <c r="H55" s="203"/>
      <c r="I55" s="204"/>
      <c r="J55" s="203" t="s">
        <v>18</v>
      </c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5">
        <f>'25-01_4983_A - DEMOLICE O...'!J28</f>
        <v>0</v>
      </c>
      <c r="AH55" s="206"/>
      <c r="AI55" s="206"/>
      <c r="AJ55" s="206"/>
      <c r="AK55" s="206"/>
      <c r="AL55" s="206"/>
      <c r="AM55" s="206"/>
      <c r="AN55" s="205">
        <f>SUM(AG55,AT55)</f>
        <v>0</v>
      </c>
      <c r="AO55" s="206"/>
      <c r="AP55" s="206"/>
      <c r="AQ55" s="207" t="s">
        <v>76</v>
      </c>
      <c r="AR55" s="201"/>
      <c r="AS55" s="208">
        <v>0</v>
      </c>
      <c r="AT55" s="209">
        <f>ROUND(SUM(AV55:AW55),2)</f>
        <v>0</v>
      </c>
      <c r="AU55" s="210">
        <f>'25-01_4983_A - DEMOLICE O...'!P79</f>
        <v>0</v>
      </c>
      <c r="AV55" s="209">
        <f>'25-01_4983_A - DEMOLICE O...'!J31</f>
        <v>0</v>
      </c>
      <c r="AW55" s="209">
        <f>'25-01_4983_A - DEMOLICE O...'!J32</f>
        <v>0</v>
      </c>
      <c r="AX55" s="209">
        <f>'25-01_4983_A - DEMOLICE O...'!J33</f>
        <v>0</v>
      </c>
      <c r="AY55" s="209">
        <f>'25-01_4983_A - DEMOLICE O...'!J34</f>
        <v>0</v>
      </c>
      <c r="AZ55" s="209">
        <f>'25-01_4983_A - DEMOLICE O...'!F31</f>
        <v>0</v>
      </c>
      <c r="BA55" s="209">
        <f>'25-01_4983_A - DEMOLICE O...'!F32</f>
        <v>0</v>
      </c>
      <c r="BB55" s="209">
        <f>'25-01_4983_A - DEMOLICE O...'!F33</f>
        <v>0</v>
      </c>
      <c r="BC55" s="209">
        <f>'25-01_4983_A - DEMOLICE O...'!F34</f>
        <v>0</v>
      </c>
      <c r="BD55" s="211">
        <f>'25-01_4983_A - DEMOLICE O...'!F35</f>
        <v>0</v>
      </c>
      <c r="BT55" s="213" t="s">
        <v>77</v>
      </c>
      <c r="BU55" s="213" t="s">
        <v>78</v>
      </c>
      <c r="BV55" s="213" t="s">
        <v>73</v>
      </c>
      <c r="BW55" s="213" t="s">
        <v>5</v>
      </c>
      <c r="BX55" s="213" t="s">
        <v>74</v>
      </c>
      <c r="CL55" s="213" t="s">
        <v>3</v>
      </c>
    </row>
    <row r="56" spans="1:90" s="137" customFormat="1" ht="30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2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</row>
    <row r="57" spans="1:90" s="137" customFormat="1" ht="6.95" customHeight="1">
      <c r="A57" s="131"/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32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</row>
  </sheetData>
  <sheetProtection algorithmName="SHA-512" hashValue="S3PsDoG86vYTa74pwM0eACcYsFYyJ6A51g/O+3ZqDxXCsbTe8YDrBEUVmRXkq4V36JGm6BVpa/5bjsmLmV0fmw==" saltValue="0sHl5VRTAjvwGvXjelw7HA==" spinCount="100000" sheet="1" objects="1" scenarios="1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5-01_4983_A - DEMOLICE O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>
      <selection activeCell="B1" sqref="B1"/>
    </sheetView>
  </sheetViews>
  <sheetFormatPr defaultRowHeight="15"/>
  <cols>
    <col min="1" max="1" width="8.33203125" style="111" customWidth="1"/>
    <col min="2" max="2" width="1.1640625" style="111" customWidth="1"/>
    <col min="3" max="3" width="4.1640625" style="111" customWidth="1"/>
    <col min="4" max="4" width="4.33203125" style="111" customWidth="1"/>
    <col min="5" max="5" width="17.1640625" style="111" customWidth="1"/>
    <col min="6" max="6" width="100.83203125" style="111" customWidth="1"/>
    <col min="7" max="7" width="7.5" style="111" customWidth="1"/>
    <col min="8" max="8" width="14" style="111" customWidth="1"/>
    <col min="9" max="9" width="15.83203125" style="111" customWidth="1"/>
    <col min="10" max="11" width="22.33203125" style="111" customWidth="1"/>
    <col min="12" max="12" width="9.33203125" style="111" customWidth="1"/>
    <col min="13" max="13" width="10.83203125" style="111" hidden="1" customWidth="1"/>
    <col min="14" max="14" width="9.33203125" style="111" hidden="1"/>
    <col min="15" max="20" width="14.1640625" style="111" hidden="1" customWidth="1"/>
    <col min="21" max="21" width="16.33203125" style="111" hidden="1" customWidth="1"/>
    <col min="22" max="22" width="12.33203125" style="111" customWidth="1"/>
    <col min="23" max="23" width="16.33203125" style="111" customWidth="1"/>
    <col min="24" max="24" width="12.33203125" style="111" customWidth="1"/>
    <col min="25" max="25" width="15" style="111" customWidth="1"/>
    <col min="26" max="26" width="11" style="111" customWidth="1"/>
    <col min="27" max="27" width="15" style="111" customWidth="1"/>
    <col min="28" max="28" width="16.33203125" style="111" customWidth="1"/>
    <col min="29" max="29" width="11" style="111" customWidth="1"/>
    <col min="30" max="30" width="15" style="111" customWidth="1"/>
    <col min="31" max="31" width="16.33203125" style="111" customWidth="1"/>
    <col min="32" max="43" width="9.33203125" style="111"/>
    <col min="44" max="65" width="9.33203125" style="111" hidden="1"/>
    <col min="66" max="16384" width="9.33203125" style="111"/>
  </cols>
  <sheetData>
    <row r="2" spans="1:46" ht="36.950000000000003" customHeight="1">
      <c r="L2" s="112" t="s">
        <v>6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AT2" s="114" t="s">
        <v>5</v>
      </c>
    </row>
    <row r="3" spans="1:46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7"/>
      <c r="AT3" s="114" t="s">
        <v>79</v>
      </c>
    </row>
    <row r="4" spans="1:46" ht="24.95" customHeight="1">
      <c r="B4" s="117"/>
      <c r="D4" s="118" t="s">
        <v>80</v>
      </c>
      <c r="L4" s="117"/>
      <c r="M4" s="215" t="s">
        <v>11</v>
      </c>
      <c r="AT4" s="114" t="s">
        <v>4</v>
      </c>
    </row>
    <row r="5" spans="1:46" ht="6.95" customHeight="1">
      <c r="B5" s="117"/>
      <c r="L5" s="117"/>
    </row>
    <row r="6" spans="1:46" s="137" customFormat="1" ht="12" customHeight="1">
      <c r="A6" s="131"/>
      <c r="B6" s="132"/>
      <c r="C6" s="131"/>
      <c r="D6" s="127" t="s">
        <v>17</v>
      </c>
      <c r="E6" s="131"/>
      <c r="F6" s="131"/>
      <c r="G6" s="131"/>
      <c r="H6" s="131"/>
      <c r="I6" s="131"/>
      <c r="J6" s="131"/>
      <c r="K6" s="131"/>
      <c r="L6" s="216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</row>
    <row r="7" spans="1:46" s="137" customFormat="1" ht="16.5" customHeight="1">
      <c r="A7" s="131"/>
      <c r="B7" s="132"/>
      <c r="C7" s="131"/>
      <c r="D7" s="131"/>
      <c r="E7" s="162" t="s">
        <v>18</v>
      </c>
      <c r="F7" s="217"/>
      <c r="G7" s="217"/>
      <c r="H7" s="217"/>
      <c r="I7" s="131"/>
      <c r="J7" s="131"/>
      <c r="K7" s="131"/>
      <c r="L7" s="216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</row>
    <row r="8" spans="1:46" s="137" customFormat="1" ht="11.25">
      <c r="A8" s="131"/>
      <c r="B8" s="132"/>
      <c r="C8" s="131"/>
      <c r="D8" s="131"/>
      <c r="E8" s="131"/>
      <c r="F8" s="131"/>
      <c r="G8" s="131"/>
      <c r="H8" s="131"/>
      <c r="I8" s="131"/>
      <c r="J8" s="131"/>
      <c r="K8" s="131"/>
      <c r="L8" s="216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</row>
    <row r="9" spans="1:46" s="137" customFormat="1" ht="12" customHeight="1">
      <c r="A9" s="131"/>
      <c r="B9" s="132"/>
      <c r="C9" s="131"/>
      <c r="D9" s="127" t="s">
        <v>19</v>
      </c>
      <c r="E9" s="131"/>
      <c r="F9" s="128" t="s">
        <v>3</v>
      </c>
      <c r="G9" s="131"/>
      <c r="H9" s="131"/>
      <c r="I9" s="127" t="s">
        <v>20</v>
      </c>
      <c r="J9" s="128" t="s">
        <v>3</v>
      </c>
      <c r="K9" s="131"/>
      <c r="L9" s="216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</row>
    <row r="10" spans="1:46" s="137" customFormat="1" ht="12" customHeight="1">
      <c r="A10" s="131"/>
      <c r="B10" s="132"/>
      <c r="C10" s="131"/>
      <c r="D10" s="127" t="s">
        <v>21</v>
      </c>
      <c r="E10" s="131"/>
      <c r="F10" s="128" t="s">
        <v>22</v>
      </c>
      <c r="G10" s="131"/>
      <c r="H10" s="131"/>
      <c r="I10" s="127" t="s">
        <v>23</v>
      </c>
      <c r="J10" s="218" t="str">
        <f>'Rekapitulace stavby'!AN8</f>
        <v>15. 2. 2025</v>
      </c>
      <c r="K10" s="131"/>
      <c r="L10" s="216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</row>
    <row r="11" spans="1:46" s="137" customFormat="1" ht="10.9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216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</row>
    <row r="12" spans="1:46" s="137" customFormat="1" ht="12" customHeight="1">
      <c r="A12" s="131"/>
      <c r="B12" s="132"/>
      <c r="C12" s="131"/>
      <c r="D12" s="127" t="s">
        <v>25</v>
      </c>
      <c r="E12" s="131"/>
      <c r="F12" s="131"/>
      <c r="G12" s="131"/>
      <c r="H12" s="131"/>
      <c r="I12" s="127" t="s">
        <v>26</v>
      </c>
      <c r="J12" s="128" t="s">
        <v>3</v>
      </c>
      <c r="K12" s="131"/>
      <c r="L12" s="216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</row>
    <row r="13" spans="1:46" s="137" customFormat="1" ht="18" customHeight="1">
      <c r="A13" s="131"/>
      <c r="B13" s="132"/>
      <c r="C13" s="131"/>
      <c r="D13" s="131"/>
      <c r="E13" s="128" t="s">
        <v>27</v>
      </c>
      <c r="F13" s="131"/>
      <c r="G13" s="131"/>
      <c r="H13" s="131"/>
      <c r="I13" s="127" t="s">
        <v>28</v>
      </c>
      <c r="J13" s="128" t="s">
        <v>3</v>
      </c>
      <c r="K13" s="131"/>
      <c r="L13" s="216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</row>
    <row r="14" spans="1:46" s="137" customFormat="1" ht="6.9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216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</row>
    <row r="15" spans="1:46" s="137" customFormat="1" ht="12" customHeight="1">
      <c r="A15" s="131"/>
      <c r="B15" s="132"/>
      <c r="C15" s="131"/>
      <c r="D15" s="127" t="s">
        <v>29</v>
      </c>
      <c r="E15" s="131"/>
      <c r="F15" s="131"/>
      <c r="G15" s="131"/>
      <c r="H15" s="131"/>
      <c r="I15" s="127" t="s">
        <v>26</v>
      </c>
      <c r="J15" s="4" t="str">
        <f>'Rekapitulace stavby'!AN13</f>
        <v>Vyplň údaj</v>
      </c>
      <c r="K15" s="131"/>
      <c r="L15" s="216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</row>
    <row r="16" spans="1:46" s="137" customFormat="1" ht="18" customHeight="1">
      <c r="A16" s="131"/>
      <c r="B16" s="132"/>
      <c r="C16" s="131"/>
      <c r="D16" s="131"/>
      <c r="E16" s="101"/>
      <c r="F16" s="326"/>
      <c r="G16" s="326"/>
      <c r="H16" s="326"/>
      <c r="I16" s="127" t="s">
        <v>28</v>
      </c>
      <c r="J16" s="4" t="str">
        <f>'Rekapitulace stavby'!AN14</f>
        <v>Vyplň údaj</v>
      </c>
      <c r="K16" s="131"/>
      <c r="L16" s="216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1:31" s="137" customFormat="1" ht="6.9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216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</row>
    <row r="18" spans="1:31" s="137" customFormat="1" ht="12" customHeight="1">
      <c r="A18" s="131"/>
      <c r="B18" s="132"/>
      <c r="C18" s="131"/>
      <c r="D18" s="127" t="s">
        <v>31</v>
      </c>
      <c r="E18" s="131"/>
      <c r="F18" s="131"/>
      <c r="G18" s="131"/>
      <c r="H18" s="131"/>
      <c r="I18" s="127" t="s">
        <v>26</v>
      </c>
      <c r="J18" s="128" t="s">
        <v>3</v>
      </c>
      <c r="K18" s="131"/>
      <c r="L18" s="216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s="137" customFormat="1" ht="18" customHeight="1">
      <c r="A19" s="131"/>
      <c r="B19" s="132"/>
      <c r="C19" s="131"/>
      <c r="D19" s="131"/>
      <c r="E19" s="128" t="s">
        <v>32</v>
      </c>
      <c r="F19" s="131"/>
      <c r="G19" s="131"/>
      <c r="H19" s="131"/>
      <c r="I19" s="127" t="s">
        <v>28</v>
      </c>
      <c r="J19" s="128" t="s">
        <v>3</v>
      </c>
      <c r="K19" s="131"/>
      <c r="L19" s="216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</row>
    <row r="20" spans="1:31" s="137" customFormat="1" ht="6.9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216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</row>
    <row r="21" spans="1:31" s="137" customFormat="1" ht="12" customHeight="1">
      <c r="A21" s="131"/>
      <c r="B21" s="132"/>
      <c r="C21" s="131"/>
      <c r="D21" s="127" t="s">
        <v>34</v>
      </c>
      <c r="E21" s="131"/>
      <c r="F21" s="131"/>
      <c r="G21" s="131"/>
      <c r="H21" s="131"/>
      <c r="I21" s="127" t="s">
        <v>26</v>
      </c>
      <c r="J21" s="128" t="s">
        <v>3</v>
      </c>
      <c r="K21" s="131"/>
      <c r="L21" s="216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</row>
    <row r="22" spans="1:31" s="137" customFormat="1" ht="18" customHeight="1">
      <c r="A22" s="131"/>
      <c r="B22" s="132"/>
      <c r="C22" s="131"/>
      <c r="D22" s="131"/>
      <c r="E22" s="128" t="s">
        <v>35</v>
      </c>
      <c r="F22" s="131"/>
      <c r="G22" s="131"/>
      <c r="H22" s="131"/>
      <c r="I22" s="127" t="s">
        <v>28</v>
      </c>
      <c r="J22" s="128" t="s">
        <v>3</v>
      </c>
      <c r="K22" s="131"/>
      <c r="L22" s="216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</row>
    <row r="23" spans="1:31" s="137" customFormat="1" ht="6.9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216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</row>
    <row r="24" spans="1:31" s="137" customFormat="1" ht="12" customHeight="1">
      <c r="A24" s="131"/>
      <c r="B24" s="132"/>
      <c r="C24" s="131"/>
      <c r="D24" s="127" t="s">
        <v>36</v>
      </c>
      <c r="E24" s="131"/>
      <c r="F24" s="131"/>
      <c r="G24" s="131"/>
      <c r="H24" s="131"/>
      <c r="I24" s="131"/>
      <c r="J24" s="131"/>
      <c r="K24" s="131"/>
      <c r="L24" s="216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</row>
    <row r="25" spans="1:31" s="222" customFormat="1" ht="107.25" customHeight="1">
      <c r="A25" s="219"/>
      <c r="B25" s="220"/>
      <c r="C25" s="219"/>
      <c r="D25" s="219"/>
      <c r="E25" s="129" t="s">
        <v>81</v>
      </c>
      <c r="F25" s="129"/>
      <c r="G25" s="129"/>
      <c r="H25" s="129"/>
      <c r="I25" s="219"/>
      <c r="J25" s="219"/>
      <c r="K25" s="219"/>
      <c r="L25" s="221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</row>
    <row r="26" spans="1:31" s="137" customFormat="1" ht="6.9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216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</row>
    <row r="27" spans="1:31" s="137" customFormat="1" ht="6.95" customHeight="1">
      <c r="A27" s="131"/>
      <c r="B27" s="132"/>
      <c r="C27" s="131"/>
      <c r="D27" s="186"/>
      <c r="E27" s="186"/>
      <c r="F27" s="186"/>
      <c r="G27" s="186"/>
      <c r="H27" s="186"/>
      <c r="I27" s="186"/>
      <c r="J27" s="186"/>
      <c r="K27" s="186"/>
      <c r="L27" s="216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s="137" customFormat="1" ht="25.35" customHeight="1">
      <c r="A28" s="131"/>
      <c r="B28" s="132"/>
      <c r="C28" s="131"/>
      <c r="D28" s="223" t="s">
        <v>38</v>
      </c>
      <c r="E28" s="131"/>
      <c r="F28" s="131"/>
      <c r="G28" s="131"/>
      <c r="H28" s="131"/>
      <c r="I28" s="131"/>
      <c r="J28" s="224">
        <f>ROUND(J79, 2)</f>
        <v>0</v>
      </c>
      <c r="K28" s="131"/>
      <c r="L28" s="216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</row>
    <row r="29" spans="1:31" s="137" customFormat="1" ht="6.95" customHeight="1">
      <c r="A29" s="131"/>
      <c r="B29" s="132"/>
      <c r="C29" s="131"/>
      <c r="D29" s="186"/>
      <c r="E29" s="186"/>
      <c r="F29" s="186"/>
      <c r="G29" s="186"/>
      <c r="H29" s="186"/>
      <c r="I29" s="186"/>
      <c r="J29" s="186"/>
      <c r="K29" s="186"/>
      <c r="L29" s="216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pans="1:31" s="137" customFormat="1" ht="14.45" customHeight="1">
      <c r="A30" s="131"/>
      <c r="B30" s="132"/>
      <c r="C30" s="131"/>
      <c r="D30" s="131"/>
      <c r="E30" s="131"/>
      <c r="F30" s="225" t="s">
        <v>40</v>
      </c>
      <c r="G30" s="131"/>
      <c r="H30" s="131"/>
      <c r="I30" s="225" t="s">
        <v>39</v>
      </c>
      <c r="J30" s="225" t="s">
        <v>41</v>
      </c>
      <c r="K30" s="131"/>
      <c r="L30" s="216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</row>
    <row r="31" spans="1:31" s="137" customFormat="1" ht="14.45" customHeight="1">
      <c r="A31" s="131"/>
      <c r="B31" s="132"/>
      <c r="C31" s="131"/>
      <c r="D31" s="226" t="s">
        <v>42</v>
      </c>
      <c r="E31" s="127" t="s">
        <v>43</v>
      </c>
      <c r="F31" s="227">
        <f>ROUND((SUM(BE79:BE219)),  2)</f>
        <v>0</v>
      </c>
      <c r="G31" s="131"/>
      <c r="H31" s="131"/>
      <c r="I31" s="228">
        <v>0.21</v>
      </c>
      <c r="J31" s="227">
        <f>ROUND(((SUM(BE79:BE219))*I31),  2)</f>
        <v>0</v>
      </c>
      <c r="K31" s="131"/>
      <c r="L31" s="216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pans="1:31" s="137" customFormat="1" ht="14.45" customHeight="1">
      <c r="A32" s="131"/>
      <c r="B32" s="132"/>
      <c r="C32" s="131"/>
      <c r="D32" s="131"/>
      <c r="E32" s="127" t="s">
        <v>44</v>
      </c>
      <c r="F32" s="227">
        <f>ROUND((SUM(BF79:BF219)),  2)</f>
        <v>0</v>
      </c>
      <c r="G32" s="131"/>
      <c r="H32" s="131"/>
      <c r="I32" s="228">
        <v>0.12</v>
      </c>
      <c r="J32" s="227">
        <f>ROUND(((SUM(BF79:BF219))*I32),  2)</f>
        <v>0</v>
      </c>
      <c r="K32" s="131"/>
      <c r="L32" s="216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</row>
    <row r="33" spans="1:31" s="137" customFormat="1" ht="14.45" hidden="1" customHeight="1">
      <c r="A33" s="131"/>
      <c r="B33" s="132"/>
      <c r="C33" s="131"/>
      <c r="D33" s="131"/>
      <c r="E33" s="127" t="s">
        <v>45</v>
      </c>
      <c r="F33" s="227">
        <f>ROUND((SUM(BG79:BG219)),  2)</f>
        <v>0</v>
      </c>
      <c r="G33" s="131"/>
      <c r="H33" s="131"/>
      <c r="I33" s="228">
        <v>0.21</v>
      </c>
      <c r="J33" s="227">
        <f>0</f>
        <v>0</v>
      </c>
      <c r="K33" s="131"/>
      <c r="L33" s="216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</row>
    <row r="34" spans="1:31" s="137" customFormat="1" ht="14.45" hidden="1" customHeight="1">
      <c r="A34" s="131"/>
      <c r="B34" s="132"/>
      <c r="C34" s="131"/>
      <c r="D34" s="131"/>
      <c r="E34" s="127" t="s">
        <v>46</v>
      </c>
      <c r="F34" s="227">
        <f>ROUND((SUM(BH79:BH219)),  2)</f>
        <v>0</v>
      </c>
      <c r="G34" s="131"/>
      <c r="H34" s="131"/>
      <c r="I34" s="228">
        <v>0.12</v>
      </c>
      <c r="J34" s="227">
        <f>0</f>
        <v>0</v>
      </c>
      <c r="K34" s="131"/>
      <c r="L34" s="216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</row>
    <row r="35" spans="1:31" s="137" customFormat="1" ht="14.45" hidden="1" customHeight="1">
      <c r="A35" s="131"/>
      <c r="B35" s="132"/>
      <c r="C35" s="131"/>
      <c r="D35" s="131"/>
      <c r="E35" s="127" t="s">
        <v>47</v>
      </c>
      <c r="F35" s="227">
        <f>ROUND((SUM(BI79:BI219)),  2)</f>
        <v>0</v>
      </c>
      <c r="G35" s="131"/>
      <c r="H35" s="131"/>
      <c r="I35" s="228">
        <v>0</v>
      </c>
      <c r="J35" s="227">
        <f>0</f>
        <v>0</v>
      </c>
      <c r="K35" s="131"/>
      <c r="L35" s="216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</row>
    <row r="36" spans="1:31" s="137" customFormat="1" ht="6.9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216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</row>
    <row r="37" spans="1:31" s="137" customFormat="1" ht="25.35" customHeight="1">
      <c r="A37" s="131"/>
      <c r="B37" s="132"/>
      <c r="C37" s="229"/>
      <c r="D37" s="230" t="s">
        <v>48</v>
      </c>
      <c r="E37" s="178"/>
      <c r="F37" s="178"/>
      <c r="G37" s="231" t="s">
        <v>49</v>
      </c>
      <c r="H37" s="232" t="s">
        <v>50</v>
      </c>
      <c r="I37" s="178"/>
      <c r="J37" s="233">
        <f>SUM(J28:J35)</f>
        <v>0</v>
      </c>
      <c r="K37" s="234"/>
      <c r="L37" s="216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</row>
    <row r="38" spans="1:31" s="137" customFormat="1" ht="14.45" customHeight="1">
      <c r="A38" s="13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216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</row>
    <row r="42" spans="1:31" s="137" customFormat="1" ht="6.95" customHeight="1">
      <c r="A42" s="13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216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</row>
    <row r="43" spans="1:31" s="137" customFormat="1" ht="24.95" customHeight="1">
      <c r="A43" s="131"/>
      <c r="B43" s="132"/>
      <c r="C43" s="118" t="s">
        <v>82</v>
      </c>
      <c r="D43" s="131"/>
      <c r="E43" s="131"/>
      <c r="F43" s="131"/>
      <c r="G43" s="131"/>
      <c r="H43" s="131"/>
      <c r="I43" s="131"/>
      <c r="J43" s="131"/>
      <c r="K43" s="131"/>
      <c r="L43" s="216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</row>
    <row r="44" spans="1:31" s="137" customFormat="1" ht="6.9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216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</row>
    <row r="45" spans="1:31" s="137" customFormat="1" ht="12" customHeight="1">
      <c r="A45" s="131"/>
      <c r="B45" s="132"/>
      <c r="C45" s="127" t="s">
        <v>17</v>
      </c>
      <c r="D45" s="131"/>
      <c r="E45" s="131"/>
      <c r="F45" s="131"/>
      <c r="G45" s="131"/>
      <c r="H45" s="131"/>
      <c r="I45" s="131"/>
      <c r="J45" s="131"/>
      <c r="K45" s="131"/>
      <c r="L45" s="216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</row>
    <row r="46" spans="1:31" s="137" customFormat="1" ht="16.5" customHeight="1">
      <c r="A46" s="131"/>
      <c r="B46" s="132"/>
      <c r="C46" s="131"/>
      <c r="D46" s="131"/>
      <c r="E46" s="162" t="str">
        <f>E7</f>
        <v>DEMOLICE OBJEKTU E2 V AREÁLU TUL HUSOVA UL.LIBEREC</v>
      </c>
      <c r="F46" s="217"/>
      <c r="G46" s="217"/>
      <c r="H46" s="217"/>
      <c r="I46" s="131"/>
      <c r="J46" s="131"/>
      <c r="K46" s="131"/>
      <c r="L46" s="216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</row>
    <row r="47" spans="1:31" s="137" customFormat="1" ht="6.9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216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</row>
    <row r="48" spans="1:31" s="137" customFormat="1" ht="12" customHeight="1">
      <c r="A48" s="131"/>
      <c r="B48" s="132"/>
      <c r="C48" s="127" t="s">
        <v>21</v>
      </c>
      <c r="D48" s="131"/>
      <c r="E48" s="131"/>
      <c r="F48" s="128" t="str">
        <f>F10</f>
        <v xml:space="preserve"> </v>
      </c>
      <c r="G48" s="131"/>
      <c r="H48" s="131"/>
      <c r="I48" s="127" t="s">
        <v>23</v>
      </c>
      <c r="J48" s="218" t="str">
        <f>IF(J10="","",J10)</f>
        <v>15. 2. 2025</v>
      </c>
      <c r="K48" s="131"/>
      <c r="L48" s="216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</row>
    <row r="49" spans="1:47" s="137" customFormat="1" ht="6.9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216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</row>
    <row r="50" spans="1:47" s="137" customFormat="1" ht="25.7" customHeight="1">
      <c r="A50" s="131"/>
      <c r="B50" s="132"/>
      <c r="C50" s="127" t="s">
        <v>25</v>
      </c>
      <c r="D50" s="131"/>
      <c r="E50" s="131"/>
      <c r="F50" s="128" t="str">
        <f>E13</f>
        <v>Technická univerzita v Liberci, Studentská 2, LBC</v>
      </c>
      <c r="G50" s="131"/>
      <c r="H50" s="131"/>
      <c r="I50" s="127" t="s">
        <v>31</v>
      </c>
      <c r="J50" s="235" t="str">
        <f>E19</f>
        <v>PROFES PROJEKT S.R.O.</v>
      </c>
      <c r="K50" s="131"/>
      <c r="L50" s="216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</row>
    <row r="51" spans="1:47" s="137" customFormat="1" ht="25.7" customHeight="1">
      <c r="A51" s="131"/>
      <c r="B51" s="132"/>
      <c r="C51" s="127" t="s">
        <v>29</v>
      </c>
      <c r="D51" s="131"/>
      <c r="E51" s="131"/>
      <c r="F51" s="128" t="str">
        <f>IF(E16="","",E16)</f>
        <v/>
      </c>
      <c r="G51" s="131"/>
      <c r="H51" s="131"/>
      <c r="I51" s="127" t="s">
        <v>34</v>
      </c>
      <c r="J51" s="235" t="str">
        <f>E22</f>
        <v>PROPOS LIBEREC S.R.O.</v>
      </c>
      <c r="K51" s="131"/>
      <c r="L51" s="216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</row>
    <row r="52" spans="1:47" s="137" customFormat="1" ht="10.3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216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</row>
    <row r="53" spans="1:47" s="137" customFormat="1" ht="29.25" customHeight="1">
      <c r="A53" s="131"/>
      <c r="B53" s="132"/>
      <c r="C53" s="236" t="s">
        <v>83</v>
      </c>
      <c r="D53" s="229"/>
      <c r="E53" s="229"/>
      <c r="F53" s="229"/>
      <c r="G53" s="229"/>
      <c r="H53" s="229"/>
      <c r="I53" s="229"/>
      <c r="J53" s="237" t="s">
        <v>84</v>
      </c>
      <c r="K53" s="229"/>
      <c r="L53" s="216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</row>
    <row r="54" spans="1:47" s="137" customFormat="1" ht="10.3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216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</row>
    <row r="55" spans="1:47" s="137" customFormat="1" ht="22.9" customHeight="1">
      <c r="A55" s="131"/>
      <c r="B55" s="132"/>
      <c r="C55" s="238" t="s">
        <v>70</v>
      </c>
      <c r="D55" s="131"/>
      <c r="E55" s="131"/>
      <c r="F55" s="131"/>
      <c r="G55" s="131"/>
      <c r="H55" s="131"/>
      <c r="I55" s="131"/>
      <c r="J55" s="224">
        <f>J79</f>
        <v>0</v>
      </c>
      <c r="K55" s="131"/>
      <c r="L55" s="216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U55" s="114" t="s">
        <v>85</v>
      </c>
    </row>
    <row r="56" spans="1:47" s="239" customFormat="1" ht="24.95" customHeight="1">
      <c r="B56" s="240"/>
      <c r="D56" s="241" t="s">
        <v>86</v>
      </c>
      <c r="E56" s="242"/>
      <c r="F56" s="242"/>
      <c r="G56" s="242"/>
      <c r="H56" s="242"/>
      <c r="I56" s="242"/>
      <c r="J56" s="243">
        <f>J80</f>
        <v>0</v>
      </c>
      <c r="L56" s="240"/>
    </row>
    <row r="57" spans="1:47" s="244" customFormat="1" ht="19.899999999999999" customHeight="1">
      <c r="B57" s="245"/>
      <c r="D57" s="246" t="s">
        <v>87</v>
      </c>
      <c r="E57" s="247"/>
      <c r="F57" s="247"/>
      <c r="G57" s="247"/>
      <c r="H57" s="247"/>
      <c r="I57" s="247"/>
      <c r="J57" s="248">
        <f>J81</f>
        <v>0</v>
      </c>
      <c r="L57" s="245"/>
    </row>
    <row r="58" spans="1:47" s="244" customFormat="1" ht="19.899999999999999" customHeight="1">
      <c r="B58" s="245"/>
      <c r="D58" s="246" t="s">
        <v>88</v>
      </c>
      <c r="E58" s="247"/>
      <c r="F58" s="247"/>
      <c r="G58" s="247"/>
      <c r="H58" s="247"/>
      <c r="I58" s="247"/>
      <c r="J58" s="248">
        <f>J146</f>
        <v>0</v>
      </c>
      <c r="L58" s="245"/>
    </row>
    <row r="59" spans="1:47" s="239" customFormat="1" ht="24.95" customHeight="1">
      <c r="B59" s="240"/>
      <c r="D59" s="241" t="s">
        <v>89</v>
      </c>
      <c r="E59" s="242"/>
      <c r="F59" s="242"/>
      <c r="G59" s="242"/>
      <c r="H59" s="242"/>
      <c r="I59" s="242"/>
      <c r="J59" s="243">
        <f>J195</f>
        <v>0</v>
      </c>
      <c r="L59" s="240"/>
    </row>
    <row r="60" spans="1:47" s="244" customFormat="1" ht="19.899999999999999" customHeight="1">
      <c r="B60" s="245"/>
      <c r="D60" s="246" t="s">
        <v>90</v>
      </c>
      <c r="E60" s="247"/>
      <c r="F60" s="247"/>
      <c r="G60" s="247"/>
      <c r="H60" s="247"/>
      <c r="I60" s="247"/>
      <c r="J60" s="248">
        <f>J196</f>
        <v>0</v>
      </c>
      <c r="L60" s="245"/>
    </row>
    <row r="61" spans="1:47" s="244" customFormat="1" ht="19.899999999999999" customHeight="1">
      <c r="B61" s="245"/>
      <c r="D61" s="246" t="s">
        <v>91</v>
      </c>
      <c r="E61" s="247"/>
      <c r="F61" s="247"/>
      <c r="G61" s="247"/>
      <c r="H61" s="247"/>
      <c r="I61" s="247"/>
      <c r="J61" s="248">
        <f>J207</f>
        <v>0</v>
      </c>
      <c r="L61" s="245"/>
    </row>
    <row r="62" spans="1:47" s="137" customFormat="1" ht="21.75" customHeight="1">
      <c r="A62" s="131"/>
      <c r="B62" s="132"/>
      <c r="C62" s="131"/>
      <c r="D62" s="131"/>
      <c r="E62" s="131"/>
      <c r="F62" s="131"/>
      <c r="G62" s="131"/>
      <c r="H62" s="131"/>
      <c r="I62" s="131"/>
      <c r="J62" s="131"/>
      <c r="K62" s="131"/>
      <c r="L62" s="216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</row>
    <row r="63" spans="1:47" s="137" customFormat="1" ht="6.95" customHeight="1">
      <c r="A63" s="131"/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216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</row>
    <row r="67" spans="1:63" s="137" customFormat="1" ht="6.95" customHeight="1">
      <c r="A67" s="131"/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216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</row>
    <row r="68" spans="1:63" s="137" customFormat="1" ht="24.95" customHeight="1">
      <c r="A68" s="131"/>
      <c r="B68" s="132"/>
      <c r="C68" s="118" t="s">
        <v>92</v>
      </c>
      <c r="D68" s="131"/>
      <c r="E68" s="131"/>
      <c r="F68" s="131"/>
      <c r="G68" s="131"/>
      <c r="H68" s="131"/>
      <c r="I68" s="131"/>
      <c r="J68" s="131"/>
      <c r="K68" s="131"/>
      <c r="L68" s="216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</row>
    <row r="69" spans="1:63" s="137" customFormat="1" ht="6.95" customHeight="1">
      <c r="A69" s="131"/>
      <c r="B69" s="132"/>
      <c r="C69" s="131"/>
      <c r="D69" s="131"/>
      <c r="E69" s="131"/>
      <c r="F69" s="131"/>
      <c r="G69" s="131"/>
      <c r="H69" s="131"/>
      <c r="I69" s="131"/>
      <c r="J69" s="131"/>
      <c r="K69" s="131"/>
      <c r="L69" s="216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</row>
    <row r="70" spans="1:63" s="137" customFormat="1" ht="12" customHeight="1">
      <c r="A70" s="131"/>
      <c r="B70" s="132"/>
      <c r="C70" s="127" t="s">
        <v>17</v>
      </c>
      <c r="D70" s="131"/>
      <c r="E70" s="131"/>
      <c r="F70" s="131"/>
      <c r="G70" s="131"/>
      <c r="H70" s="131"/>
      <c r="I70" s="131"/>
      <c r="J70" s="131"/>
      <c r="K70" s="131"/>
      <c r="L70" s="216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</row>
    <row r="71" spans="1:63" s="137" customFormat="1" ht="16.5" customHeight="1">
      <c r="A71" s="131"/>
      <c r="B71" s="132"/>
      <c r="C71" s="131"/>
      <c r="D71" s="131"/>
      <c r="E71" s="162" t="str">
        <f>E7</f>
        <v>DEMOLICE OBJEKTU E2 V AREÁLU TUL HUSOVA UL.LIBEREC</v>
      </c>
      <c r="F71" s="217"/>
      <c r="G71" s="217"/>
      <c r="H71" s="217"/>
      <c r="I71" s="131"/>
      <c r="J71" s="131"/>
      <c r="K71" s="131"/>
      <c r="L71" s="216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</row>
    <row r="72" spans="1:63" s="137" customFormat="1" ht="6.95" customHeight="1">
      <c r="A72" s="131"/>
      <c r="B72" s="132"/>
      <c r="C72" s="131"/>
      <c r="D72" s="131"/>
      <c r="E72" s="131"/>
      <c r="F72" s="131"/>
      <c r="G72" s="131"/>
      <c r="H72" s="131"/>
      <c r="I72" s="131"/>
      <c r="J72" s="131"/>
      <c r="K72" s="131"/>
      <c r="L72" s="216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</row>
    <row r="73" spans="1:63" s="137" customFormat="1" ht="12" customHeight="1">
      <c r="A73" s="131"/>
      <c r="B73" s="132"/>
      <c r="C73" s="127" t="s">
        <v>21</v>
      </c>
      <c r="D73" s="131"/>
      <c r="E73" s="131"/>
      <c r="F73" s="128" t="str">
        <f>F10</f>
        <v xml:space="preserve"> </v>
      </c>
      <c r="G73" s="131"/>
      <c r="H73" s="131"/>
      <c r="I73" s="127" t="s">
        <v>23</v>
      </c>
      <c r="J73" s="218" t="str">
        <f>IF(J10="","",J10)</f>
        <v>15. 2. 2025</v>
      </c>
      <c r="K73" s="131"/>
      <c r="L73" s="216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</row>
    <row r="74" spans="1:63" s="137" customFormat="1" ht="6.95" customHeight="1">
      <c r="A74" s="131"/>
      <c r="B74" s="132"/>
      <c r="C74" s="131"/>
      <c r="D74" s="131"/>
      <c r="E74" s="131"/>
      <c r="F74" s="131"/>
      <c r="G74" s="131"/>
      <c r="H74" s="131"/>
      <c r="I74" s="131"/>
      <c r="J74" s="131"/>
      <c r="K74" s="131"/>
      <c r="L74" s="216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</row>
    <row r="75" spans="1:63" s="137" customFormat="1" ht="25.7" customHeight="1">
      <c r="A75" s="131"/>
      <c r="B75" s="132"/>
      <c r="C75" s="127" t="s">
        <v>25</v>
      </c>
      <c r="D75" s="131"/>
      <c r="E75" s="131"/>
      <c r="F75" s="128" t="str">
        <f>E13</f>
        <v>Technická univerzita v Liberci, Studentská 2, LBC</v>
      </c>
      <c r="G75" s="131"/>
      <c r="H75" s="131"/>
      <c r="I75" s="127" t="s">
        <v>31</v>
      </c>
      <c r="J75" s="235" t="str">
        <f>E19</f>
        <v>PROFES PROJEKT S.R.O.</v>
      </c>
      <c r="K75" s="131"/>
      <c r="L75" s="216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</row>
    <row r="76" spans="1:63" s="137" customFormat="1" ht="25.7" customHeight="1">
      <c r="A76" s="131"/>
      <c r="B76" s="132"/>
      <c r="C76" s="127" t="s">
        <v>29</v>
      </c>
      <c r="D76" s="131"/>
      <c r="E76" s="131"/>
      <c r="F76" s="128" t="str">
        <f>IF(E16="","",E16)</f>
        <v/>
      </c>
      <c r="G76" s="131"/>
      <c r="H76" s="131"/>
      <c r="I76" s="127" t="s">
        <v>34</v>
      </c>
      <c r="J76" s="235" t="str">
        <f>E22</f>
        <v>PROPOS LIBEREC S.R.O.</v>
      </c>
      <c r="K76" s="131"/>
      <c r="L76" s="216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</row>
    <row r="77" spans="1:63" s="137" customFormat="1" ht="10.35" customHeight="1">
      <c r="A77" s="131"/>
      <c r="B77" s="132"/>
      <c r="C77" s="131"/>
      <c r="D77" s="131"/>
      <c r="E77" s="131"/>
      <c r="F77" s="131"/>
      <c r="G77" s="131"/>
      <c r="H77" s="131"/>
      <c r="I77" s="131"/>
      <c r="J77" s="131"/>
      <c r="K77" s="131"/>
      <c r="L77" s="216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</row>
    <row r="78" spans="1:63" s="255" customFormat="1" ht="29.25" customHeight="1">
      <c r="A78" s="249"/>
      <c r="B78" s="250"/>
      <c r="C78" s="251" t="s">
        <v>93</v>
      </c>
      <c r="D78" s="252" t="s">
        <v>57</v>
      </c>
      <c r="E78" s="252" t="s">
        <v>53</v>
      </c>
      <c r="F78" s="252" t="s">
        <v>54</v>
      </c>
      <c r="G78" s="252" t="s">
        <v>94</v>
      </c>
      <c r="H78" s="252" t="s">
        <v>95</v>
      </c>
      <c r="I78" s="252" t="s">
        <v>96</v>
      </c>
      <c r="J78" s="252" t="s">
        <v>84</v>
      </c>
      <c r="K78" s="253" t="s">
        <v>97</v>
      </c>
      <c r="L78" s="254"/>
      <c r="M78" s="182" t="s">
        <v>3</v>
      </c>
      <c r="N78" s="183" t="s">
        <v>42</v>
      </c>
      <c r="O78" s="183" t="s">
        <v>98</v>
      </c>
      <c r="P78" s="183" t="s">
        <v>99</v>
      </c>
      <c r="Q78" s="183" t="s">
        <v>100</v>
      </c>
      <c r="R78" s="183" t="s">
        <v>101</v>
      </c>
      <c r="S78" s="183" t="s">
        <v>102</v>
      </c>
      <c r="T78" s="184" t="s">
        <v>103</v>
      </c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</row>
    <row r="79" spans="1:63" s="137" customFormat="1" ht="22.9" customHeight="1">
      <c r="A79" s="131"/>
      <c r="B79" s="132"/>
      <c r="C79" s="190" t="s">
        <v>104</v>
      </c>
      <c r="D79" s="131"/>
      <c r="E79" s="131"/>
      <c r="F79" s="131"/>
      <c r="G79" s="131"/>
      <c r="H79" s="131"/>
      <c r="I79" s="131"/>
      <c r="J79" s="256">
        <f>BK79</f>
        <v>0</v>
      </c>
      <c r="K79" s="131"/>
      <c r="L79" s="132"/>
      <c r="M79" s="185"/>
      <c r="N79" s="170"/>
      <c r="O79" s="186"/>
      <c r="P79" s="257">
        <f>P80+P195</f>
        <v>0</v>
      </c>
      <c r="Q79" s="186"/>
      <c r="R79" s="257">
        <f>R80+R195</f>
        <v>0</v>
      </c>
      <c r="S79" s="186"/>
      <c r="T79" s="258">
        <f>T80+T195</f>
        <v>3951.1299600000002</v>
      </c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T79" s="114" t="s">
        <v>71</v>
      </c>
      <c r="AU79" s="114" t="s">
        <v>85</v>
      </c>
      <c r="BK79" s="259">
        <f>BK80+BK195</f>
        <v>0</v>
      </c>
    </row>
    <row r="80" spans="1:63" s="260" customFormat="1" ht="25.9" customHeight="1">
      <c r="B80" s="261"/>
      <c r="D80" s="262" t="s">
        <v>71</v>
      </c>
      <c r="E80" s="263" t="s">
        <v>105</v>
      </c>
      <c r="F80" s="263" t="s">
        <v>106</v>
      </c>
      <c r="J80" s="264">
        <f>BK80</f>
        <v>0</v>
      </c>
      <c r="L80" s="261"/>
      <c r="M80" s="265"/>
      <c r="N80" s="266"/>
      <c r="O80" s="266"/>
      <c r="P80" s="267">
        <f>P81+P146</f>
        <v>0</v>
      </c>
      <c r="Q80" s="266"/>
      <c r="R80" s="267">
        <f>R81+R146</f>
        <v>0</v>
      </c>
      <c r="S80" s="266"/>
      <c r="T80" s="268">
        <f>T81+T146</f>
        <v>3951.1299600000002</v>
      </c>
      <c r="AR80" s="262" t="s">
        <v>77</v>
      </c>
      <c r="AT80" s="269" t="s">
        <v>71</v>
      </c>
      <c r="AU80" s="269" t="s">
        <v>72</v>
      </c>
      <c r="AY80" s="262" t="s">
        <v>107</v>
      </c>
      <c r="BK80" s="270">
        <f>BK81+BK146</f>
        <v>0</v>
      </c>
    </row>
    <row r="81" spans="1:65" s="260" customFormat="1" ht="22.9" customHeight="1">
      <c r="B81" s="261"/>
      <c r="D81" s="262" t="s">
        <v>71</v>
      </c>
      <c r="E81" s="271" t="s">
        <v>108</v>
      </c>
      <c r="F81" s="271" t="s">
        <v>109</v>
      </c>
      <c r="J81" s="272">
        <f>BK81</f>
        <v>0</v>
      </c>
      <c r="L81" s="261"/>
      <c r="M81" s="265"/>
      <c r="N81" s="266"/>
      <c r="O81" s="266"/>
      <c r="P81" s="267">
        <f>SUM(P82:P145)</f>
        <v>0</v>
      </c>
      <c r="Q81" s="266"/>
      <c r="R81" s="267">
        <f>SUM(R82:R145)</f>
        <v>0</v>
      </c>
      <c r="S81" s="266"/>
      <c r="T81" s="268">
        <f>SUM(T82:T145)</f>
        <v>3951.1299600000002</v>
      </c>
      <c r="AR81" s="262" t="s">
        <v>77</v>
      </c>
      <c r="AT81" s="269" t="s">
        <v>71</v>
      </c>
      <c r="AU81" s="269" t="s">
        <v>77</v>
      </c>
      <c r="AY81" s="262" t="s">
        <v>107</v>
      </c>
      <c r="BK81" s="270">
        <f>SUM(BK82:BK145)</f>
        <v>0</v>
      </c>
    </row>
    <row r="82" spans="1:65" s="137" customFormat="1" ht="24.2" customHeight="1">
      <c r="A82" s="131"/>
      <c r="B82" s="132"/>
      <c r="C82" s="273" t="s">
        <v>77</v>
      </c>
      <c r="D82" s="273" t="s">
        <v>110</v>
      </c>
      <c r="E82" s="274" t="s">
        <v>111</v>
      </c>
      <c r="F82" s="275" t="s">
        <v>112</v>
      </c>
      <c r="G82" s="276" t="s">
        <v>113</v>
      </c>
      <c r="H82" s="277">
        <v>100</v>
      </c>
      <c r="I82" s="7"/>
      <c r="J82" s="278">
        <f>ROUND(I82*H82,2)</f>
        <v>0</v>
      </c>
      <c r="K82" s="275" t="s">
        <v>3</v>
      </c>
      <c r="L82" s="132"/>
      <c r="M82" s="279" t="s">
        <v>3</v>
      </c>
      <c r="N82" s="280" t="s">
        <v>43</v>
      </c>
      <c r="O82" s="174"/>
      <c r="P82" s="281">
        <f>O82*H82</f>
        <v>0</v>
      </c>
      <c r="Q82" s="281">
        <v>0</v>
      </c>
      <c r="R82" s="281">
        <f>Q82*H82</f>
        <v>0</v>
      </c>
      <c r="S82" s="281">
        <v>0</v>
      </c>
      <c r="T82" s="282">
        <f>S82*H82</f>
        <v>0</v>
      </c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R82" s="283" t="s">
        <v>114</v>
      </c>
      <c r="AT82" s="283" t="s">
        <v>110</v>
      </c>
      <c r="AU82" s="283" t="s">
        <v>79</v>
      </c>
      <c r="AY82" s="114" t="s">
        <v>107</v>
      </c>
      <c r="BE82" s="284">
        <f>IF(N82="základní",J82,0)</f>
        <v>0</v>
      </c>
      <c r="BF82" s="284">
        <f>IF(N82="snížená",J82,0)</f>
        <v>0</v>
      </c>
      <c r="BG82" s="284">
        <f>IF(N82="zákl. přenesená",J82,0)</f>
        <v>0</v>
      </c>
      <c r="BH82" s="284">
        <f>IF(N82="sníž. přenesená",J82,0)</f>
        <v>0</v>
      </c>
      <c r="BI82" s="284">
        <f>IF(N82="nulová",J82,0)</f>
        <v>0</v>
      </c>
      <c r="BJ82" s="114" t="s">
        <v>77</v>
      </c>
      <c r="BK82" s="284">
        <f>ROUND(I82*H82,2)</f>
        <v>0</v>
      </c>
      <c r="BL82" s="114" t="s">
        <v>114</v>
      </c>
      <c r="BM82" s="283" t="s">
        <v>115</v>
      </c>
    </row>
    <row r="83" spans="1:65" s="285" customFormat="1" ht="11.25">
      <c r="B83" s="286"/>
      <c r="D83" s="287" t="s">
        <v>116</v>
      </c>
      <c r="E83" s="288" t="s">
        <v>3</v>
      </c>
      <c r="F83" s="289" t="s">
        <v>117</v>
      </c>
      <c r="H83" s="288" t="s">
        <v>3</v>
      </c>
      <c r="I83" s="8"/>
      <c r="L83" s="286"/>
      <c r="M83" s="290"/>
      <c r="N83" s="291"/>
      <c r="O83" s="291"/>
      <c r="P83" s="291"/>
      <c r="Q83" s="291"/>
      <c r="R83" s="291"/>
      <c r="S83" s="291"/>
      <c r="T83" s="292"/>
      <c r="AT83" s="288" t="s">
        <v>116</v>
      </c>
      <c r="AU83" s="288" t="s">
        <v>79</v>
      </c>
      <c r="AV83" s="285" t="s">
        <v>77</v>
      </c>
      <c r="AW83" s="285" t="s">
        <v>33</v>
      </c>
      <c r="AX83" s="285" t="s">
        <v>72</v>
      </c>
      <c r="AY83" s="288" t="s">
        <v>107</v>
      </c>
    </row>
    <row r="84" spans="1:65" s="293" customFormat="1" ht="11.25">
      <c r="B84" s="294"/>
      <c r="D84" s="287" t="s">
        <v>116</v>
      </c>
      <c r="E84" s="295" t="s">
        <v>3</v>
      </c>
      <c r="F84" s="296" t="s">
        <v>118</v>
      </c>
      <c r="H84" s="297">
        <v>100</v>
      </c>
      <c r="I84" s="9"/>
      <c r="L84" s="294"/>
      <c r="M84" s="298"/>
      <c r="N84" s="299"/>
      <c r="O84" s="299"/>
      <c r="P84" s="299"/>
      <c r="Q84" s="299"/>
      <c r="R84" s="299"/>
      <c r="S84" s="299"/>
      <c r="T84" s="300"/>
      <c r="AT84" s="295" t="s">
        <v>116</v>
      </c>
      <c r="AU84" s="295" t="s">
        <v>79</v>
      </c>
      <c r="AV84" s="293" t="s">
        <v>79</v>
      </c>
      <c r="AW84" s="293" t="s">
        <v>33</v>
      </c>
      <c r="AX84" s="293" t="s">
        <v>72</v>
      </c>
      <c r="AY84" s="295" t="s">
        <v>107</v>
      </c>
    </row>
    <row r="85" spans="1:65" s="301" customFormat="1" ht="11.25">
      <c r="B85" s="302"/>
      <c r="D85" s="287" t="s">
        <v>116</v>
      </c>
      <c r="E85" s="303" t="s">
        <v>3</v>
      </c>
      <c r="F85" s="304" t="s">
        <v>119</v>
      </c>
      <c r="H85" s="305">
        <v>100</v>
      </c>
      <c r="I85" s="10"/>
      <c r="L85" s="302"/>
      <c r="M85" s="306"/>
      <c r="N85" s="307"/>
      <c r="O85" s="307"/>
      <c r="P85" s="307"/>
      <c r="Q85" s="307"/>
      <c r="R85" s="307"/>
      <c r="S85" s="307"/>
      <c r="T85" s="308"/>
      <c r="AT85" s="303" t="s">
        <v>116</v>
      </c>
      <c r="AU85" s="303" t="s">
        <v>79</v>
      </c>
      <c r="AV85" s="301" t="s">
        <v>114</v>
      </c>
      <c r="AW85" s="301" t="s">
        <v>33</v>
      </c>
      <c r="AX85" s="301" t="s">
        <v>77</v>
      </c>
      <c r="AY85" s="303" t="s">
        <v>107</v>
      </c>
    </row>
    <row r="86" spans="1:65" s="137" customFormat="1" ht="24.2" customHeight="1">
      <c r="A86" s="131"/>
      <c r="B86" s="132"/>
      <c r="C86" s="273" t="s">
        <v>79</v>
      </c>
      <c r="D86" s="273" t="s">
        <v>110</v>
      </c>
      <c r="E86" s="274" t="s">
        <v>120</v>
      </c>
      <c r="F86" s="275" t="s">
        <v>121</v>
      </c>
      <c r="G86" s="276" t="s">
        <v>122</v>
      </c>
      <c r="H86" s="277">
        <v>666</v>
      </c>
      <c r="I86" s="7"/>
      <c r="J86" s="278">
        <f>ROUND(I86*H86,2)</f>
        <v>0</v>
      </c>
      <c r="K86" s="275" t="s">
        <v>3</v>
      </c>
      <c r="L86" s="132"/>
      <c r="M86" s="279" t="s">
        <v>3</v>
      </c>
      <c r="N86" s="280" t="s">
        <v>43</v>
      </c>
      <c r="O86" s="174"/>
      <c r="P86" s="281">
        <f>O86*H86</f>
        <v>0</v>
      </c>
      <c r="Q86" s="281">
        <v>0</v>
      </c>
      <c r="R86" s="281">
        <f>Q86*H86</f>
        <v>0</v>
      </c>
      <c r="S86" s="281">
        <v>0</v>
      </c>
      <c r="T86" s="282">
        <f>S86*H86</f>
        <v>0</v>
      </c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R86" s="283" t="s">
        <v>114</v>
      </c>
      <c r="AT86" s="283" t="s">
        <v>110</v>
      </c>
      <c r="AU86" s="283" t="s">
        <v>79</v>
      </c>
      <c r="AY86" s="114" t="s">
        <v>107</v>
      </c>
      <c r="BE86" s="284">
        <f>IF(N86="základní",J86,0)</f>
        <v>0</v>
      </c>
      <c r="BF86" s="284">
        <f>IF(N86="snížená",J86,0)</f>
        <v>0</v>
      </c>
      <c r="BG86" s="284">
        <f>IF(N86="zákl. přenesená",J86,0)</f>
        <v>0</v>
      </c>
      <c r="BH86" s="284">
        <f>IF(N86="sníž. přenesená",J86,0)</f>
        <v>0</v>
      </c>
      <c r="BI86" s="284">
        <f>IF(N86="nulová",J86,0)</f>
        <v>0</v>
      </c>
      <c r="BJ86" s="114" t="s">
        <v>77</v>
      </c>
      <c r="BK86" s="284">
        <f>ROUND(I86*H86,2)</f>
        <v>0</v>
      </c>
      <c r="BL86" s="114" t="s">
        <v>114</v>
      </c>
      <c r="BM86" s="283" t="s">
        <v>123</v>
      </c>
    </row>
    <row r="87" spans="1:65" s="285" customFormat="1" ht="11.25">
      <c r="B87" s="286"/>
      <c r="D87" s="287" t="s">
        <v>116</v>
      </c>
      <c r="E87" s="288" t="s">
        <v>3</v>
      </c>
      <c r="F87" s="289" t="s">
        <v>124</v>
      </c>
      <c r="H87" s="288" t="s">
        <v>3</v>
      </c>
      <c r="I87" s="8"/>
      <c r="L87" s="286"/>
      <c r="M87" s="290"/>
      <c r="N87" s="291"/>
      <c r="O87" s="291"/>
      <c r="P87" s="291"/>
      <c r="Q87" s="291"/>
      <c r="R87" s="291"/>
      <c r="S87" s="291"/>
      <c r="T87" s="292"/>
      <c r="AT87" s="288" t="s">
        <v>116</v>
      </c>
      <c r="AU87" s="288" t="s">
        <v>79</v>
      </c>
      <c r="AV87" s="285" t="s">
        <v>77</v>
      </c>
      <c r="AW87" s="285" t="s">
        <v>33</v>
      </c>
      <c r="AX87" s="285" t="s">
        <v>72</v>
      </c>
      <c r="AY87" s="288" t="s">
        <v>107</v>
      </c>
    </row>
    <row r="88" spans="1:65" s="293" customFormat="1" ht="11.25">
      <c r="B88" s="294"/>
      <c r="D88" s="287" t="s">
        <v>116</v>
      </c>
      <c r="E88" s="295" t="s">
        <v>3</v>
      </c>
      <c r="F88" s="296" t="s">
        <v>125</v>
      </c>
      <c r="H88" s="297">
        <v>180</v>
      </c>
      <c r="I88" s="9"/>
      <c r="L88" s="294"/>
      <c r="M88" s="298"/>
      <c r="N88" s="299"/>
      <c r="O88" s="299"/>
      <c r="P88" s="299"/>
      <c r="Q88" s="299"/>
      <c r="R88" s="299"/>
      <c r="S88" s="299"/>
      <c r="T88" s="300"/>
      <c r="AT88" s="295" t="s">
        <v>116</v>
      </c>
      <c r="AU88" s="295" t="s">
        <v>79</v>
      </c>
      <c r="AV88" s="293" t="s">
        <v>79</v>
      </c>
      <c r="AW88" s="293" t="s">
        <v>33</v>
      </c>
      <c r="AX88" s="293" t="s">
        <v>72</v>
      </c>
      <c r="AY88" s="295" t="s">
        <v>107</v>
      </c>
    </row>
    <row r="89" spans="1:65" s="285" customFormat="1" ht="11.25">
      <c r="B89" s="286"/>
      <c r="D89" s="287" t="s">
        <v>116</v>
      </c>
      <c r="E89" s="288" t="s">
        <v>3</v>
      </c>
      <c r="F89" s="289" t="s">
        <v>126</v>
      </c>
      <c r="H89" s="288" t="s">
        <v>3</v>
      </c>
      <c r="I89" s="8"/>
      <c r="L89" s="286"/>
      <c r="M89" s="290"/>
      <c r="N89" s="291"/>
      <c r="O89" s="291"/>
      <c r="P89" s="291"/>
      <c r="Q89" s="291"/>
      <c r="R89" s="291"/>
      <c r="S89" s="291"/>
      <c r="T89" s="292"/>
      <c r="AT89" s="288" t="s">
        <v>116</v>
      </c>
      <c r="AU89" s="288" t="s">
        <v>79</v>
      </c>
      <c r="AV89" s="285" t="s">
        <v>77</v>
      </c>
      <c r="AW89" s="285" t="s">
        <v>33</v>
      </c>
      <c r="AX89" s="285" t="s">
        <v>72</v>
      </c>
      <c r="AY89" s="288" t="s">
        <v>107</v>
      </c>
    </row>
    <row r="90" spans="1:65" s="293" customFormat="1" ht="11.25">
      <c r="B90" s="294"/>
      <c r="D90" s="287" t="s">
        <v>116</v>
      </c>
      <c r="E90" s="295" t="s">
        <v>3</v>
      </c>
      <c r="F90" s="296" t="s">
        <v>125</v>
      </c>
      <c r="H90" s="297">
        <v>180</v>
      </c>
      <c r="I90" s="9"/>
      <c r="L90" s="294"/>
      <c r="M90" s="298"/>
      <c r="N90" s="299"/>
      <c r="O90" s="299"/>
      <c r="P90" s="299"/>
      <c r="Q90" s="299"/>
      <c r="R90" s="299"/>
      <c r="S90" s="299"/>
      <c r="T90" s="300"/>
      <c r="AT90" s="295" t="s">
        <v>116</v>
      </c>
      <c r="AU90" s="295" t="s">
        <v>79</v>
      </c>
      <c r="AV90" s="293" t="s">
        <v>79</v>
      </c>
      <c r="AW90" s="293" t="s">
        <v>33</v>
      </c>
      <c r="AX90" s="293" t="s">
        <v>72</v>
      </c>
      <c r="AY90" s="295" t="s">
        <v>107</v>
      </c>
    </row>
    <row r="91" spans="1:65" s="285" customFormat="1" ht="11.25">
      <c r="B91" s="286"/>
      <c r="D91" s="287" t="s">
        <v>116</v>
      </c>
      <c r="E91" s="288" t="s">
        <v>3</v>
      </c>
      <c r="F91" s="289" t="s">
        <v>127</v>
      </c>
      <c r="H91" s="288" t="s">
        <v>3</v>
      </c>
      <c r="I91" s="8"/>
      <c r="L91" s="286"/>
      <c r="M91" s="290"/>
      <c r="N91" s="291"/>
      <c r="O91" s="291"/>
      <c r="P91" s="291"/>
      <c r="Q91" s="291"/>
      <c r="R91" s="291"/>
      <c r="S91" s="291"/>
      <c r="T91" s="292"/>
      <c r="AT91" s="288" t="s">
        <v>116</v>
      </c>
      <c r="AU91" s="288" t="s">
        <v>79</v>
      </c>
      <c r="AV91" s="285" t="s">
        <v>77</v>
      </c>
      <c r="AW91" s="285" t="s">
        <v>33</v>
      </c>
      <c r="AX91" s="285" t="s">
        <v>72</v>
      </c>
      <c r="AY91" s="288" t="s">
        <v>107</v>
      </c>
    </row>
    <row r="92" spans="1:65" s="293" customFormat="1" ht="11.25">
      <c r="B92" s="294"/>
      <c r="D92" s="287" t="s">
        <v>116</v>
      </c>
      <c r="E92" s="295" t="s">
        <v>3</v>
      </c>
      <c r="F92" s="296" t="s">
        <v>128</v>
      </c>
      <c r="H92" s="297">
        <v>276</v>
      </c>
      <c r="I92" s="9"/>
      <c r="L92" s="294"/>
      <c r="M92" s="298"/>
      <c r="N92" s="299"/>
      <c r="O92" s="299"/>
      <c r="P92" s="299"/>
      <c r="Q92" s="299"/>
      <c r="R92" s="299"/>
      <c r="S92" s="299"/>
      <c r="T92" s="300"/>
      <c r="AT92" s="295" t="s">
        <v>116</v>
      </c>
      <c r="AU92" s="295" t="s">
        <v>79</v>
      </c>
      <c r="AV92" s="293" t="s">
        <v>79</v>
      </c>
      <c r="AW92" s="293" t="s">
        <v>33</v>
      </c>
      <c r="AX92" s="293" t="s">
        <v>72</v>
      </c>
      <c r="AY92" s="295" t="s">
        <v>107</v>
      </c>
    </row>
    <row r="93" spans="1:65" s="293" customFormat="1" ht="11.25">
      <c r="B93" s="294"/>
      <c r="D93" s="287" t="s">
        <v>116</v>
      </c>
      <c r="E93" s="295" t="s">
        <v>3</v>
      </c>
      <c r="F93" s="296" t="s">
        <v>129</v>
      </c>
      <c r="H93" s="297">
        <v>30</v>
      </c>
      <c r="I93" s="9"/>
      <c r="L93" s="294"/>
      <c r="M93" s="298"/>
      <c r="N93" s="299"/>
      <c r="O93" s="299"/>
      <c r="P93" s="299"/>
      <c r="Q93" s="299"/>
      <c r="R93" s="299"/>
      <c r="S93" s="299"/>
      <c r="T93" s="300"/>
      <c r="AT93" s="295" t="s">
        <v>116</v>
      </c>
      <c r="AU93" s="295" t="s">
        <v>79</v>
      </c>
      <c r="AV93" s="293" t="s">
        <v>79</v>
      </c>
      <c r="AW93" s="293" t="s">
        <v>33</v>
      </c>
      <c r="AX93" s="293" t="s">
        <v>72</v>
      </c>
      <c r="AY93" s="295" t="s">
        <v>107</v>
      </c>
    </row>
    <row r="94" spans="1:65" s="301" customFormat="1" ht="11.25">
      <c r="B94" s="302"/>
      <c r="D94" s="287" t="s">
        <v>116</v>
      </c>
      <c r="E94" s="303" t="s">
        <v>3</v>
      </c>
      <c r="F94" s="304" t="s">
        <v>119</v>
      </c>
      <c r="H94" s="305">
        <v>666</v>
      </c>
      <c r="I94" s="10"/>
      <c r="L94" s="302"/>
      <c r="M94" s="306"/>
      <c r="N94" s="307"/>
      <c r="O94" s="307"/>
      <c r="P94" s="307"/>
      <c r="Q94" s="307"/>
      <c r="R94" s="307"/>
      <c r="S94" s="307"/>
      <c r="T94" s="308"/>
      <c r="AT94" s="303" t="s">
        <v>116</v>
      </c>
      <c r="AU94" s="303" t="s">
        <v>79</v>
      </c>
      <c r="AV94" s="301" t="s">
        <v>114</v>
      </c>
      <c r="AW94" s="301" t="s">
        <v>33</v>
      </c>
      <c r="AX94" s="301" t="s">
        <v>77</v>
      </c>
      <c r="AY94" s="303" t="s">
        <v>107</v>
      </c>
    </row>
    <row r="95" spans="1:65" s="137" customFormat="1" ht="16.5" customHeight="1">
      <c r="A95" s="131"/>
      <c r="B95" s="132"/>
      <c r="C95" s="273" t="s">
        <v>130</v>
      </c>
      <c r="D95" s="273" t="s">
        <v>110</v>
      </c>
      <c r="E95" s="274" t="s">
        <v>131</v>
      </c>
      <c r="F95" s="275" t="s">
        <v>132</v>
      </c>
      <c r="G95" s="276" t="s">
        <v>133</v>
      </c>
      <c r="H95" s="277">
        <v>4</v>
      </c>
      <c r="I95" s="7"/>
      <c r="J95" s="278">
        <f>ROUND(I95*H95,2)</f>
        <v>0</v>
      </c>
      <c r="K95" s="275" t="s">
        <v>3</v>
      </c>
      <c r="L95" s="132"/>
      <c r="M95" s="279" t="s">
        <v>3</v>
      </c>
      <c r="N95" s="280" t="s">
        <v>43</v>
      </c>
      <c r="O95" s="174"/>
      <c r="P95" s="281">
        <f>O95*H95</f>
        <v>0</v>
      </c>
      <c r="Q95" s="281">
        <v>0</v>
      </c>
      <c r="R95" s="281">
        <f>Q95*H95</f>
        <v>0</v>
      </c>
      <c r="S95" s="281">
        <v>0</v>
      </c>
      <c r="T95" s="282">
        <f>S95*H95</f>
        <v>0</v>
      </c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R95" s="283" t="s">
        <v>114</v>
      </c>
      <c r="AT95" s="283" t="s">
        <v>110</v>
      </c>
      <c r="AU95" s="283" t="s">
        <v>79</v>
      </c>
      <c r="AY95" s="114" t="s">
        <v>107</v>
      </c>
      <c r="BE95" s="284">
        <f>IF(N95="základní",J95,0)</f>
        <v>0</v>
      </c>
      <c r="BF95" s="284">
        <f>IF(N95="snížená",J95,0)</f>
        <v>0</v>
      </c>
      <c r="BG95" s="284">
        <f>IF(N95="zákl. přenesená",J95,0)</f>
        <v>0</v>
      </c>
      <c r="BH95" s="284">
        <f>IF(N95="sníž. přenesená",J95,0)</f>
        <v>0</v>
      </c>
      <c r="BI95" s="284">
        <f>IF(N95="nulová",J95,0)</f>
        <v>0</v>
      </c>
      <c r="BJ95" s="114" t="s">
        <v>77</v>
      </c>
      <c r="BK95" s="284">
        <f>ROUND(I95*H95,2)</f>
        <v>0</v>
      </c>
      <c r="BL95" s="114" t="s">
        <v>114</v>
      </c>
      <c r="BM95" s="283" t="s">
        <v>134</v>
      </c>
    </row>
    <row r="96" spans="1:65" s="285" customFormat="1" ht="11.25">
      <c r="B96" s="286"/>
      <c r="D96" s="287" t="s">
        <v>116</v>
      </c>
      <c r="E96" s="288" t="s">
        <v>3</v>
      </c>
      <c r="F96" s="289" t="s">
        <v>135</v>
      </c>
      <c r="H96" s="288" t="s">
        <v>3</v>
      </c>
      <c r="I96" s="8"/>
      <c r="L96" s="286"/>
      <c r="M96" s="290"/>
      <c r="N96" s="291"/>
      <c r="O96" s="291"/>
      <c r="P96" s="291"/>
      <c r="Q96" s="291"/>
      <c r="R96" s="291"/>
      <c r="S96" s="291"/>
      <c r="T96" s="292"/>
      <c r="AT96" s="288" t="s">
        <v>116</v>
      </c>
      <c r="AU96" s="288" t="s">
        <v>79</v>
      </c>
      <c r="AV96" s="285" t="s">
        <v>77</v>
      </c>
      <c r="AW96" s="285" t="s">
        <v>33</v>
      </c>
      <c r="AX96" s="285" t="s">
        <v>72</v>
      </c>
      <c r="AY96" s="288" t="s">
        <v>107</v>
      </c>
    </row>
    <row r="97" spans="1:65" s="293" customFormat="1" ht="11.25">
      <c r="B97" s="294"/>
      <c r="D97" s="287" t="s">
        <v>116</v>
      </c>
      <c r="E97" s="295" t="s">
        <v>3</v>
      </c>
      <c r="F97" s="296" t="s">
        <v>114</v>
      </c>
      <c r="H97" s="297">
        <v>4</v>
      </c>
      <c r="I97" s="9"/>
      <c r="L97" s="294"/>
      <c r="M97" s="298"/>
      <c r="N97" s="299"/>
      <c r="O97" s="299"/>
      <c r="P97" s="299"/>
      <c r="Q97" s="299"/>
      <c r="R97" s="299"/>
      <c r="S97" s="299"/>
      <c r="T97" s="300"/>
      <c r="AT97" s="295" t="s">
        <v>116</v>
      </c>
      <c r="AU97" s="295" t="s">
        <v>79</v>
      </c>
      <c r="AV97" s="293" t="s">
        <v>79</v>
      </c>
      <c r="AW97" s="293" t="s">
        <v>33</v>
      </c>
      <c r="AX97" s="293" t="s">
        <v>72</v>
      </c>
      <c r="AY97" s="295" t="s">
        <v>107</v>
      </c>
    </row>
    <row r="98" spans="1:65" s="301" customFormat="1" ht="11.25">
      <c r="B98" s="302"/>
      <c r="D98" s="287" t="s">
        <v>116</v>
      </c>
      <c r="E98" s="303" t="s">
        <v>3</v>
      </c>
      <c r="F98" s="304" t="s">
        <v>119</v>
      </c>
      <c r="H98" s="305">
        <v>4</v>
      </c>
      <c r="I98" s="10"/>
      <c r="L98" s="302"/>
      <c r="M98" s="306"/>
      <c r="N98" s="307"/>
      <c r="O98" s="307"/>
      <c r="P98" s="307"/>
      <c r="Q98" s="307"/>
      <c r="R98" s="307"/>
      <c r="S98" s="307"/>
      <c r="T98" s="308"/>
      <c r="AT98" s="303" t="s">
        <v>116</v>
      </c>
      <c r="AU98" s="303" t="s">
        <v>79</v>
      </c>
      <c r="AV98" s="301" t="s">
        <v>114</v>
      </c>
      <c r="AW98" s="301" t="s">
        <v>33</v>
      </c>
      <c r="AX98" s="301" t="s">
        <v>77</v>
      </c>
      <c r="AY98" s="303" t="s">
        <v>107</v>
      </c>
    </row>
    <row r="99" spans="1:65" s="137" customFormat="1" ht="24.2" customHeight="1">
      <c r="A99" s="131"/>
      <c r="B99" s="132"/>
      <c r="C99" s="273" t="s">
        <v>114</v>
      </c>
      <c r="D99" s="273" t="s">
        <v>110</v>
      </c>
      <c r="E99" s="274" t="s">
        <v>136</v>
      </c>
      <c r="F99" s="275" t="s">
        <v>137</v>
      </c>
      <c r="G99" s="276" t="s">
        <v>133</v>
      </c>
      <c r="H99" s="277">
        <v>1</v>
      </c>
      <c r="I99" s="7"/>
      <c r="J99" s="278">
        <f>ROUND(I99*H99,2)</f>
        <v>0</v>
      </c>
      <c r="K99" s="275" t="s">
        <v>3</v>
      </c>
      <c r="L99" s="132"/>
      <c r="M99" s="279" t="s">
        <v>3</v>
      </c>
      <c r="N99" s="280" t="s">
        <v>43</v>
      </c>
      <c r="O99" s="174"/>
      <c r="P99" s="281">
        <f>O99*H99</f>
        <v>0</v>
      </c>
      <c r="Q99" s="281">
        <v>0</v>
      </c>
      <c r="R99" s="281">
        <f>Q99*H99</f>
        <v>0</v>
      </c>
      <c r="S99" s="281">
        <v>0</v>
      </c>
      <c r="T99" s="282">
        <f>S99*H99</f>
        <v>0</v>
      </c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R99" s="283" t="s">
        <v>114</v>
      </c>
      <c r="AT99" s="283" t="s">
        <v>110</v>
      </c>
      <c r="AU99" s="283" t="s">
        <v>79</v>
      </c>
      <c r="AY99" s="114" t="s">
        <v>107</v>
      </c>
      <c r="BE99" s="284">
        <f>IF(N99="základní",J99,0)</f>
        <v>0</v>
      </c>
      <c r="BF99" s="284">
        <f>IF(N99="snížená",J99,0)</f>
        <v>0</v>
      </c>
      <c r="BG99" s="284">
        <f>IF(N99="zákl. přenesená",J99,0)</f>
        <v>0</v>
      </c>
      <c r="BH99" s="284">
        <f>IF(N99="sníž. přenesená",J99,0)</f>
        <v>0</v>
      </c>
      <c r="BI99" s="284">
        <f>IF(N99="nulová",J99,0)</f>
        <v>0</v>
      </c>
      <c r="BJ99" s="114" t="s">
        <v>77</v>
      </c>
      <c r="BK99" s="284">
        <f>ROUND(I99*H99,2)</f>
        <v>0</v>
      </c>
      <c r="BL99" s="114" t="s">
        <v>114</v>
      </c>
      <c r="BM99" s="283" t="s">
        <v>138</v>
      </c>
    </row>
    <row r="100" spans="1:65" s="137" customFormat="1" ht="24.2" customHeight="1">
      <c r="A100" s="131"/>
      <c r="B100" s="132"/>
      <c r="C100" s="273" t="s">
        <v>139</v>
      </c>
      <c r="D100" s="273" t="s">
        <v>110</v>
      </c>
      <c r="E100" s="274" t="s">
        <v>140</v>
      </c>
      <c r="F100" s="275" t="s">
        <v>141</v>
      </c>
      <c r="G100" s="276" t="s">
        <v>133</v>
      </c>
      <c r="H100" s="277">
        <v>1</v>
      </c>
      <c r="I100" s="7"/>
      <c r="J100" s="278">
        <f>ROUND(I100*H100,2)</f>
        <v>0</v>
      </c>
      <c r="K100" s="275" t="s">
        <v>3</v>
      </c>
      <c r="L100" s="132"/>
      <c r="M100" s="279" t="s">
        <v>3</v>
      </c>
      <c r="N100" s="280" t="s">
        <v>43</v>
      </c>
      <c r="O100" s="174"/>
      <c r="P100" s="281">
        <f>O100*H100</f>
        <v>0</v>
      </c>
      <c r="Q100" s="281">
        <v>0</v>
      </c>
      <c r="R100" s="281">
        <f>Q100*H100</f>
        <v>0</v>
      </c>
      <c r="S100" s="281">
        <v>0</v>
      </c>
      <c r="T100" s="282">
        <f>S100*H100</f>
        <v>0</v>
      </c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R100" s="283" t="s">
        <v>114</v>
      </c>
      <c r="AT100" s="283" t="s">
        <v>110</v>
      </c>
      <c r="AU100" s="283" t="s">
        <v>79</v>
      </c>
      <c r="AY100" s="114" t="s">
        <v>107</v>
      </c>
      <c r="BE100" s="284">
        <f>IF(N100="základní",J100,0)</f>
        <v>0</v>
      </c>
      <c r="BF100" s="284">
        <f>IF(N100="snížená",J100,0)</f>
        <v>0</v>
      </c>
      <c r="BG100" s="284">
        <f>IF(N100="zákl. přenesená",J100,0)</f>
        <v>0</v>
      </c>
      <c r="BH100" s="284">
        <f>IF(N100="sníž. přenesená",J100,0)</f>
        <v>0</v>
      </c>
      <c r="BI100" s="284">
        <f>IF(N100="nulová",J100,0)</f>
        <v>0</v>
      </c>
      <c r="BJ100" s="114" t="s">
        <v>77</v>
      </c>
      <c r="BK100" s="284">
        <f>ROUND(I100*H100,2)</f>
        <v>0</v>
      </c>
      <c r="BL100" s="114" t="s">
        <v>114</v>
      </c>
      <c r="BM100" s="283" t="s">
        <v>142</v>
      </c>
    </row>
    <row r="101" spans="1:65" s="137" customFormat="1" ht="16.5" customHeight="1">
      <c r="A101" s="131"/>
      <c r="B101" s="132"/>
      <c r="C101" s="273" t="s">
        <v>143</v>
      </c>
      <c r="D101" s="273" t="s">
        <v>110</v>
      </c>
      <c r="E101" s="274" t="s">
        <v>144</v>
      </c>
      <c r="F101" s="275" t="s">
        <v>145</v>
      </c>
      <c r="G101" s="276" t="s">
        <v>133</v>
      </c>
      <c r="H101" s="277">
        <v>1</v>
      </c>
      <c r="I101" s="7"/>
      <c r="J101" s="278">
        <f>ROUND(I101*H101,2)</f>
        <v>0</v>
      </c>
      <c r="K101" s="275" t="s">
        <v>3</v>
      </c>
      <c r="L101" s="132"/>
      <c r="M101" s="279" t="s">
        <v>3</v>
      </c>
      <c r="N101" s="280" t="s">
        <v>43</v>
      </c>
      <c r="O101" s="174"/>
      <c r="P101" s="281">
        <f>O101*H101</f>
        <v>0</v>
      </c>
      <c r="Q101" s="281">
        <v>0</v>
      </c>
      <c r="R101" s="281">
        <f>Q101*H101</f>
        <v>0</v>
      </c>
      <c r="S101" s="281">
        <v>0</v>
      </c>
      <c r="T101" s="282">
        <f>S101*H101</f>
        <v>0</v>
      </c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R101" s="283" t="s">
        <v>114</v>
      </c>
      <c r="AT101" s="283" t="s">
        <v>110</v>
      </c>
      <c r="AU101" s="283" t="s">
        <v>79</v>
      </c>
      <c r="AY101" s="114" t="s">
        <v>107</v>
      </c>
      <c r="BE101" s="284">
        <f>IF(N101="základní",J101,0)</f>
        <v>0</v>
      </c>
      <c r="BF101" s="284">
        <f>IF(N101="snížená",J101,0)</f>
        <v>0</v>
      </c>
      <c r="BG101" s="284">
        <f>IF(N101="zákl. přenesená",J101,0)</f>
        <v>0</v>
      </c>
      <c r="BH101" s="284">
        <f>IF(N101="sníž. přenesená",J101,0)</f>
        <v>0</v>
      </c>
      <c r="BI101" s="284">
        <f>IF(N101="nulová",J101,0)</f>
        <v>0</v>
      </c>
      <c r="BJ101" s="114" t="s">
        <v>77</v>
      </c>
      <c r="BK101" s="284">
        <f>ROUND(I101*H101,2)</f>
        <v>0</v>
      </c>
      <c r="BL101" s="114" t="s">
        <v>114</v>
      </c>
      <c r="BM101" s="283" t="s">
        <v>146</v>
      </c>
    </row>
    <row r="102" spans="1:65" s="137" customFormat="1" ht="24.2" customHeight="1">
      <c r="A102" s="131"/>
      <c r="B102" s="132"/>
      <c r="C102" s="273" t="s">
        <v>147</v>
      </c>
      <c r="D102" s="273" t="s">
        <v>110</v>
      </c>
      <c r="E102" s="274" t="s">
        <v>148</v>
      </c>
      <c r="F102" s="275" t="s">
        <v>149</v>
      </c>
      <c r="G102" s="276" t="s">
        <v>122</v>
      </c>
      <c r="H102" s="277">
        <v>896.673</v>
      </c>
      <c r="I102" s="7"/>
      <c r="J102" s="278">
        <f>ROUND(I102*H102,2)</f>
        <v>0</v>
      </c>
      <c r="K102" s="275" t="s">
        <v>150</v>
      </c>
      <c r="L102" s="132"/>
      <c r="M102" s="279" t="s">
        <v>3</v>
      </c>
      <c r="N102" s="280" t="s">
        <v>43</v>
      </c>
      <c r="O102" s="174"/>
      <c r="P102" s="281">
        <f>O102*H102</f>
        <v>0</v>
      </c>
      <c r="Q102" s="281">
        <v>0</v>
      </c>
      <c r="R102" s="281">
        <f>Q102*H102</f>
        <v>0</v>
      </c>
      <c r="S102" s="281">
        <v>0</v>
      </c>
      <c r="T102" s="282">
        <f>S102*H102</f>
        <v>0</v>
      </c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R102" s="283" t="s">
        <v>114</v>
      </c>
      <c r="AT102" s="283" t="s">
        <v>110</v>
      </c>
      <c r="AU102" s="283" t="s">
        <v>79</v>
      </c>
      <c r="AY102" s="114" t="s">
        <v>107</v>
      </c>
      <c r="BE102" s="284">
        <f>IF(N102="základní",J102,0)</f>
        <v>0</v>
      </c>
      <c r="BF102" s="284">
        <f>IF(N102="snížená",J102,0)</f>
        <v>0</v>
      </c>
      <c r="BG102" s="284">
        <f>IF(N102="zákl. přenesená",J102,0)</f>
        <v>0</v>
      </c>
      <c r="BH102" s="284">
        <f>IF(N102="sníž. přenesená",J102,0)</f>
        <v>0</v>
      </c>
      <c r="BI102" s="284">
        <f>IF(N102="nulová",J102,0)</f>
        <v>0</v>
      </c>
      <c r="BJ102" s="114" t="s">
        <v>77</v>
      </c>
      <c r="BK102" s="284">
        <f>ROUND(I102*H102,2)</f>
        <v>0</v>
      </c>
      <c r="BL102" s="114" t="s">
        <v>114</v>
      </c>
      <c r="BM102" s="283" t="s">
        <v>151</v>
      </c>
    </row>
    <row r="103" spans="1:65" s="137" customFormat="1" ht="11.25">
      <c r="A103" s="131"/>
      <c r="B103" s="132"/>
      <c r="C103" s="131"/>
      <c r="D103" s="309" t="s">
        <v>152</v>
      </c>
      <c r="E103" s="131"/>
      <c r="F103" s="310" t="s">
        <v>153</v>
      </c>
      <c r="G103" s="131"/>
      <c r="H103" s="131"/>
      <c r="I103" s="11"/>
      <c r="J103" s="131"/>
      <c r="K103" s="131"/>
      <c r="L103" s="132"/>
      <c r="M103" s="311"/>
      <c r="N103" s="312"/>
      <c r="O103" s="174"/>
      <c r="P103" s="174"/>
      <c r="Q103" s="174"/>
      <c r="R103" s="174"/>
      <c r="S103" s="174"/>
      <c r="T103" s="175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T103" s="114" t="s">
        <v>152</v>
      </c>
      <c r="AU103" s="114" t="s">
        <v>79</v>
      </c>
    </row>
    <row r="104" spans="1:65" s="285" customFormat="1" ht="11.25">
      <c r="B104" s="286"/>
      <c r="D104" s="287" t="s">
        <v>116</v>
      </c>
      <c r="E104" s="288" t="s">
        <v>3</v>
      </c>
      <c r="F104" s="289" t="s">
        <v>154</v>
      </c>
      <c r="H104" s="288" t="s">
        <v>3</v>
      </c>
      <c r="I104" s="8"/>
      <c r="L104" s="286"/>
      <c r="M104" s="290"/>
      <c r="N104" s="291"/>
      <c r="O104" s="291"/>
      <c r="P104" s="291"/>
      <c r="Q104" s="291"/>
      <c r="R104" s="291"/>
      <c r="S104" s="291"/>
      <c r="T104" s="292"/>
      <c r="AT104" s="288" t="s">
        <v>116</v>
      </c>
      <c r="AU104" s="288" t="s">
        <v>79</v>
      </c>
      <c r="AV104" s="285" t="s">
        <v>77</v>
      </c>
      <c r="AW104" s="285" t="s">
        <v>33</v>
      </c>
      <c r="AX104" s="285" t="s">
        <v>72</v>
      </c>
      <c r="AY104" s="288" t="s">
        <v>107</v>
      </c>
    </row>
    <row r="105" spans="1:65" s="293" customFormat="1" ht="11.25">
      <c r="B105" s="294"/>
      <c r="D105" s="287" t="s">
        <v>116</v>
      </c>
      <c r="E105" s="295" t="s">
        <v>3</v>
      </c>
      <c r="F105" s="296" t="s">
        <v>155</v>
      </c>
      <c r="H105" s="297">
        <v>896.673</v>
      </c>
      <c r="I105" s="9"/>
      <c r="L105" s="294"/>
      <c r="M105" s="298"/>
      <c r="N105" s="299"/>
      <c r="O105" s="299"/>
      <c r="P105" s="299"/>
      <c r="Q105" s="299"/>
      <c r="R105" s="299"/>
      <c r="S105" s="299"/>
      <c r="T105" s="300"/>
      <c r="AT105" s="295" t="s">
        <v>116</v>
      </c>
      <c r="AU105" s="295" t="s">
        <v>79</v>
      </c>
      <c r="AV105" s="293" t="s">
        <v>79</v>
      </c>
      <c r="AW105" s="293" t="s">
        <v>33</v>
      </c>
      <c r="AX105" s="293" t="s">
        <v>72</v>
      </c>
      <c r="AY105" s="295" t="s">
        <v>107</v>
      </c>
    </row>
    <row r="106" spans="1:65" s="301" customFormat="1" ht="11.25">
      <c r="B106" s="302"/>
      <c r="D106" s="287" t="s">
        <v>116</v>
      </c>
      <c r="E106" s="303" t="s">
        <v>3</v>
      </c>
      <c r="F106" s="304" t="s">
        <v>119</v>
      </c>
      <c r="H106" s="305">
        <v>896.673</v>
      </c>
      <c r="I106" s="10"/>
      <c r="L106" s="302"/>
      <c r="M106" s="306"/>
      <c r="N106" s="307"/>
      <c r="O106" s="307"/>
      <c r="P106" s="307"/>
      <c r="Q106" s="307"/>
      <c r="R106" s="307"/>
      <c r="S106" s="307"/>
      <c r="T106" s="308"/>
      <c r="AT106" s="303" t="s">
        <v>116</v>
      </c>
      <c r="AU106" s="303" t="s">
        <v>79</v>
      </c>
      <c r="AV106" s="301" t="s">
        <v>114</v>
      </c>
      <c r="AW106" s="301" t="s">
        <v>33</v>
      </c>
      <c r="AX106" s="301" t="s">
        <v>77</v>
      </c>
      <c r="AY106" s="303" t="s">
        <v>107</v>
      </c>
    </row>
    <row r="107" spans="1:65" s="137" customFormat="1" ht="24.2" customHeight="1">
      <c r="A107" s="131"/>
      <c r="B107" s="132"/>
      <c r="C107" s="273" t="s">
        <v>156</v>
      </c>
      <c r="D107" s="273" t="s">
        <v>110</v>
      </c>
      <c r="E107" s="274" t="s">
        <v>157</v>
      </c>
      <c r="F107" s="275" t="s">
        <v>158</v>
      </c>
      <c r="G107" s="276" t="s">
        <v>122</v>
      </c>
      <c r="H107" s="277">
        <v>26900.19</v>
      </c>
      <c r="I107" s="7"/>
      <c r="J107" s="278">
        <f>ROUND(I107*H107,2)</f>
        <v>0</v>
      </c>
      <c r="K107" s="275" t="s">
        <v>150</v>
      </c>
      <c r="L107" s="132"/>
      <c r="M107" s="279" t="s">
        <v>3</v>
      </c>
      <c r="N107" s="280" t="s">
        <v>43</v>
      </c>
      <c r="O107" s="174"/>
      <c r="P107" s="281">
        <f>O107*H107</f>
        <v>0</v>
      </c>
      <c r="Q107" s="281">
        <v>0</v>
      </c>
      <c r="R107" s="281">
        <f>Q107*H107</f>
        <v>0</v>
      </c>
      <c r="S107" s="281">
        <v>0</v>
      </c>
      <c r="T107" s="282">
        <f>S107*H107</f>
        <v>0</v>
      </c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R107" s="283" t="s">
        <v>114</v>
      </c>
      <c r="AT107" s="283" t="s">
        <v>110</v>
      </c>
      <c r="AU107" s="283" t="s">
        <v>79</v>
      </c>
      <c r="AY107" s="114" t="s">
        <v>107</v>
      </c>
      <c r="BE107" s="284">
        <f>IF(N107="základní",J107,0)</f>
        <v>0</v>
      </c>
      <c r="BF107" s="284">
        <f>IF(N107="snížená",J107,0)</f>
        <v>0</v>
      </c>
      <c r="BG107" s="284">
        <f>IF(N107="zákl. přenesená",J107,0)</f>
        <v>0</v>
      </c>
      <c r="BH107" s="284">
        <f>IF(N107="sníž. přenesená",J107,0)</f>
        <v>0</v>
      </c>
      <c r="BI107" s="284">
        <f>IF(N107="nulová",J107,0)</f>
        <v>0</v>
      </c>
      <c r="BJ107" s="114" t="s">
        <v>77</v>
      </c>
      <c r="BK107" s="284">
        <f>ROUND(I107*H107,2)</f>
        <v>0</v>
      </c>
      <c r="BL107" s="114" t="s">
        <v>114</v>
      </c>
      <c r="BM107" s="283" t="s">
        <v>159</v>
      </c>
    </row>
    <row r="108" spans="1:65" s="137" customFormat="1" ht="11.25">
      <c r="A108" s="131"/>
      <c r="B108" s="132"/>
      <c r="C108" s="131"/>
      <c r="D108" s="309" t="s">
        <v>152</v>
      </c>
      <c r="E108" s="131"/>
      <c r="F108" s="310" t="s">
        <v>160</v>
      </c>
      <c r="G108" s="131"/>
      <c r="H108" s="131"/>
      <c r="I108" s="11"/>
      <c r="J108" s="131"/>
      <c r="K108" s="131"/>
      <c r="L108" s="132"/>
      <c r="M108" s="311"/>
      <c r="N108" s="312"/>
      <c r="O108" s="174"/>
      <c r="P108" s="174"/>
      <c r="Q108" s="174"/>
      <c r="R108" s="174"/>
      <c r="S108" s="174"/>
      <c r="T108" s="175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T108" s="114" t="s">
        <v>152</v>
      </c>
      <c r="AU108" s="114" t="s">
        <v>79</v>
      </c>
    </row>
    <row r="109" spans="1:65" s="293" customFormat="1" ht="11.25">
      <c r="B109" s="294"/>
      <c r="D109" s="287" t="s">
        <v>116</v>
      </c>
      <c r="E109" s="295" t="s">
        <v>3</v>
      </c>
      <c r="F109" s="296" t="s">
        <v>161</v>
      </c>
      <c r="H109" s="297">
        <v>26900.19</v>
      </c>
      <c r="I109" s="9"/>
      <c r="L109" s="294"/>
      <c r="M109" s="298"/>
      <c r="N109" s="299"/>
      <c r="O109" s="299"/>
      <c r="P109" s="299"/>
      <c r="Q109" s="299"/>
      <c r="R109" s="299"/>
      <c r="S109" s="299"/>
      <c r="T109" s="300"/>
      <c r="AT109" s="295" t="s">
        <v>116</v>
      </c>
      <c r="AU109" s="295" t="s">
        <v>79</v>
      </c>
      <c r="AV109" s="293" t="s">
        <v>79</v>
      </c>
      <c r="AW109" s="293" t="s">
        <v>33</v>
      </c>
      <c r="AX109" s="293" t="s">
        <v>77</v>
      </c>
      <c r="AY109" s="295" t="s">
        <v>107</v>
      </c>
    </row>
    <row r="110" spans="1:65" s="137" customFormat="1" ht="24.2" customHeight="1">
      <c r="A110" s="131"/>
      <c r="B110" s="132"/>
      <c r="C110" s="273" t="s">
        <v>108</v>
      </c>
      <c r="D110" s="273" t="s">
        <v>110</v>
      </c>
      <c r="E110" s="274" t="s">
        <v>162</v>
      </c>
      <c r="F110" s="275" t="s">
        <v>163</v>
      </c>
      <c r="G110" s="276" t="s">
        <v>122</v>
      </c>
      <c r="H110" s="277">
        <v>896.673</v>
      </c>
      <c r="I110" s="7"/>
      <c r="J110" s="278">
        <f>ROUND(I110*H110,2)</f>
        <v>0</v>
      </c>
      <c r="K110" s="275" t="s">
        <v>150</v>
      </c>
      <c r="L110" s="132"/>
      <c r="M110" s="279" t="s">
        <v>3</v>
      </c>
      <c r="N110" s="280" t="s">
        <v>43</v>
      </c>
      <c r="O110" s="174"/>
      <c r="P110" s="281">
        <f>O110*H110</f>
        <v>0</v>
      </c>
      <c r="Q110" s="281">
        <v>0</v>
      </c>
      <c r="R110" s="281">
        <f>Q110*H110</f>
        <v>0</v>
      </c>
      <c r="S110" s="281">
        <v>0</v>
      </c>
      <c r="T110" s="282">
        <f>S110*H110</f>
        <v>0</v>
      </c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R110" s="283" t="s">
        <v>114</v>
      </c>
      <c r="AT110" s="283" t="s">
        <v>110</v>
      </c>
      <c r="AU110" s="283" t="s">
        <v>79</v>
      </c>
      <c r="AY110" s="114" t="s">
        <v>107</v>
      </c>
      <c r="BE110" s="284">
        <f>IF(N110="základní",J110,0)</f>
        <v>0</v>
      </c>
      <c r="BF110" s="284">
        <f>IF(N110="snížená",J110,0)</f>
        <v>0</v>
      </c>
      <c r="BG110" s="284">
        <f>IF(N110="zákl. přenesená",J110,0)</f>
        <v>0</v>
      </c>
      <c r="BH110" s="284">
        <f>IF(N110="sníž. přenesená",J110,0)</f>
        <v>0</v>
      </c>
      <c r="BI110" s="284">
        <f>IF(N110="nulová",J110,0)</f>
        <v>0</v>
      </c>
      <c r="BJ110" s="114" t="s">
        <v>77</v>
      </c>
      <c r="BK110" s="284">
        <f>ROUND(I110*H110,2)</f>
        <v>0</v>
      </c>
      <c r="BL110" s="114" t="s">
        <v>114</v>
      </c>
      <c r="BM110" s="283" t="s">
        <v>164</v>
      </c>
    </row>
    <row r="111" spans="1:65" s="137" customFormat="1" ht="11.25">
      <c r="A111" s="131"/>
      <c r="B111" s="132"/>
      <c r="C111" s="131"/>
      <c r="D111" s="309" t="s">
        <v>152</v>
      </c>
      <c r="E111" s="131"/>
      <c r="F111" s="310" t="s">
        <v>165</v>
      </c>
      <c r="G111" s="131"/>
      <c r="H111" s="131"/>
      <c r="I111" s="11"/>
      <c r="J111" s="131"/>
      <c r="K111" s="131"/>
      <c r="L111" s="132"/>
      <c r="M111" s="311"/>
      <c r="N111" s="312"/>
      <c r="O111" s="174"/>
      <c r="P111" s="174"/>
      <c r="Q111" s="174"/>
      <c r="R111" s="174"/>
      <c r="S111" s="174"/>
      <c r="T111" s="175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T111" s="114" t="s">
        <v>152</v>
      </c>
      <c r="AU111" s="114" t="s">
        <v>79</v>
      </c>
    </row>
    <row r="112" spans="1:65" s="137" customFormat="1" ht="16.5" customHeight="1">
      <c r="A112" s="131"/>
      <c r="B112" s="132"/>
      <c r="C112" s="273" t="s">
        <v>166</v>
      </c>
      <c r="D112" s="273" t="s">
        <v>110</v>
      </c>
      <c r="E112" s="274" t="s">
        <v>167</v>
      </c>
      <c r="F112" s="275" t="s">
        <v>168</v>
      </c>
      <c r="G112" s="276" t="s">
        <v>122</v>
      </c>
      <c r="H112" s="277">
        <v>896.673</v>
      </c>
      <c r="I112" s="7"/>
      <c r="J112" s="278">
        <f>ROUND(I112*H112,2)</f>
        <v>0</v>
      </c>
      <c r="K112" s="275" t="s">
        <v>150</v>
      </c>
      <c r="L112" s="132"/>
      <c r="M112" s="279" t="s">
        <v>3</v>
      </c>
      <c r="N112" s="280" t="s">
        <v>43</v>
      </c>
      <c r="O112" s="174"/>
      <c r="P112" s="281">
        <f>O112*H112</f>
        <v>0</v>
      </c>
      <c r="Q112" s="281">
        <v>0</v>
      </c>
      <c r="R112" s="281">
        <f>Q112*H112</f>
        <v>0</v>
      </c>
      <c r="S112" s="281">
        <v>0</v>
      </c>
      <c r="T112" s="282">
        <f>S112*H112</f>
        <v>0</v>
      </c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R112" s="283" t="s">
        <v>114</v>
      </c>
      <c r="AT112" s="283" t="s">
        <v>110</v>
      </c>
      <c r="AU112" s="283" t="s">
        <v>79</v>
      </c>
      <c r="AY112" s="114" t="s">
        <v>107</v>
      </c>
      <c r="BE112" s="284">
        <f>IF(N112="základní",J112,0)</f>
        <v>0</v>
      </c>
      <c r="BF112" s="284">
        <f>IF(N112="snížená",J112,0)</f>
        <v>0</v>
      </c>
      <c r="BG112" s="284">
        <f>IF(N112="zákl. přenesená",J112,0)</f>
        <v>0</v>
      </c>
      <c r="BH112" s="284">
        <f>IF(N112="sníž. přenesená",J112,0)</f>
        <v>0</v>
      </c>
      <c r="BI112" s="284">
        <f>IF(N112="nulová",J112,0)</f>
        <v>0</v>
      </c>
      <c r="BJ112" s="114" t="s">
        <v>77</v>
      </c>
      <c r="BK112" s="284">
        <f>ROUND(I112*H112,2)</f>
        <v>0</v>
      </c>
      <c r="BL112" s="114" t="s">
        <v>114</v>
      </c>
      <c r="BM112" s="283" t="s">
        <v>169</v>
      </c>
    </row>
    <row r="113" spans="1:65" s="137" customFormat="1" ht="11.25">
      <c r="A113" s="131"/>
      <c r="B113" s="132"/>
      <c r="C113" s="131"/>
      <c r="D113" s="309" t="s">
        <v>152</v>
      </c>
      <c r="E113" s="131"/>
      <c r="F113" s="310" t="s">
        <v>170</v>
      </c>
      <c r="G113" s="131"/>
      <c r="H113" s="131"/>
      <c r="I113" s="11"/>
      <c r="J113" s="131"/>
      <c r="K113" s="131"/>
      <c r="L113" s="132"/>
      <c r="M113" s="311"/>
      <c r="N113" s="312"/>
      <c r="O113" s="174"/>
      <c r="P113" s="174"/>
      <c r="Q113" s="174"/>
      <c r="R113" s="174"/>
      <c r="S113" s="174"/>
      <c r="T113" s="175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T113" s="114" t="s">
        <v>152</v>
      </c>
      <c r="AU113" s="114" t="s">
        <v>79</v>
      </c>
    </row>
    <row r="114" spans="1:65" s="137" customFormat="1" ht="24.2" customHeight="1">
      <c r="A114" s="131"/>
      <c r="B114" s="132"/>
      <c r="C114" s="273" t="s">
        <v>171</v>
      </c>
      <c r="D114" s="273" t="s">
        <v>110</v>
      </c>
      <c r="E114" s="274" t="s">
        <v>172</v>
      </c>
      <c r="F114" s="275" t="s">
        <v>173</v>
      </c>
      <c r="G114" s="276" t="s">
        <v>122</v>
      </c>
      <c r="H114" s="277">
        <v>26900.19</v>
      </c>
      <c r="I114" s="7"/>
      <c r="J114" s="278">
        <f>ROUND(I114*H114,2)</f>
        <v>0</v>
      </c>
      <c r="K114" s="275" t="s">
        <v>150</v>
      </c>
      <c r="L114" s="132"/>
      <c r="M114" s="279" t="s">
        <v>3</v>
      </c>
      <c r="N114" s="280" t="s">
        <v>43</v>
      </c>
      <c r="O114" s="174"/>
      <c r="P114" s="281">
        <f>O114*H114</f>
        <v>0</v>
      </c>
      <c r="Q114" s="281">
        <v>0</v>
      </c>
      <c r="R114" s="281">
        <f>Q114*H114</f>
        <v>0</v>
      </c>
      <c r="S114" s="281">
        <v>0</v>
      </c>
      <c r="T114" s="282">
        <f>S114*H114</f>
        <v>0</v>
      </c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R114" s="283" t="s">
        <v>114</v>
      </c>
      <c r="AT114" s="283" t="s">
        <v>110</v>
      </c>
      <c r="AU114" s="283" t="s">
        <v>79</v>
      </c>
      <c r="AY114" s="114" t="s">
        <v>107</v>
      </c>
      <c r="BE114" s="284">
        <f>IF(N114="základní",J114,0)</f>
        <v>0</v>
      </c>
      <c r="BF114" s="284">
        <f>IF(N114="snížená",J114,0)</f>
        <v>0</v>
      </c>
      <c r="BG114" s="284">
        <f>IF(N114="zákl. přenesená",J114,0)</f>
        <v>0</v>
      </c>
      <c r="BH114" s="284">
        <f>IF(N114="sníž. přenesená",J114,0)</f>
        <v>0</v>
      </c>
      <c r="BI114" s="284">
        <f>IF(N114="nulová",J114,0)</f>
        <v>0</v>
      </c>
      <c r="BJ114" s="114" t="s">
        <v>77</v>
      </c>
      <c r="BK114" s="284">
        <f>ROUND(I114*H114,2)</f>
        <v>0</v>
      </c>
      <c r="BL114" s="114" t="s">
        <v>114</v>
      </c>
      <c r="BM114" s="283" t="s">
        <v>174</v>
      </c>
    </row>
    <row r="115" spans="1:65" s="137" customFormat="1" ht="11.25">
      <c r="A115" s="131"/>
      <c r="B115" s="132"/>
      <c r="C115" s="131"/>
      <c r="D115" s="309" t="s">
        <v>152</v>
      </c>
      <c r="E115" s="131"/>
      <c r="F115" s="310" t="s">
        <v>175</v>
      </c>
      <c r="G115" s="131"/>
      <c r="H115" s="131"/>
      <c r="I115" s="11"/>
      <c r="J115" s="131"/>
      <c r="K115" s="131"/>
      <c r="L115" s="132"/>
      <c r="M115" s="311"/>
      <c r="N115" s="312"/>
      <c r="O115" s="174"/>
      <c r="P115" s="174"/>
      <c r="Q115" s="174"/>
      <c r="R115" s="174"/>
      <c r="S115" s="174"/>
      <c r="T115" s="175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T115" s="114" t="s">
        <v>152</v>
      </c>
      <c r="AU115" s="114" t="s">
        <v>79</v>
      </c>
    </row>
    <row r="116" spans="1:65" s="137" customFormat="1" ht="16.5" customHeight="1">
      <c r="A116" s="131"/>
      <c r="B116" s="132"/>
      <c r="C116" s="273" t="s">
        <v>9</v>
      </c>
      <c r="D116" s="273" t="s">
        <v>110</v>
      </c>
      <c r="E116" s="274" t="s">
        <v>176</v>
      </c>
      <c r="F116" s="275" t="s">
        <v>177</v>
      </c>
      <c r="G116" s="276" t="s">
        <v>122</v>
      </c>
      <c r="H116" s="277">
        <v>896.673</v>
      </c>
      <c r="I116" s="7"/>
      <c r="J116" s="278">
        <f>ROUND(I116*H116,2)</f>
        <v>0</v>
      </c>
      <c r="K116" s="275" t="s">
        <v>150</v>
      </c>
      <c r="L116" s="132"/>
      <c r="M116" s="279" t="s">
        <v>3</v>
      </c>
      <c r="N116" s="280" t="s">
        <v>43</v>
      </c>
      <c r="O116" s="174"/>
      <c r="P116" s="281">
        <f>O116*H116</f>
        <v>0</v>
      </c>
      <c r="Q116" s="281">
        <v>0</v>
      </c>
      <c r="R116" s="281">
        <f>Q116*H116</f>
        <v>0</v>
      </c>
      <c r="S116" s="281">
        <v>0</v>
      </c>
      <c r="T116" s="282">
        <f>S116*H116</f>
        <v>0</v>
      </c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R116" s="283" t="s">
        <v>114</v>
      </c>
      <c r="AT116" s="283" t="s">
        <v>110</v>
      </c>
      <c r="AU116" s="283" t="s">
        <v>79</v>
      </c>
      <c r="AY116" s="114" t="s">
        <v>107</v>
      </c>
      <c r="BE116" s="284">
        <f>IF(N116="základní",J116,0)</f>
        <v>0</v>
      </c>
      <c r="BF116" s="284">
        <f>IF(N116="snížená",J116,0)</f>
        <v>0</v>
      </c>
      <c r="BG116" s="284">
        <f>IF(N116="zákl. přenesená",J116,0)</f>
        <v>0</v>
      </c>
      <c r="BH116" s="284">
        <f>IF(N116="sníž. přenesená",J116,0)</f>
        <v>0</v>
      </c>
      <c r="BI116" s="284">
        <f>IF(N116="nulová",J116,0)</f>
        <v>0</v>
      </c>
      <c r="BJ116" s="114" t="s">
        <v>77</v>
      </c>
      <c r="BK116" s="284">
        <f>ROUND(I116*H116,2)</f>
        <v>0</v>
      </c>
      <c r="BL116" s="114" t="s">
        <v>114</v>
      </c>
      <c r="BM116" s="283" t="s">
        <v>178</v>
      </c>
    </row>
    <row r="117" spans="1:65" s="137" customFormat="1" ht="11.25">
      <c r="A117" s="131"/>
      <c r="B117" s="132"/>
      <c r="C117" s="131"/>
      <c r="D117" s="309" t="s">
        <v>152</v>
      </c>
      <c r="E117" s="131"/>
      <c r="F117" s="310" t="s">
        <v>179</v>
      </c>
      <c r="G117" s="131"/>
      <c r="H117" s="131"/>
      <c r="I117" s="11"/>
      <c r="J117" s="131"/>
      <c r="K117" s="131"/>
      <c r="L117" s="132"/>
      <c r="M117" s="311"/>
      <c r="N117" s="312"/>
      <c r="O117" s="174"/>
      <c r="P117" s="174"/>
      <c r="Q117" s="174"/>
      <c r="R117" s="174"/>
      <c r="S117" s="174"/>
      <c r="T117" s="175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T117" s="114" t="s">
        <v>152</v>
      </c>
      <c r="AU117" s="114" t="s">
        <v>79</v>
      </c>
    </row>
    <row r="118" spans="1:65" s="137" customFormat="1" ht="24.2" customHeight="1">
      <c r="A118" s="131"/>
      <c r="B118" s="132"/>
      <c r="C118" s="273" t="s">
        <v>180</v>
      </c>
      <c r="D118" s="273" t="s">
        <v>110</v>
      </c>
      <c r="E118" s="274" t="s">
        <v>181</v>
      </c>
      <c r="F118" s="275" t="s">
        <v>182</v>
      </c>
      <c r="G118" s="276" t="s">
        <v>183</v>
      </c>
      <c r="H118" s="277">
        <v>13053.175999999999</v>
      </c>
      <c r="I118" s="7"/>
      <c r="J118" s="278">
        <f>ROUND(I118*H118,2)</f>
        <v>0</v>
      </c>
      <c r="K118" s="275" t="s">
        <v>150</v>
      </c>
      <c r="L118" s="132"/>
      <c r="M118" s="279" t="s">
        <v>3</v>
      </c>
      <c r="N118" s="280" t="s">
        <v>43</v>
      </c>
      <c r="O118" s="174"/>
      <c r="P118" s="281">
        <f>O118*H118</f>
        <v>0</v>
      </c>
      <c r="Q118" s="281">
        <v>0</v>
      </c>
      <c r="R118" s="281">
        <f>Q118*H118</f>
        <v>0</v>
      </c>
      <c r="S118" s="281">
        <v>0.18</v>
      </c>
      <c r="T118" s="282">
        <f>S118*H118</f>
        <v>2349.57168</v>
      </c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R118" s="283" t="s">
        <v>114</v>
      </c>
      <c r="AT118" s="283" t="s">
        <v>110</v>
      </c>
      <c r="AU118" s="283" t="s">
        <v>79</v>
      </c>
      <c r="AY118" s="114" t="s">
        <v>107</v>
      </c>
      <c r="BE118" s="284">
        <f>IF(N118="základní",J118,0)</f>
        <v>0</v>
      </c>
      <c r="BF118" s="284">
        <f>IF(N118="snížená",J118,0)</f>
        <v>0</v>
      </c>
      <c r="BG118" s="284">
        <f>IF(N118="zákl. přenesená",J118,0)</f>
        <v>0</v>
      </c>
      <c r="BH118" s="284">
        <f>IF(N118="sníž. přenesená",J118,0)</f>
        <v>0</v>
      </c>
      <c r="BI118" s="284">
        <f>IF(N118="nulová",J118,0)</f>
        <v>0</v>
      </c>
      <c r="BJ118" s="114" t="s">
        <v>77</v>
      </c>
      <c r="BK118" s="284">
        <f>ROUND(I118*H118,2)</f>
        <v>0</v>
      </c>
      <c r="BL118" s="114" t="s">
        <v>114</v>
      </c>
      <c r="BM118" s="283" t="s">
        <v>184</v>
      </c>
    </row>
    <row r="119" spans="1:65" s="137" customFormat="1" ht="11.25">
      <c r="A119" s="131"/>
      <c r="B119" s="132"/>
      <c r="C119" s="131"/>
      <c r="D119" s="309" t="s">
        <v>152</v>
      </c>
      <c r="E119" s="131"/>
      <c r="F119" s="310" t="s">
        <v>185</v>
      </c>
      <c r="G119" s="131"/>
      <c r="H119" s="131"/>
      <c r="I119" s="11"/>
      <c r="J119" s="131"/>
      <c r="K119" s="131"/>
      <c r="L119" s="132"/>
      <c r="M119" s="311"/>
      <c r="N119" s="312"/>
      <c r="O119" s="174"/>
      <c r="P119" s="174"/>
      <c r="Q119" s="174"/>
      <c r="R119" s="174"/>
      <c r="S119" s="174"/>
      <c r="T119" s="175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T119" s="114" t="s">
        <v>152</v>
      </c>
      <c r="AU119" s="114" t="s">
        <v>79</v>
      </c>
    </row>
    <row r="120" spans="1:65" s="285" customFormat="1" ht="11.25">
      <c r="B120" s="286"/>
      <c r="D120" s="287" t="s">
        <v>116</v>
      </c>
      <c r="E120" s="288" t="s">
        <v>3</v>
      </c>
      <c r="F120" s="289" t="s">
        <v>186</v>
      </c>
      <c r="H120" s="288" t="s">
        <v>3</v>
      </c>
      <c r="I120" s="8"/>
      <c r="L120" s="286"/>
      <c r="M120" s="290"/>
      <c r="N120" s="291"/>
      <c r="O120" s="291"/>
      <c r="P120" s="291"/>
      <c r="Q120" s="291"/>
      <c r="R120" s="291"/>
      <c r="S120" s="291"/>
      <c r="T120" s="292"/>
      <c r="AT120" s="288" t="s">
        <v>116</v>
      </c>
      <c r="AU120" s="288" t="s">
        <v>79</v>
      </c>
      <c r="AV120" s="285" t="s">
        <v>77</v>
      </c>
      <c r="AW120" s="285" t="s">
        <v>33</v>
      </c>
      <c r="AX120" s="285" t="s">
        <v>72</v>
      </c>
      <c r="AY120" s="288" t="s">
        <v>107</v>
      </c>
    </row>
    <row r="121" spans="1:65" s="285" customFormat="1" ht="11.25">
      <c r="B121" s="286"/>
      <c r="D121" s="287" t="s">
        <v>116</v>
      </c>
      <c r="E121" s="288" t="s">
        <v>3</v>
      </c>
      <c r="F121" s="289" t="s">
        <v>187</v>
      </c>
      <c r="H121" s="288" t="s">
        <v>3</v>
      </c>
      <c r="I121" s="8"/>
      <c r="L121" s="286"/>
      <c r="M121" s="290"/>
      <c r="N121" s="291"/>
      <c r="O121" s="291"/>
      <c r="P121" s="291"/>
      <c r="Q121" s="291"/>
      <c r="R121" s="291"/>
      <c r="S121" s="291"/>
      <c r="T121" s="292"/>
      <c r="AT121" s="288" t="s">
        <v>116</v>
      </c>
      <c r="AU121" s="288" t="s">
        <v>79</v>
      </c>
      <c r="AV121" s="285" t="s">
        <v>77</v>
      </c>
      <c r="AW121" s="285" t="s">
        <v>33</v>
      </c>
      <c r="AX121" s="285" t="s">
        <v>72</v>
      </c>
      <c r="AY121" s="288" t="s">
        <v>107</v>
      </c>
    </row>
    <row r="122" spans="1:65" s="293" customFormat="1" ht="11.25">
      <c r="B122" s="294"/>
      <c r="D122" s="287" t="s">
        <v>116</v>
      </c>
      <c r="E122" s="295" t="s">
        <v>3</v>
      </c>
      <c r="F122" s="296" t="s">
        <v>188</v>
      </c>
      <c r="H122" s="297">
        <v>13847.800999999999</v>
      </c>
      <c r="I122" s="9"/>
      <c r="L122" s="294"/>
      <c r="M122" s="298"/>
      <c r="N122" s="299"/>
      <c r="O122" s="299"/>
      <c r="P122" s="299"/>
      <c r="Q122" s="299"/>
      <c r="R122" s="299"/>
      <c r="S122" s="299"/>
      <c r="T122" s="300"/>
      <c r="AT122" s="295" t="s">
        <v>116</v>
      </c>
      <c r="AU122" s="295" t="s">
        <v>79</v>
      </c>
      <c r="AV122" s="293" t="s">
        <v>79</v>
      </c>
      <c r="AW122" s="293" t="s">
        <v>33</v>
      </c>
      <c r="AX122" s="293" t="s">
        <v>72</v>
      </c>
      <c r="AY122" s="295" t="s">
        <v>107</v>
      </c>
    </row>
    <row r="123" spans="1:65" s="285" customFormat="1" ht="11.25">
      <c r="B123" s="286"/>
      <c r="D123" s="287" t="s">
        <v>116</v>
      </c>
      <c r="E123" s="288" t="s">
        <v>3</v>
      </c>
      <c r="F123" s="289" t="s">
        <v>189</v>
      </c>
      <c r="H123" s="288" t="s">
        <v>3</v>
      </c>
      <c r="I123" s="8"/>
      <c r="L123" s="286"/>
      <c r="M123" s="290"/>
      <c r="N123" s="291"/>
      <c r="O123" s="291"/>
      <c r="P123" s="291"/>
      <c r="Q123" s="291"/>
      <c r="R123" s="291"/>
      <c r="S123" s="291"/>
      <c r="T123" s="292"/>
      <c r="AT123" s="288" t="s">
        <v>116</v>
      </c>
      <c r="AU123" s="288" t="s">
        <v>79</v>
      </c>
      <c r="AV123" s="285" t="s">
        <v>77</v>
      </c>
      <c r="AW123" s="285" t="s">
        <v>33</v>
      </c>
      <c r="AX123" s="285" t="s">
        <v>72</v>
      </c>
      <c r="AY123" s="288" t="s">
        <v>107</v>
      </c>
    </row>
    <row r="124" spans="1:65" s="293" customFormat="1" ht="11.25">
      <c r="B124" s="294"/>
      <c r="D124" s="287" t="s">
        <v>116</v>
      </c>
      <c r="E124" s="295" t="s">
        <v>3</v>
      </c>
      <c r="F124" s="296" t="s">
        <v>190</v>
      </c>
      <c r="H124" s="297">
        <v>-989.14499999999998</v>
      </c>
      <c r="I124" s="9"/>
      <c r="L124" s="294"/>
      <c r="M124" s="298"/>
      <c r="N124" s="299"/>
      <c r="O124" s="299"/>
      <c r="P124" s="299"/>
      <c r="Q124" s="299"/>
      <c r="R124" s="299"/>
      <c r="S124" s="299"/>
      <c r="T124" s="300"/>
      <c r="AT124" s="295" t="s">
        <v>116</v>
      </c>
      <c r="AU124" s="295" t="s">
        <v>79</v>
      </c>
      <c r="AV124" s="293" t="s">
        <v>79</v>
      </c>
      <c r="AW124" s="293" t="s">
        <v>33</v>
      </c>
      <c r="AX124" s="293" t="s">
        <v>72</v>
      </c>
      <c r="AY124" s="295" t="s">
        <v>107</v>
      </c>
    </row>
    <row r="125" spans="1:65" s="285" customFormat="1" ht="11.25">
      <c r="B125" s="286"/>
      <c r="D125" s="287" t="s">
        <v>116</v>
      </c>
      <c r="E125" s="288" t="s">
        <v>3</v>
      </c>
      <c r="F125" s="289" t="s">
        <v>191</v>
      </c>
      <c r="H125" s="288" t="s">
        <v>3</v>
      </c>
      <c r="I125" s="8"/>
      <c r="L125" s="286"/>
      <c r="M125" s="290"/>
      <c r="N125" s="291"/>
      <c r="O125" s="291"/>
      <c r="P125" s="291"/>
      <c r="Q125" s="291"/>
      <c r="R125" s="291"/>
      <c r="S125" s="291"/>
      <c r="T125" s="292"/>
      <c r="AT125" s="288" t="s">
        <v>116</v>
      </c>
      <c r="AU125" s="288" t="s">
        <v>79</v>
      </c>
      <c r="AV125" s="285" t="s">
        <v>77</v>
      </c>
      <c r="AW125" s="285" t="s">
        <v>33</v>
      </c>
      <c r="AX125" s="285" t="s">
        <v>72</v>
      </c>
      <c r="AY125" s="288" t="s">
        <v>107</v>
      </c>
    </row>
    <row r="126" spans="1:65" s="293" customFormat="1" ht="11.25">
      <c r="B126" s="294"/>
      <c r="D126" s="287" t="s">
        <v>116</v>
      </c>
      <c r="E126" s="295" t="s">
        <v>3</v>
      </c>
      <c r="F126" s="296" t="s">
        <v>192</v>
      </c>
      <c r="H126" s="297">
        <v>168</v>
      </c>
      <c r="I126" s="9"/>
      <c r="L126" s="294"/>
      <c r="M126" s="298"/>
      <c r="N126" s="299"/>
      <c r="O126" s="299"/>
      <c r="P126" s="299"/>
      <c r="Q126" s="299"/>
      <c r="R126" s="299"/>
      <c r="S126" s="299"/>
      <c r="T126" s="300"/>
      <c r="AT126" s="295" t="s">
        <v>116</v>
      </c>
      <c r="AU126" s="295" t="s">
        <v>79</v>
      </c>
      <c r="AV126" s="293" t="s">
        <v>79</v>
      </c>
      <c r="AW126" s="293" t="s">
        <v>33</v>
      </c>
      <c r="AX126" s="293" t="s">
        <v>72</v>
      </c>
      <c r="AY126" s="295" t="s">
        <v>107</v>
      </c>
    </row>
    <row r="127" spans="1:65" s="293" customFormat="1" ht="11.25">
      <c r="B127" s="294"/>
      <c r="D127" s="287" t="s">
        <v>116</v>
      </c>
      <c r="E127" s="295" t="s">
        <v>3</v>
      </c>
      <c r="F127" s="296" t="s">
        <v>193</v>
      </c>
      <c r="H127" s="297">
        <v>26.52</v>
      </c>
      <c r="I127" s="9"/>
      <c r="L127" s="294"/>
      <c r="M127" s="298"/>
      <c r="N127" s="299"/>
      <c r="O127" s="299"/>
      <c r="P127" s="299"/>
      <c r="Q127" s="299"/>
      <c r="R127" s="299"/>
      <c r="S127" s="299"/>
      <c r="T127" s="300"/>
      <c r="AT127" s="295" t="s">
        <v>116</v>
      </c>
      <c r="AU127" s="295" t="s">
        <v>79</v>
      </c>
      <c r="AV127" s="293" t="s">
        <v>79</v>
      </c>
      <c r="AW127" s="293" t="s">
        <v>33</v>
      </c>
      <c r="AX127" s="293" t="s">
        <v>72</v>
      </c>
      <c r="AY127" s="295" t="s">
        <v>107</v>
      </c>
    </row>
    <row r="128" spans="1:65" s="301" customFormat="1" ht="11.25">
      <c r="B128" s="302"/>
      <c r="D128" s="287" t="s">
        <v>116</v>
      </c>
      <c r="E128" s="303" t="s">
        <v>3</v>
      </c>
      <c r="F128" s="304" t="s">
        <v>119</v>
      </c>
      <c r="H128" s="305">
        <v>13053.175999999999</v>
      </c>
      <c r="I128" s="10"/>
      <c r="L128" s="302"/>
      <c r="M128" s="306"/>
      <c r="N128" s="307"/>
      <c r="O128" s="307"/>
      <c r="P128" s="307"/>
      <c r="Q128" s="307"/>
      <c r="R128" s="307"/>
      <c r="S128" s="307"/>
      <c r="T128" s="308"/>
      <c r="AT128" s="303" t="s">
        <v>116</v>
      </c>
      <c r="AU128" s="303" t="s">
        <v>79</v>
      </c>
      <c r="AV128" s="301" t="s">
        <v>114</v>
      </c>
      <c r="AW128" s="301" t="s">
        <v>33</v>
      </c>
      <c r="AX128" s="301" t="s">
        <v>77</v>
      </c>
      <c r="AY128" s="303" t="s">
        <v>107</v>
      </c>
    </row>
    <row r="129" spans="1:65" s="137" customFormat="1" ht="24.2" customHeight="1">
      <c r="A129" s="131"/>
      <c r="B129" s="132"/>
      <c r="C129" s="273" t="s">
        <v>194</v>
      </c>
      <c r="D129" s="273" t="s">
        <v>110</v>
      </c>
      <c r="E129" s="274" t="s">
        <v>195</v>
      </c>
      <c r="F129" s="275" t="s">
        <v>196</v>
      </c>
      <c r="G129" s="276" t="s">
        <v>183</v>
      </c>
      <c r="H129" s="277">
        <v>3813.2339999999999</v>
      </c>
      <c r="I129" s="7"/>
      <c r="J129" s="278">
        <f>ROUND(I129*H129,2)</f>
        <v>0</v>
      </c>
      <c r="K129" s="275" t="s">
        <v>150</v>
      </c>
      <c r="L129" s="132"/>
      <c r="M129" s="279" t="s">
        <v>3</v>
      </c>
      <c r="N129" s="280" t="s">
        <v>43</v>
      </c>
      <c r="O129" s="174"/>
      <c r="P129" s="281">
        <f>O129*H129</f>
        <v>0</v>
      </c>
      <c r="Q129" s="281">
        <v>0</v>
      </c>
      <c r="R129" s="281">
        <f>Q129*H129</f>
        <v>0</v>
      </c>
      <c r="S129" s="281">
        <v>0.42</v>
      </c>
      <c r="T129" s="282">
        <f>S129*H129</f>
        <v>1601.55828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R129" s="283" t="s">
        <v>114</v>
      </c>
      <c r="AT129" s="283" t="s">
        <v>110</v>
      </c>
      <c r="AU129" s="283" t="s">
        <v>79</v>
      </c>
      <c r="AY129" s="114" t="s">
        <v>107</v>
      </c>
      <c r="BE129" s="284">
        <f>IF(N129="základní",J129,0)</f>
        <v>0</v>
      </c>
      <c r="BF129" s="284">
        <f>IF(N129="snížená",J129,0)</f>
        <v>0</v>
      </c>
      <c r="BG129" s="284">
        <f>IF(N129="zákl. přenesená",J129,0)</f>
        <v>0</v>
      </c>
      <c r="BH129" s="284">
        <f>IF(N129="sníž. přenesená",J129,0)</f>
        <v>0</v>
      </c>
      <c r="BI129" s="284">
        <f>IF(N129="nulová",J129,0)</f>
        <v>0</v>
      </c>
      <c r="BJ129" s="114" t="s">
        <v>77</v>
      </c>
      <c r="BK129" s="284">
        <f>ROUND(I129*H129,2)</f>
        <v>0</v>
      </c>
      <c r="BL129" s="114" t="s">
        <v>114</v>
      </c>
      <c r="BM129" s="283" t="s">
        <v>197</v>
      </c>
    </row>
    <row r="130" spans="1:65" s="137" customFormat="1" ht="11.25">
      <c r="A130" s="131"/>
      <c r="B130" s="132"/>
      <c r="C130" s="131"/>
      <c r="D130" s="309" t="s">
        <v>152</v>
      </c>
      <c r="E130" s="131"/>
      <c r="F130" s="310" t="s">
        <v>198</v>
      </c>
      <c r="G130" s="131"/>
      <c r="H130" s="131"/>
      <c r="I130" s="11"/>
      <c r="J130" s="131"/>
      <c r="K130" s="131"/>
      <c r="L130" s="132"/>
      <c r="M130" s="311"/>
      <c r="N130" s="312"/>
      <c r="O130" s="174"/>
      <c r="P130" s="174"/>
      <c r="Q130" s="174"/>
      <c r="R130" s="174"/>
      <c r="S130" s="174"/>
      <c r="T130" s="175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T130" s="114" t="s">
        <v>152</v>
      </c>
      <c r="AU130" s="114" t="s">
        <v>79</v>
      </c>
    </row>
    <row r="131" spans="1:65" s="285" customFormat="1" ht="11.25">
      <c r="B131" s="286"/>
      <c r="D131" s="287" t="s">
        <v>116</v>
      </c>
      <c r="E131" s="288" t="s">
        <v>3</v>
      </c>
      <c r="F131" s="289" t="s">
        <v>186</v>
      </c>
      <c r="H131" s="288" t="s">
        <v>3</v>
      </c>
      <c r="I131" s="8"/>
      <c r="L131" s="286"/>
      <c r="M131" s="290"/>
      <c r="N131" s="291"/>
      <c r="O131" s="291"/>
      <c r="P131" s="291"/>
      <c r="Q131" s="291"/>
      <c r="R131" s="291"/>
      <c r="S131" s="291"/>
      <c r="T131" s="292"/>
      <c r="AT131" s="288" t="s">
        <v>116</v>
      </c>
      <c r="AU131" s="288" t="s">
        <v>79</v>
      </c>
      <c r="AV131" s="285" t="s">
        <v>77</v>
      </c>
      <c r="AW131" s="285" t="s">
        <v>33</v>
      </c>
      <c r="AX131" s="285" t="s">
        <v>72</v>
      </c>
      <c r="AY131" s="288" t="s">
        <v>107</v>
      </c>
    </row>
    <row r="132" spans="1:65" s="293" customFormat="1" ht="11.25">
      <c r="B132" s="294"/>
      <c r="D132" s="287" t="s">
        <v>116</v>
      </c>
      <c r="E132" s="295" t="s">
        <v>3</v>
      </c>
      <c r="F132" s="296" t="s">
        <v>199</v>
      </c>
      <c r="H132" s="297">
        <v>3747.8359999999998</v>
      </c>
      <c r="I132" s="9"/>
      <c r="L132" s="294"/>
      <c r="M132" s="298"/>
      <c r="N132" s="299"/>
      <c r="O132" s="299"/>
      <c r="P132" s="299"/>
      <c r="Q132" s="299"/>
      <c r="R132" s="299"/>
      <c r="S132" s="299"/>
      <c r="T132" s="300"/>
      <c r="AT132" s="295" t="s">
        <v>116</v>
      </c>
      <c r="AU132" s="295" t="s">
        <v>79</v>
      </c>
      <c r="AV132" s="293" t="s">
        <v>79</v>
      </c>
      <c r="AW132" s="293" t="s">
        <v>33</v>
      </c>
      <c r="AX132" s="293" t="s">
        <v>72</v>
      </c>
      <c r="AY132" s="295" t="s">
        <v>107</v>
      </c>
    </row>
    <row r="133" spans="1:65" s="293" customFormat="1" ht="11.25">
      <c r="B133" s="294"/>
      <c r="D133" s="287" t="s">
        <v>116</v>
      </c>
      <c r="E133" s="295" t="s">
        <v>3</v>
      </c>
      <c r="F133" s="296" t="s">
        <v>200</v>
      </c>
      <c r="H133" s="297">
        <v>65.397999999999996</v>
      </c>
      <c r="I133" s="9"/>
      <c r="L133" s="294"/>
      <c r="M133" s="298"/>
      <c r="N133" s="299"/>
      <c r="O133" s="299"/>
      <c r="P133" s="299"/>
      <c r="Q133" s="299"/>
      <c r="R133" s="299"/>
      <c r="S133" s="299"/>
      <c r="T133" s="300"/>
      <c r="AT133" s="295" t="s">
        <v>116</v>
      </c>
      <c r="AU133" s="295" t="s">
        <v>79</v>
      </c>
      <c r="AV133" s="293" t="s">
        <v>79</v>
      </c>
      <c r="AW133" s="293" t="s">
        <v>33</v>
      </c>
      <c r="AX133" s="293" t="s">
        <v>72</v>
      </c>
      <c r="AY133" s="295" t="s">
        <v>107</v>
      </c>
    </row>
    <row r="134" spans="1:65" s="313" customFormat="1" ht="11.25">
      <c r="B134" s="314"/>
      <c r="D134" s="287" t="s">
        <v>116</v>
      </c>
      <c r="E134" s="315" t="s">
        <v>3</v>
      </c>
      <c r="F134" s="316" t="s">
        <v>201</v>
      </c>
      <c r="H134" s="317">
        <v>3813.2339999999999</v>
      </c>
      <c r="I134" s="12"/>
      <c r="L134" s="314"/>
      <c r="M134" s="318"/>
      <c r="N134" s="319"/>
      <c r="O134" s="319"/>
      <c r="P134" s="319"/>
      <c r="Q134" s="319"/>
      <c r="R134" s="319"/>
      <c r="S134" s="319"/>
      <c r="T134" s="320"/>
      <c r="AT134" s="315" t="s">
        <v>116</v>
      </c>
      <c r="AU134" s="315" t="s">
        <v>79</v>
      </c>
      <c r="AV134" s="313" t="s">
        <v>130</v>
      </c>
      <c r="AW134" s="313" t="s">
        <v>33</v>
      </c>
      <c r="AX134" s="313" t="s">
        <v>72</v>
      </c>
      <c r="AY134" s="315" t="s">
        <v>107</v>
      </c>
    </row>
    <row r="135" spans="1:65" s="285" customFormat="1" ht="11.25">
      <c r="B135" s="286"/>
      <c r="D135" s="287" t="s">
        <v>116</v>
      </c>
      <c r="E135" s="288" t="s">
        <v>3</v>
      </c>
      <c r="F135" s="289" t="s">
        <v>202</v>
      </c>
      <c r="H135" s="288" t="s">
        <v>3</v>
      </c>
      <c r="I135" s="8"/>
      <c r="L135" s="286"/>
      <c r="M135" s="290"/>
      <c r="N135" s="291"/>
      <c r="O135" s="291"/>
      <c r="P135" s="291"/>
      <c r="Q135" s="291"/>
      <c r="R135" s="291"/>
      <c r="S135" s="291"/>
      <c r="T135" s="292"/>
      <c r="AT135" s="288" t="s">
        <v>116</v>
      </c>
      <c r="AU135" s="288" t="s">
        <v>79</v>
      </c>
      <c r="AV135" s="285" t="s">
        <v>77</v>
      </c>
      <c r="AW135" s="285" t="s">
        <v>33</v>
      </c>
      <c r="AX135" s="285" t="s">
        <v>72</v>
      </c>
      <c r="AY135" s="288" t="s">
        <v>107</v>
      </c>
    </row>
    <row r="136" spans="1:65" s="293" customFormat="1" ht="11.25">
      <c r="B136" s="294"/>
      <c r="D136" s="287" t="s">
        <v>116</v>
      </c>
      <c r="E136" s="295" t="s">
        <v>3</v>
      </c>
      <c r="F136" s="296" t="s">
        <v>203</v>
      </c>
      <c r="H136" s="297">
        <v>322.62400000000002</v>
      </c>
      <c r="I136" s="9"/>
      <c r="L136" s="294"/>
      <c r="M136" s="298"/>
      <c r="N136" s="299"/>
      <c r="O136" s="299"/>
      <c r="P136" s="299"/>
      <c r="Q136" s="299"/>
      <c r="R136" s="299"/>
      <c r="S136" s="299"/>
      <c r="T136" s="300"/>
      <c r="AT136" s="295" t="s">
        <v>116</v>
      </c>
      <c r="AU136" s="295" t="s">
        <v>79</v>
      </c>
      <c r="AV136" s="293" t="s">
        <v>79</v>
      </c>
      <c r="AW136" s="293" t="s">
        <v>33</v>
      </c>
      <c r="AX136" s="293" t="s">
        <v>72</v>
      </c>
      <c r="AY136" s="295" t="s">
        <v>107</v>
      </c>
    </row>
    <row r="137" spans="1:65" s="293" customFormat="1" ht="11.25">
      <c r="B137" s="294"/>
      <c r="D137" s="287" t="s">
        <v>116</v>
      </c>
      <c r="E137" s="295" t="s">
        <v>3</v>
      </c>
      <c r="F137" s="296" t="s">
        <v>204</v>
      </c>
      <c r="H137" s="297">
        <v>13.775</v>
      </c>
      <c r="I137" s="9"/>
      <c r="L137" s="294"/>
      <c r="M137" s="298"/>
      <c r="N137" s="299"/>
      <c r="O137" s="299"/>
      <c r="P137" s="299"/>
      <c r="Q137" s="299"/>
      <c r="R137" s="299"/>
      <c r="S137" s="299"/>
      <c r="T137" s="300"/>
      <c r="AT137" s="295" t="s">
        <v>116</v>
      </c>
      <c r="AU137" s="295" t="s">
        <v>79</v>
      </c>
      <c r="AV137" s="293" t="s">
        <v>79</v>
      </c>
      <c r="AW137" s="293" t="s">
        <v>33</v>
      </c>
      <c r="AX137" s="293" t="s">
        <v>72</v>
      </c>
      <c r="AY137" s="295" t="s">
        <v>107</v>
      </c>
    </row>
    <row r="138" spans="1:65" s="293" customFormat="1" ht="11.25">
      <c r="B138" s="294"/>
      <c r="D138" s="287" t="s">
        <v>116</v>
      </c>
      <c r="E138" s="295" t="s">
        <v>3</v>
      </c>
      <c r="F138" s="296" t="s">
        <v>205</v>
      </c>
      <c r="H138" s="297">
        <v>257.93799999999999</v>
      </c>
      <c r="I138" s="9"/>
      <c r="L138" s="294"/>
      <c r="M138" s="298"/>
      <c r="N138" s="299"/>
      <c r="O138" s="299"/>
      <c r="P138" s="299"/>
      <c r="Q138" s="299"/>
      <c r="R138" s="299"/>
      <c r="S138" s="299"/>
      <c r="T138" s="300"/>
      <c r="AT138" s="295" t="s">
        <v>116</v>
      </c>
      <c r="AU138" s="295" t="s">
        <v>79</v>
      </c>
      <c r="AV138" s="293" t="s">
        <v>79</v>
      </c>
      <c r="AW138" s="293" t="s">
        <v>33</v>
      </c>
      <c r="AX138" s="293" t="s">
        <v>72</v>
      </c>
      <c r="AY138" s="295" t="s">
        <v>107</v>
      </c>
    </row>
    <row r="139" spans="1:65" s="293" customFormat="1" ht="11.25">
      <c r="B139" s="294"/>
      <c r="D139" s="287" t="s">
        <v>116</v>
      </c>
      <c r="E139" s="295" t="s">
        <v>3</v>
      </c>
      <c r="F139" s="296" t="s">
        <v>206</v>
      </c>
      <c r="H139" s="297">
        <v>54.27</v>
      </c>
      <c r="I139" s="9"/>
      <c r="L139" s="294"/>
      <c r="M139" s="298"/>
      <c r="N139" s="299"/>
      <c r="O139" s="299"/>
      <c r="P139" s="299"/>
      <c r="Q139" s="299"/>
      <c r="R139" s="299"/>
      <c r="S139" s="299"/>
      <c r="T139" s="300"/>
      <c r="AT139" s="295" t="s">
        <v>116</v>
      </c>
      <c r="AU139" s="295" t="s">
        <v>79</v>
      </c>
      <c r="AV139" s="293" t="s">
        <v>79</v>
      </c>
      <c r="AW139" s="293" t="s">
        <v>33</v>
      </c>
      <c r="AX139" s="293" t="s">
        <v>72</v>
      </c>
      <c r="AY139" s="295" t="s">
        <v>107</v>
      </c>
    </row>
    <row r="140" spans="1:65" s="293" customFormat="1" ht="11.25">
      <c r="B140" s="294"/>
      <c r="D140" s="287" t="s">
        <v>116</v>
      </c>
      <c r="E140" s="295" t="s">
        <v>3</v>
      </c>
      <c r="F140" s="296" t="s">
        <v>207</v>
      </c>
      <c r="H140" s="297">
        <v>22.687999999999999</v>
      </c>
      <c r="I140" s="9"/>
      <c r="L140" s="294"/>
      <c r="M140" s="298"/>
      <c r="N140" s="299"/>
      <c r="O140" s="299"/>
      <c r="P140" s="299"/>
      <c r="Q140" s="299"/>
      <c r="R140" s="299"/>
      <c r="S140" s="299"/>
      <c r="T140" s="300"/>
      <c r="AT140" s="295" t="s">
        <v>116</v>
      </c>
      <c r="AU140" s="295" t="s">
        <v>79</v>
      </c>
      <c r="AV140" s="293" t="s">
        <v>79</v>
      </c>
      <c r="AW140" s="293" t="s">
        <v>33</v>
      </c>
      <c r="AX140" s="293" t="s">
        <v>72</v>
      </c>
      <c r="AY140" s="295" t="s">
        <v>107</v>
      </c>
    </row>
    <row r="141" spans="1:65" s="313" customFormat="1" ht="11.25">
      <c r="B141" s="314"/>
      <c r="D141" s="287" t="s">
        <v>116</v>
      </c>
      <c r="E141" s="315" t="s">
        <v>3</v>
      </c>
      <c r="F141" s="316" t="s">
        <v>208</v>
      </c>
      <c r="H141" s="317">
        <v>671.29499999999996</v>
      </c>
      <c r="I141" s="12"/>
      <c r="L141" s="314"/>
      <c r="M141" s="318"/>
      <c r="N141" s="319"/>
      <c r="O141" s="319"/>
      <c r="P141" s="319"/>
      <c r="Q141" s="319"/>
      <c r="R141" s="319"/>
      <c r="S141" s="319"/>
      <c r="T141" s="320"/>
      <c r="AT141" s="315" t="s">
        <v>116</v>
      </c>
      <c r="AU141" s="315" t="s">
        <v>79</v>
      </c>
      <c r="AV141" s="313" t="s">
        <v>130</v>
      </c>
      <c r="AW141" s="313" t="s">
        <v>33</v>
      </c>
      <c r="AX141" s="313" t="s">
        <v>72</v>
      </c>
      <c r="AY141" s="315" t="s">
        <v>107</v>
      </c>
    </row>
    <row r="142" spans="1:65" s="293" customFormat="1" ht="11.25">
      <c r="B142" s="294"/>
      <c r="D142" s="287" t="s">
        <v>116</v>
      </c>
      <c r="E142" s="295" t="s">
        <v>3</v>
      </c>
      <c r="F142" s="296" t="s">
        <v>209</v>
      </c>
      <c r="H142" s="297">
        <v>-671.29499999999996</v>
      </c>
      <c r="I142" s="9"/>
      <c r="L142" s="294"/>
      <c r="M142" s="298"/>
      <c r="N142" s="299"/>
      <c r="O142" s="299"/>
      <c r="P142" s="299"/>
      <c r="Q142" s="299"/>
      <c r="R142" s="299"/>
      <c r="S142" s="299"/>
      <c r="T142" s="300"/>
      <c r="AT142" s="295" t="s">
        <v>116</v>
      </c>
      <c r="AU142" s="295" t="s">
        <v>79</v>
      </c>
      <c r="AV142" s="293" t="s">
        <v>79</v>
      </c>
      <c r="AW142" s="293" t="s">
        <v>33</v>
      </c>
      <c r="AX142" s="293" t="s">
        <v>72</v>
      </c>
      <c r="AY142" s="295" t="s">
        <v>107</v>
      </c>
    </row>
    <row r="143" spans="1:65" s="285" customFormat="1" ht="11.25">
      <c r="B143" s="286"/>
      <c r="D143" s="287" t="s">
        <v>116</v>
      </c>
      <c r="E143" s="288" t="s">
        <v>3</v>
      </c>
      <c r="F143" s="289" t="s">
        <v>210</v>
      </c>
      <c r="H143" s="288" t="s">
        <v>3</v>
      </c>
      <c r="I143" s="8"/>
      <c r="L143" s="286"/>
      <c r="M143" s="290"/>
      <c r="N143" s="291"/>
      <c r="O143" s="291"/>
      <c r="P143" s="291"/>
      <c r="Q143" s="291"/>
      <c r="R143" s="291"/>
      <c r="S143" s="291"/>
      <c r="T143" s="292"/>
      <c r="AT143" s="288" t="s">
        <v>116</v>
      </c>
      <c r="AU143" s="288" t="s">
        <v>79</v>
      </c>
      <c r="AV143" s="285" t="s">
        <v>77</v>
      </c>
      <c r="AW143" s="285" t="s">
        <v>33</v>
      </c>
      <c r="AX143" s="285" t="s">
        <v>72</v>
      </c>
      <c r="AY143" s="288" t="s">
        <v>107</v>
      </c>
    </row>
    <row r="144" spans="1:65" s="285" customFormat="1" ht="11.25">
      <c r="B144" s="286"/>
      <c r="D144" s="287" t="s">
        <v>116</v>
      </c>
      <c r="E144" s="288" t="s">
        <v>3</v>
      </c>
      <c r="F144" s="289" t="s">
        <v>211</v>
      </c>
      <c r="H144" s="288" t="s">
        <v>3</v>
      </c>
      <c r="I144" s="8"/>
      <c r="L144" s="286"/>
      <c r="M144" s="290"/>
      <c r="N144" s="291"/>
      <c r="O144" s="291"/>
      <c r="P144" s="291"/>
      <c r="Q144" s="291"/>
      <c r="R144" s="291"/>
      <c r="S144" s="291"/>
      <c r="T144" s="292"/>
      <c r="AT144" s="288" t="s">
        <v>116</v>
      </c>
      <c r="AU144" s="288" t="s">
        <v>79</v>
      </c>
      <c r="AV144" s="285" t="s">
        <v>77</v>
      </c>
      <c r="AW144" s="285" t="s">
        <v>33</v>
      </c>
      <c r="AX144" s="285" t="s">
        <v>72</v>
      </c>
      <c r="AY144" s="288" t="s">
        <v>107</v>
      </c>
    </row>
    <row r="145" spans="1:65" s="301" customFormat="1" ht="11.25">
      <c r="B145" s="302"/>
      <c r="D145" s="287" t="s">
        <v>116</v>
      </c>
      <c r="E145" s="303" t="s">
        <v>3</v>
      </c>
      <c r="F145" s="304" t="s">
        <v>119</v>
      </c>
      <c r="H145" s="305">
        <v>3813.2340000000004</v>
      </c>
      <c r="I145" s="10"/>
      <c r="L145" s="302"/>
      <c r="M145" s="306"/>
      <c r="N145" s="307"/>
      <c r="O145" s="307"/>
      <c r="P145" s="307"/>
      <c r="Q145" s="307"/>
      <c r="R145" s="307"/>
      <c r="S145" s="307"/>
      <c r="T145" s="308"/>
      <c r="AT145" s="303" t="s">
        <v>116</v>
      </c>
      <c r="AU145" s="303" t="s">
        <v>79</v>
      </c>
      <c r="AV145" s="301" t="s">
        <v>114</v>
      </c>
      <c r="AW145" s="301" t="s">
        <v>33</v>
      </c>
      <c r="AX145" s="301" t="s">
        <v>77</v>
      </c>
      <c r="AY145" s="303" t="s">
        <v>107</v>
      </c>
    </row>
    <row r="146" spans="1:65" s="260" customFormat="1" ht="22.9" customHeight="1">
      <c r="B146" s="261"/>
      <c r="D146" s="262" t="s">
        <v>71</v>
      </c>
      <c r="E146" s="271" t="s">
        <v>212</v>
      </c>
      <c r="F146" s="271" t="s">
        <v>213</v>
      </c>
      <c r="I146" s="6"/>
      <c r="J146" s="272">
        <f>BK146</f>
        <v>0</v>
      </c>
      <c r="L146" s="261"/>
      <c r="M146" s="265"/>
      <c r="N146" s="266"/>
      <c r="O146" s="266"/>
      <c r="P146" s="267">
        <f>SUM(P147:P194)</f>
        <v>0</v>
      </c>
      <c r="Q146" s="266"/>
      <c r="R146" s="267">
        <f>SUM(R147:R194)</f>
        <v>0</v>
      </c>
      <c r="S146" s="266"/>
      <c r="T146" s="268">
        <f>SUM(T147:T194)</f>
        <v>0</v>
      </c>
      <c r="AR146" s="262" t="s">
        <v>77</v>
      </c>
      <c r="AT146" s="269" t="s">
        <v>71</v>
      </c>
      <c r="AU146" s="269" t="s">
        <v>77</v>
      </c>
      <c r="AY146" s="262" t="s">
        <v>107</v>
      </c>
      <c r="BK146" s="270">
        <f>SUM(BK147:BK194)</f>
        <v>0</v>
      </c>
    </row>
    <row r="147" spans="1:65" s="137" customFormat="1" ht="21.75" customHeight="1">
      <c r="A147" s="131"/>
      <c r="B147" s="132"/>
      <c r="C147" s="273" t="s">
        <v>214</v>
      </c>
      <c r="D147" s="273" t="s">
        <v>110</v>
      </c>
      <c r="E147" s="274" t="s">
        <v>215</v>
      </c>
      <c r="F147" s="275" t="s">
        <v>216</v>
      </c>
      <c r="G147" s="276" t="s">
        <v>217</v>
      </c>
      <c r="H147" s="277">
        <v>3951.13</v>
      </c>
      <c r="I147" s="7"/>
      <c r="J147" s="278">
        <f>ROUND(I147*H147,2)</f>
        <v>0</v>
      </c>
      <c r="K147" s="275" t="s">
        <v>150</v>
      </c>
      <c r="L147" s="132"/>
      <c r="M147" s="279" t="s">
        <v>3</v>
      </c>
      <c r="N147" s="280" t="s">
        <v>43</v>
      </c>
      <c r="O147" s="174"/>
      <c r="P147" s="281">
        <f>O147*H147</f>
        <v>0</v>
      </c>
      <c r="Q147" s="281">
        <v>0</v>
      </c>
      <c r="R147" s="281">
        <f>Q147*H147</f>
        <v>0</v>
      </c>
      <c r="S147" s="281">
        <v>0</v>
      </c>
      <c r="T147" s="282">
        <f>S147*H147</f>
        <v>0</v>
      </c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R147" s="283" t="s">
        <v>114</v>
      </c>
      <c r="AT147" s="283" t="s">
        <v>110</v>
      </c>
      <c r="AU147" s="283" t="s">
        <v>79</v>
      </c>
      <c r="AY147" s="114" t="s">
        <v>107</v>
      </c>
      <c r="BE147" s="284">
        <f>IF(N147="základní",J147,0)</f>
        <v>0</v>
      </c>
      <c r="BF147" s="284">
        <f>IF(N147="snížená",J147,0)</f>
        <v>0</v>
      </c>
      <c r="BG147" s="284">
        <f>IF(N147="zákl. přenesená",J147,0)</f>
        <v>0</v>
      </c>
      <c r="BH147" s="284">
        <f>IF(N147="sníž. přenesená",J147,0)</f>
        <v>0</v>
      </c>
      <c r="BI147" s="284">
        <f>IF(N147="nulová",J147,0)</f>
        <v>0</v>
      </c>
      <c r="BJ147" s="114" t="s">
        <v>77</v>
      </c>
      <c r="BK147" s="284">
        <f>ROUND(I147*H147,2)</f>
        <v>0</v>
      </c>
      <c r="BL147" s="114" t="s">
        <v>114</v>
      </c>
      <c r="BM147" s="283" t="s">
        <v>218</v>
      </c>
    </row>
    <row r="148" spans="1:65" s="137" customFormat="1" ht="11.25">
      <c r="A148" s="131"/>
      <c r="B148" s="132"/>
      <c r="C148" s="131"/>
      <c r="D148" s="309" t="s">
        <v>152</v>
      </c>
      <c r="E148" s="131"/>
      <c r="F148" s="310" t="s">
        <v>219</v>
      </c>
      <c r="G148" s="131"/>
      <c r="H148" s="131"/>
      <c r="I148" s="11"/>
      <c r="J148" s="131"/>
      <c r="K148" s="131"/>
      <c r="L148" s="132"/>
      <c r="M148" s="311"/>
      <c r="N148" s="312"/>
      <c r="O148" s="174"/>
      <c r="P148" s="174"/>
      <c r="Q148" s="174"/>
      <c r="R148" s="174"/>
      <c r="S148" s="174"/>
      <c r="T148" s="175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T148" s="114" t="s">
        <v>152</v>
      </c>
      <c r="AU148" s="114" t="s">
        <v>79</v>
      </c>
    </row>
    <row r="149" spans="1:65" s="137" customFormat="1" ht="24.2" customHeight="1">
      <c r="A149" s="131"/>
      <c r="B149" s="132"/>
      <c r="C149" s="273" t="s">
        <v>220</v>
      </c>
      <c r="D149" s="273" t="s">
        <v>110</v>
      </c>
      <c r="E149" s="274" t="s">
        <v>221</v>
      </c>
      <c r="F149" s="275" t="s">
        <v>222</v>
      </c>
      <c r="G149" s="276" t="s">
        <v>217</v>
      </c>
      <c r="H149" s="277">
        <v>10</v>
      </c>
      <c r="I149" s="7"/>
      <c r="J149" s="278">
        <f>ROUND(I149*H149,2)</f>
        <v>0</v>
      </c>
      <c r="K149" s="275" t="s">
        <v>3</v>
      </c>
      <c r="L149" s="132"/>
      <c r="M149" s="279" t="s">
        <v>3</v>
      </c>
      <c r="N149" s="280" t="s">
        <v>43</v>
      </c>
      <c r="O149" s="174"/>
      <c r="P149" s="281">
        <f>O149*H149</f>
        <v>0</v>
      </c>
      <c r="Q149" s="281">
        <v>0</v>
      </c>
      <c r="R149" s="281">
        <f>Q149*H149</f>
        <v>0</v>
      </c>
      <c r="S149" s="281">
        <v>0</v>
      </c>
      <c r="T149" s="282">
        <f>S149*H149</f>
        <v>0</v>
      </c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R149" s="283" t="s">
        <v>114</v>
      </c>
      <c r="AT149" s="283" t="s">
        <v>110</v>
      </c>
      <c r="AU149" s="283" t="s">
        <v>79</v>
      </c>
      <c r="AY149" s="114" t="s">
        <v>107</v>
      </c>
      <c r="BE149" s="284">
        <f>IF(N149="základní",J149,0)</f>
        <v>0</v>
      </c>
      <c r="BF149" s="284">
        <f>IF(N149="snížená",J149,0)</f>
        <v>0</v>
      </c>
      <c r="BG149" s="284">
        <f>IF(N149="zákl. přenesená",J149,0)</f>
        <v>0</v>
      </c>
      <c r="BH149" s="284">
        <f>IF(N149="sníž. přenesená",J149,0)</f>
        <v>0</v>
      </c>
      <c r="BI149" s="284">
        <f>IF(N149="nulová",J149,0)</f>
        <v>0</v>
      </c>
      <c r="BJ149" s="114" t="s">
        <v>77</v>
      </c>
      <c r="BK149" s="284">
        <f>ROUND(I149*H149,2)</f>
        <v>0</v>
      </c>
      <c r="BL149" s="114" t="s">
        <v>114</v>
      </c>
      <c r="BM149" s="283" t="s">
        <v>223</v>
      </c>
    </row>
    <row r="150" spans="1:65" s="285" customFormat="1" ht="11.25">
      <c r="B150" s="286"/>
      <c r="D150" s="287" t="s">
        <v>116</v>
      </c>
      <c r="E150" s="288" t="s">
        <v>3</v>
      </c>
      <c r="F150" s="289" t="s">
        <v>117</v>
      </c>
      <c r="H150" s="288" t="s">
        <v>3</v>
      </c>
      <c r="I150" s="8"/>
      <c r="L150" s="286"/>
      <c r="M150" s="290"/>
      <c r="N150" s="291"/>
      <c r="O150" s="291"/>
      <c r="P150" s="291"/>
      <c r="Q150" s="291"/>
      <c r="R150" s="291"/>
      <c r="S150" s="291"/>
      <c r="T150" s="292"/>
      <c r="AT150" s="288" t="s">
        <v>116</v>
      </c>
      <c r="AU150" s="288" t="s">
        <v>79</v>
      </c>
      <c r="AV150" s="285" t="s">
        <v>77</v>
      </c>
      <c r="AW150" s="285" t="s">
        <v>33</v>
      </c>
      <c r="AX150" s="285" t="s">
        <v>72</v>
      </c>
      <c r="AY150" s="288" t="s">
        <v>107</v>
      </c>
    </row>
    <row r="151" spans="1:65" s="293" customFormat="1" ht="11.25">
      <c r="B151" s="294"/>
      <c r="D151" s="287" t="s">
        <v>116</v>
      </c>
      <c r="E151" s="295" t="s">
        <v>3</v>
      </c>
      <c r="F151" s="296" t="s">
        <v>224</v>
      </c>
      <c r="H151" s="297">
        <v>10</v>
      </c>
      <c r="I151" s="9"/>
      <c r="L151" s="294"/>
      <c r="M151" s="298"/>
      <c r="N151" s="299"/>
      <c r="O151" s="299"/>
      <c r="P151" s="299"/>
      <c r="Q151" s="299"/>
      <c r="R151" s="299"/>
      <c r="S151" s="299"/>
      <c r="T151" s="300"/>
      <c r="AT151" s="295" t="s">
        <v>116</v>
      </c>
      <c r="AU151" s="295" t="s">
        <v>79</v>
      </c>
      <c r="AV151" s="293" t="s">
        <v>79</v>
      </c>
      <c r="AW151" s="293" t="s">
        <v>33</v>
      </c>
      <c r="AX151" s="293" t="s">
        <v>72</v>
      </c>
      <c r="AY151" s="295" t="s">
        <v>107</v>
      </c>
    </row>
    <row r="152" spans="1:65" s="301" customFormat="1" ht="11.25">
      <c r="B152" s="302"/>
      <c r="D152" s="287" t="s">
        <v>116</v>
      </c>
      <c r="E152" s="303" t="s">
        <v>3</v>
      </c>
      <c r="F152" s="304" t="s">
        <v>119</v>
      </c>
      <c r="H152" s="305">
        <v>10</v>
      </c>
      <c r="I152" s="10"/>
      <c r="L152" s="302"/>
      <c r="M152" s="306"/>
      <c r="N152" s="307"/>
      <c r="O152" s="307"/>
      <c r="P152" s="307"/>
      <c r="Q152" s="307"/>
      <c r="R152" s="307"/>
      <c r="S152" s="307"/>
      <c r="T152" s="308"/>
      <c r="AT152" s="303" t="s">
        <v>116</v>
      </c>
      <c r="AU152" s="303" t="s">
        <v>79</v>
      </c>
      <c r="AV152" s="301" t="s">
        <v>114</v>
      </c>
      <c r="AW152" s="301" t="s">
        <v>33</v>
      </c>
      <c r="AX152" s="301" t="s">
        <v>77</v>
      </c>
      <c r="AY152" s="303" t="s">
        <v>107</v>
      </c>
    </row>
    <row r="153" spans="1:65" s="137" customFormat="1" ht="16.5" customHeight="1">
      <c r="A153" s="131"/>
      <c r="B153" s="132"/>
      <c r="C153" s="273" t="s">
        <v>225</v>
      </c>
      <c r="D153" s="273" t="s">
        <v>110</v>
      </c>
      <c r="E153" s="274" t="s">
        <v>226</v>
      </c>
      <c r="F153" s="275" t="s">
        <v>227</v>
      </c>
      <c r="G153" s="276" t="s">
        <v>217</v>
      </c>
      <c r="H153" s="277">
        <v>3951.13</v>
      </c>
      <c r="I153" s="7"/>
      <c r="J153" s="278">
        <f>ROUND(I153*H153,2)</f>
        <v>0</v>
      </c>
      <c r="K153" s="275" t="s">
        <v>3</v>
      </c>
      <c r="L153" s="132"/>
      <c r="M153" s="279" t="s">
        <v>3</v>
      </c>
      <c r="N153" s="280" t="s">
        <v>43</v>
      </c>
      <c r="O153" s="174"/>
      <c r="P153" s="281">
        <f>O153*H153</f>
        <v>0</v>
      </c>
      <c r="Q153" s="281">
        <v>0</v>
      </c>
      <c r="R153" s="281">
        <f>Q153*H153</f>
        <v>0</v>
      </c>
      <c r="S153" s="281">
        <v>0</v>
      </c>
      <c r="T153" s="282">
        <f>S153*H153</f>
        <v>0</v>
      </c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R153" s="283" t="s">
        <v>114</v>
      </c>
      <c r="AT153" s="283" t="s">
        <v>110</v>
      </c>
      <c r="AU153" s="283" t="s">
        <v>79</v>
      </c>
      <c r="AY153" s="114" t="s">
        <v>107</v>
      </c>
      <c r="BE153" s="284">
        <f>IF(N153="základní",J153,0)</f>
        <v>0</v>
      </c>
      <c r="BF153" s="284">
        <f>IF(N153="snížená",J153,0)</f>
        <v>0</v>
      </c>
      <c r="BG153" s="284">
        <f>IF(N153="zákl. přenesená",J153,0)</f>
        <v>0</v>
      </c>
      <c r="BH153" s="284">
        <f>IF(N153="sníž. přenesená",J153,0)</f>
        <v>0</v>
      </c>
      <c r="BI153" s="284">
        <f>IF(N153="nulová",J153,0)</f>
        <v>0</v>
      </c>
      <c r="BJ153" s="114" t="s">
        <v>77</v>
      </c>
      <c r="BK153" s="284">
        <f>ROUND(I153*H153,2)</f>
        <v>0</v>
      </c>
      <c r="BL153" s="114" t="s">
        <v>114</v>
      </c>
      <c r="BM153" s="283" t="s">
        <v>228</v>
      </c>
    </row>
    <row r="154" spans="1:65" s="137" customFormat="1" ht="24.2" customHeight="1">
      <c r="A154" s="131"/>
      <c r="B154" s="132"/>
      <c r="C154" s="273" t="s">
        <v>229</v>
      </c>
      <c r="D154" s="273" t="s">
        <v>110</v>
      </c>
      <c r="E154" s="274" t="s">
        <v>230</v>
      </c>
      <c r="F154" s="275" t="s">
        <v>231</v>
      </c>
      <c r="G154" s="276" t="s">
        <v>217</v>
      </c>
      <c r="H154" s="277">
        <v>18</v>
      </c>
      <c r="I154" s="7"/>
      <c r="J154" s="278">
        <f>ROUND(I154*H154,2)</f>
        <v>0</v>
      </c>
      <c r="K154" s="275" t="s">
        <v>150</v>
      </c>
      <c r="L154" s="132"/>
      <c r="M154" s="279" t="s">
        <v>3</v>
      </c>
      <c r="N154" s="280" t="s">
        <v>43</v>
      </c>
      <c r="O154" s="174"/>
      <c r="P154" s="281">
        <f>O154*H154</f>
        <v>0</v>
      </c>
      <c r="Q154" s="281">
        <v>0</v>
      </c>
      <c r="R154" s="281">
        <f>Q154*H154</f>
        <v>0</v>
      </c>
      <c r="S154" s="281">
        <v>0</v>
      </c>
      <c r="T154" s="282">
        <f>S154*H154</f>
        <v>0</v>
      </c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R154" s="283" t="s">
        <v>114</v>
      </c>
      <c r="AT154" s="283" t="s">
        <v>110</v>
      </c>
      <c r="AU154" s="283" t="s">
        <v>79</v>
      </c>
      <c r="AY154" s="114" t="s">
        <v>107</v>
      </c>
      <c r="BE154" s="284">
        <f>IF(N154="základní",J154,0)</f>
        <v>0</v>
      </c>
      <c r="BF154" s="284">
        <f>IF(N154="snížená",J154,0)</f>
        <v>0</v>
      </c>
      <c r="BG154" s="284">
        <f>IF(N154="zákl. přenesená",J154,0)</f>
        <v>0</v>
      </c>
      <c r="BH154" s="284">
        <f>IF(N154="sníž. přenesená",J154,0)</f>
        <v>0</v>
      </c>
      <c r="BI154" s="284">
        <f>IF(N154="nulová",J154,0)</f>
        <v>0</v>
      </c>
      <c r="BJ154" s="114" t="s">
        <v>77</v>
      </c>
      <c r="BK154" s="284">
        <f>ROUND(I154*H154,2)</f>
        <v>0</v>
      </c>
      <c r="BL154" s="114" t="s">
        <v>114</v>
      </c>
      <c r="BM154" s="283" t="s">
        <v>232</v>
      </c>
    </row>
    <row r="155" spans="1:65" s="137" customFormat="1" ht="11.25">
      <c r="A155" s="131"/>
      <c r="B155" s="132"/>
      <c r="C155" s="131"/>
      <c r="D155" s="309" t="s">
        <v>152</v>
      </c>
      <c r="E155" s="131"/>
      <c r="F155" s="310" t="s">
        <v>233</v>
      </c>
      <c r="G155" s="131"/>
      <c r="H155" s="131"/>
      <c r="I155" s="11"/>
      <c r="J155" s="131"/>
      <c r="K155" s="131"/>
      <c r="L155" s="132"/>
      <c r="M155" s="311"/>
      <c r="N155" s="312"/>
      <c r="O155" s="174"/>
      <c r="P155" s="174"/>
      <c r="Q155" s="174"/>
      <c r="R155" s="174"/>
      <c r="S155" s="174"/>
      <c r="T155" s="175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T155" s="114" t="s">
        <v>152</v>
      </c>
      <c r="AU155" s="114" t="s">
        <v>79</v>
      </c>
    </row>
    <row r="156" spans="1:65" s="285" customFormat="1" ht="11.25">
      <c r="B156" s="286"/>
      <c r="D156" s="287" t="s">
        <v>116</v>
      </c>
      <c r="E156" s="288" t="s">
        <v>3</v>
      </c>
      <c r="F156" s="289" t="s">
        <v>234</v>
      </c>
      <c r="H156" s="288" t="s">
        <v>3</v>
      </c>
      <c r="I156" s="8"/>
      <c r="L156" s="286"/>
      <c r="M156" s="290"/>
      <c r="N156" s="291"/>
      <c r="O156" s="291"/>
      <c r="P156" s="291"/>
      <c r="Q156" s="291"/>
      <c r="R156" s="291"/>
      <c r="S156" s="291"/>
      <c r="T156" s="292"/>
      <c r="AT156" s="288" t="s">
        <v>116</v>
      </c>
      <c r="AU156" s="288" t="s">
        <v>79</v>
      </c>
      <c r="AV156" s="285" t="s">
        <v>77</v>
      </c>
      <c r="AW156" s="285" t="s">
        <v>33</v>
      </c>
      <c r="AX156" s="285" t="s">
        <v>72</v>
      </c>
      <c r="AY156" s="288" t="s">
        <v>107</v>
      </c>
    </row>
    <row r="157" spans="1:65" s="293" customFormat="1" ht="11.25">
      <c r="B157" s="294"/>
      <c r="D157" s="287" t="s">
        <v>116</v>
      </c>
      <c r="E157" s="295" t="s">
        <v>3</v>
      </c>
      <c r="F157" s="296" t="s">
        <v>235</v>
      </c>
      <c r="H157" s="297">
        <v>16.128</v>
      </c>
      <c r="I157" s="9"/>
      <c r="L157" s="294"/>
      <c r="M157" s="298"/>
      <c r="N157" s="299"/>
      <c r="O157" s="299"/>
      <c r="P157" s="299"/>
      <c r="Q157" s="299"/>
      <c r="R157" s="299"/>
      <c r="S157" s="299"/>
      <c r="T157" s="300"/>
      <c r="AT157" s="295" t="s">
        <v>116</v>
      </c>
      <c r="AU157" s="295" t="s">
        <v>79</v>
      </c>
      <c r="AV157" s="293" t="s">
        <v>79</v>
      </c>
      <c r="AW157" s="293" t="s">
        <v>33</v>
      </c>
      <c r="AX157" s="293" t="s">
        <v>72</v>
      </c>
      <c r="AY157" s="295" t="s">
        <v>107</v>
      </c>
    </row>
    <row r="158" spans="1:65" s="285" customFormat="1" ht="11.25">
      <c r="B158" s="286"/>
      <c r="D158" s="287" t="s">
        <v>116</v>
      </c>
      <c r="E158" s="288" t="s">
        <v>3</v>
      </c>
      <c r="F158" s="289" t="s">
        <v>236</v>
      </c>
      <c r="H158" s="288" t="s">
        <v>3</v>
      </c>
      <c r="I158" s="8"/>
      <c r="L158" s="286"/>
      <c r="M158" s="290"/>
      <c r="N158" s="291"/>
      <c r="O158" s="291"/>
      <c r="P158" s="291"/>
      <c r="Q158" s="291"/>
      <c r="R158" s="291"/>
      <c r="S158" s="291"/>
      <c r="T158" s="292"/>
      <c r="AT158" s="288" t="s">
        <v>116</v>
      </c>
      <c r="AU158" s="288" t="s">
        <v>79</v>
      </c>
      <c r="AV158" s="285" t="s">
        <v>77</v>
      </c>
      <c r="AW158" s="285" t="s">
        <v>33</v>
      </c>
      <c r="AX158" s="285" t="s">
        <v>72</v>
      </c>
      <c r="AY158" s="288" t="s">
        <v>107</v>
      </c>
    </row>
    <row r="159" spans="1:65" s="293" customFormat="1" ht="11.25">
      <c r="B159" s="294"/>
      <c r="D159" s="287" t="s">
        <v>116</v>
      </c>
      <c r="E159" s="295" t="s">
        <v>3</v>
      </c>
      <c r="F159" s="296" t="s">
        <v>237</v>
      </c>
      <c r="H159" s="297">
        <v>1.8720000000000001</v>
      </c>
      <c r="I159" s="9"/>
      <c r="L159" s="294"/>
      <c r="M159" s="298"/>
      <c r="N159" s="299"/>
      <c r="O159" s="299"/>
      <c r="P159" s="299"/>
      <c r="Q159" s="299"/>
      <c r="R159" s="299"/>
      <c r="S159" s="299"/>
      <c r="T159" s="300"/>
      <c r="AT159" s="295" t="s">
        <v>116</v>
      </c>
      <c r="AU159" s="295" t="s">
        <v>79</v>
      </c>
      <c r="AV159" s="293" t="s">
        <v>79</v>
      </c>
      <c r="AW159" s="293" t="s">
        <v>33</v>
      </c>
      <c r="AX159" s="293" t="s">
        <v>72</v>
      </c>
      <c r="AY159" s="295" t="s">
        <v>107</v>
      </c>
    </row>
    <row r="160" spans="1:65" s="301" customFormat="1" ht="11.25">
      <c r="B160" s="302"/>
      <c r="D160" s="287" t="s">
        <v>116</v>
      </c>
      <c r="E160" s="303" t="s">
        <v>3</v>
      </c>
      <c r="F160" s="304" t="s">
        <v>119</v>
      </c>
      <c r="H160" s="305">
        <v>18</v>
      </c>
      <c r="I160" s="10"/>
      <c r="L160" s="302"/>
      <c r="M160" s="306"/>
      <c r="N160" s="307"/>
      <c r="O160" s="307"/>
      <c r="P160" s="307"/>
      <c r="Q160" s="307"/>
      <c r="R160" s="307"/>
      <c r="S160" s="307"/>
      <c r="T160" s="308"/>
      <c r="AT160" s="303" t="s">
        <v>116</v>
      </c>
      <c r="AU160" s="303" t="s">
        <v>79</v>
      </c>
      <c r="AV160" s="301" t="s">
        <v>114</v>
      </c>
      <c r="AW160" s="301" t="s">
        <v>33</v>
      </c>
      <c r="AX160" s="301" t="s">
        <v>77</v>
      </c>
      <c r="AY160" s="303" t="s">
        <v>107</v>
      </c>
    </row>
    <row r="161" spans="1:65" s="137" customFormat="1" ht="24.2" customHeight="1">
      <c r="A161" s="131"/>
      <c r="B161" s="132"/>
      <c r="C161" s="273" t="s">
        <v>238</v>
      </c>
      <c r="D161" s="273" t="s">
        <v>110</v>
      </c>
      <c r="E161" s="274" t="s">
        <v>239</v>
      </c>
      <c r="F161" s="275" t="s">
        <v>240</v>
      </c>
      <c r="G161" s="276" t="s">
        <v>217</v>
      </c>
      <c r="H161" s="277">
        <v>8</v>
      </c>
      <c r="I161" s="7"/>
      <c r="J161" s="278">
        <f>ROUND(I161*H161,2)</f>
        <v>0</v>
      </c>
      <c r="K161" s="275" t="s">
        <v>150</v>
      </c>
      <c r="L161" s="132"/>
      <c r="M161" s="279" t="s">
        <v>3</v>
      </c>
      <c r="N161" s="280" t="s">
        <v>43</v>
      </c>
      <c r="O161" s="174"/>
      <c r="P161" s="281">
        <f>O161*H161</f>
        <v>0</v>
      </c>
      <c r="Q161" s="281">
        <v>0</v>
      </c>
      <c r="R161" s="281">
        <f>Q161*H161</f>
        <v>0</v>
      </c>
      <c r="S161" s="281">
        <v>0</v>
      </c>
      <c r="T161" s="282">
        <f>S161*H161</f>
        <v>0</v>
      </c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R161" s="283" t="s">
        <v>114</v>
      </c>
      <c r="AT161" s="283" t="s">
        <v>110</v>
      </c>
      <c r="AU161" s="283" t="s">
        <v>79</v>
      </c>
      <c r="AY161" s="114" t="s">
        <v>107</v>
      </c>
      <c r="BE161" s="284">
        <f>IF(N161="základní",J161,0)</f>
        <v>0</v>
      </c>
      <c r="BF161" s="284">
        <f>IF(N161="snížená",J161,0)</f>
        <v>0</v>
      </c>
      <c r="BG161" s="284">
        <f>IF(N161="zákl. přenesená",J161,0)</f>
        <v>0</v>
      </c>
      <c r="BH161" s="284">
        <f>IF(N161="sníž. přenesená",J161,0)</f>
        <v>0</v>
      </c>
      <c r="BI161" s="284">
        <f>IF(N161="nulová",J161,0)</f>
        <v>0</v>
      </c>
      <c r="BJ161" s="114" t="s">
        <v>77</v>
      </c>
      <c r="BK161" s="284">
        <f>ROUND(I161*H161,2)</f>
        <v>0</v>
      </c>
      <c r="BL161" s="114" t="s">
        <v>114</v>
      </c>
      <c r="BM161" s="283" t="s">
        <v>241</v>
      </c>
    </row>
    <row r="162" spans="1:65" s="137" customFormat="1" ht="11.25">
      <c r="A162" s="131"/>
      <c r="B162" s="132"/>
      <c r="C162" s="131"/>
      <c r="D162" s="309" t="s">
        <v>152</v>
      </c>
      <c r="E162" s="131"/>
      <c r="F162" s="310" t="s">
        <v>242</v>
      </c>
      <c r="G162" s="131"/>
      <c r="H162" s="131"/>
      <c r="I162" s="11"/>
      <c r="J162" s="131"/>
      <c r="K162" s="131"/>
      <c r="L162" s="132"/>
      <c r="M162" s="311"/>
      <c r="N162" s="312"/>
      <c r="O162" s="174"/>
      <c r="P162" s="174"/>
      <c r="Q162" s="174"/>
      <c r="R162" s="174"/>
      <c r="S162" s="174"/>
      <c r="T162" s="175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T162" s="114" t="s">
        <v>152</v>
      </c>
      <c r="AU162" s="114" t="s">
        <v>79</v>
      </c>
    </row>
    <row r="163" spans="1:65" s="285" customFormat="1" ht="11.25">
      <c r="B163" s="286"/>
      <c r="D163" s="287" t="s">
        <v>116</v>
      </c>
      <c r="E163" s="288" t="s">
        <v>3</v>
      </c>
      <c r="F163" s="289" t="s">
        <v>243</v>
      </c>
      <c r="H163" s="288" t="s">
        <v>3</v>
      </c>
      <c r="I163" s="8"/>
      <c r="L163" s="286"/>
      <c r="M163" s="290"/>
      <c r="N163" s="291"/>
      <c r="O163" s="291"/>
      <c r="P163" s="291"/>
      <c r="Q163" s="291"/>
      <c r="R163" s="291"/>
      <c r="S163" s="291"/>
      <c r="T163" s="292"/>
      <c r="AT163" s="288" t="s">
        <v>116</v>
      </c>
      <c r="AU163" s="288" t="s">
        <v>79</v>
      </c>
      <c r="AV163" s="285" t="s">
        <v>77</v>
      </c>
      <c r="AW163" s="285" t="s">
        <v>33</v>
      </c>
      <c r="AX163" s="285" t="s">
        <v>72</v>
      </c>
      <c r="AY163" s="288" t="s">
        <v>107</v>
      </c>
    </row>
    <row r="164" spans="1:65" s="293" customFormat="1" ht="11.25">
      <c r="B164" s="294"/>
      <c r="D164" s="287" t="s">
        <v>116</v>
      </c>
      <c r="E164" s="295" t="s">
        <v>3</v>
      </c>
      <c r="F164" s="296" t="s">
        <v>244</v>
      </c>
      <c r="H164" s="297">
        <v>8</v>
      </c>
      <c r="I164" s="9"/>
      <c r="L164" s="294"/>
      <c r="M164" s="298"/>
      <c r="N164" s="299"/>
      <c r="O164" s="299"/>
      <c r="P164" s="299"/>
      <c r="Q164" s="299"/>
      <c r="R164" s="299"/>
      <c r="S164" s="299"/>
      <c r="T164" s="300"/>
      <c r="AT164" s="295" t="s">
        <v>116</v>
      </c>
      <c r="AU164" s="295" t="s">
        <v>79</v>
      </c>
      <c r="AV164" s="293" t="s">
        <v>79</v>
      </c>
      <c r="AW164" s="293" t="s">
        <v>33</v>
      </c>
      <c r="AX164" s="293" t="s">
        <v>72</v>
      </c>
      <c r="AY164" s="295" t="s">
        <v>107</v>
      </c>
    </row>
    <row r="165" spans="1:65" s="301" customFormat="1" ht="11.25">
      <c r="B165" s="302"/>
      <c r="D165" s="287" t="s">
        <v>116</v>
      </c>
      <c r="E165" s="303" t="s">
        <v>3</v>
      </c>
      <c r="F165" s="304" t="s">
        <v>119</v>
      </c>
      <c r="H165" s="305">
        <v>8</v>
      </c>
      <c r="I165" s="10"/>
      <c r="L165" s="302"/>
      <c r="M165" s="306"/>
      <c r="N165" s="307"/>
      <c r="O165" s="307"/>
      <c r="P165" s="307"/>
      <c r="Q165" s="307"/>
      <c r="R165" s="307"/>
      <c r="S165" s="307"/>
      <c r="T165" s="308"/>
      <c r="AT165" s="303" t="s">
        <v>116</v>
      </c>
      <c r="AU165" s="303" t="s">
        <v>79</v>
      </c>
      <c r="AV165" s="301" t="s">
        <v>114</v>
      </c>
      <c r="AW165" s="301" t="s">
        <v>33</v>
      </c>
      <c r="AX165" s="301" t="s">
        <v>77</v>
      </c>
      <c r="AY165" s="303" t="s">
        <v>107</v>
      </c>
    </row>
    <row r="166" spans="1:65" s="137" customFormat="1" ht="24.2" customHeight="1">
      <c r="A166" s="131"/>
      <c r="B166" s="132"/>
      <c r="C166" s="273" t="s">
        <v>245</v>
      </c>
      <c r="D166" s="273" t="s">
        <v>110</v>
      </c>
      <c r="E166" s="274" t="s">
        <v>246</v>
      </c>
      <c r="F166" s="275" t="s">
        <v>247</v>
      </c>
      <c r="G166" s="276" t="s">
        <v>217</v>
      </c>
      <c r="H166" s="277">
        <v>18</v>
      </c>
      <c r="I166" s="7"/>
      <c r="J166" s="278">
        <f>ROUND(I166*H166,2)</f>
        <v>0</v>
      </c>
      <c r="K166" s="275" t="s">
        <v>150</v>
      </c>
      <c r="L166" s="132"/>
      <c r="M166" s="279" t="s">
        <v>3</v>
      </c>
      <c r="N166" s="280" t="s">
        <v>43</v>
      </c>
      <c r="O166" s="174"/>
      <c r="P166" s="281">
        <f>O166*H166</f>
        <v>0</v>
      </c>
      <c r="Q166" s="281">
        <v>0</v>
      </c>
      <c r="R166" s="281">
        <f>Q166*H166</f>
        <v>0</v>
      </c>
      <c r="S166" s="281">
        <v>0</v>
      </c>
      <c r="T166" s="282">
        <f>S166*H166</f>
        <v>0</v>
      </c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R166" s="283" t="s">
        <v>114</v>
      </c>
      <c r="AT166" s="283" t="s">
        <v>110</v>
      </c>
      <c r="AU166" s="283" t="s">
        <v>79</v>
      </c>
      <c r="AY166" s="114" t="s">
        <v>107</v>
      </c>
      <c r="BE166" s="284">
        <f>IF(N166="základní",J166,0)</f>
        <v>0</v>
      </c>
      <c r="BF166" s="284">
        <f>IF(N166="snížená",J166,0)</f>
        <v>0</v>
      </c>
      <c r="BG166" s="284">
        <f>IF(N166="zákl. přenesená",J166,0)</f>
        <v>0</v>
      </c>
      <c r="BH166" s="284">
        <f>IF(N166="sníž. přenesená",J166,0)</f>
        <v>0</v>
      </c>
      <c r="BI166" s="284">
        <f>IF(N166="nulová",J166,0)</f>
        <v>0</v>
      </c>
      <c r="BJ166" s="114" t="s">
        <v>77</v>
      </c>
      <c r="BK166" s="284">
        <f>ROUND(I166*H166,2)</f>
        <v>0</v>
      </c>
      <c r="BL166" s="114" t="s">
        <v>114</v>
      </c>
      <c r="BM166" s="283" t="s">
        <v>248</v>
      </c>
    </row>
    <row r="167" spans="1:65" s="137" customFormat="1" ht="11.25">
      <c r="A167" s="131"/>
      <c r="B167" s="132"/>
      <c r="C167" s="131"/>
      <c r="D167" s="309" t="s">
        <v>152</v>
      </c>
      <c r="E167" s="131"/>
      <c r="F167" s="310" t="s">
        <v>249</v>
      </c>
      <c r="G167" s="131"/>
      <c r="H167" s="131"/>
      <c r="I167" s="11"/>
      <c r="J167" s="131"/>
      <c r="K167" s="131"/>
      <c r="L167" s="132"/>
      <c r="M167" s="311"/>
      <c r="N167" s="312"/>
      <c r="O167" s="174"/>
      <c r="P167" s="174"/>
      <c r="Q167" s="174"/>
      <c r="R167" s="174"/>
      <c r="S167" s="174"/>
      <c r="T167" s="175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T167" s="114" t="s">
        <v>152</v>
      </c>
      <c r="AU167" s="114" t="s">
        <v>79</v>
      </c>
    </row>
    <row r="168" spans="1:65" s="285" customFormat="1" ht="11.25">
      <c r="B168" s="286"/>
      <c r="D168" s="287" t="s">
        <v>116</v>
      </c>
      <c r="E168" s="288" t="s">
        <v>3</v>
      </c>
      <c r="F168" s="289" t="s">
        <v>250</v>
      </c>
      <c r="H168" s="288" t="s">
        <v>3</v>
      </c>
      <c r="I168" s="8"/>
      <c r="L168" s="286"/>
      <c r="M168" s="290"/>
      <c r="N168" s="291"/>
      <c r="O168" s="291"/>
      <c r="P168" s="291"/>
      <c r="Q168" s="291"/>
      <c r="R168" s="291"/>
      <c r="S168" s="291"/>
      <c r="T168" s="292"/>
      <c r="AT168" s="288" t="s">
        <v>116</v>
      </c>
      <c r="AU168" s="288" t="s">
        <v>79</v>
      </c>
      <c r="AV168" s="285" t="s">
        <v>77</v>
      </c>
      <c r="AW168" s="285" t="s">
        <v>33</v>
      </c>
      <c r="AX168" s="285" t="s">
        <v>72</v>
      </c>
      <c r="AY168" s="288" t="s">
        <v>107</v>
      </c>
    </row>
    <row r="169" spans="1:65" s="293" customFormat="1" ht="11.25">
      <c r="B169" s="294"/>
      <c r="D169" s="287" t="s">
        <v>116</v>
      </c>
      <c r="E169" s="295" t="s">
        <v>3</v>
      </c>
      <c r="F169" s="296" t="s">
        <v>251</v>
      </c>
      <c r="H169" s="297">
        <v>14.939</v>
      </c>
      <c r="I169" s="9"/>
      <c r="L169" s="294"/>
      <c r="M169" s="298"/>
      <c r="N169" s="299"/>
      <c r="O169" s="299"/>
      <c r="P169" s="299"/>
      <c r="Q169" s="299"/>
      <c r="R169" s="299"/>
      <c r="S169" s="299"/>
      <c r="T169" s="300"/>
      <c r="AT169" s="295" t="s">
        <v>116</v>
      </c>
      <c r="AU169" s="295" t="s">
        <v>79</v>
      </c>
      <c r="AV169" s="293" t="s">
        <v>79</v>
      </c>
      <c r="AW169" s="293" t="s">
        <v>33</v>
      </c>
      <c r="AX169" s="293" t="s">
        <v>72</v>
      </c>
      <c r="AY169" s="295" t="s">
        <v>107</v>
      </c>
    </row>
    <row r="170" spans="1:65" s="285" customFormat="1" ht="11.25">
      <c r="B170" s="286"/>
      <c r="D170" s="287" t="s">
        <v>116</v>
      </c>
      <c r="E170" s="288" t="s">
        <v>3</v>
      </c>
      <c r="F170" s="289" t="s">
        <v>252</v>
      </c>
      <c r="H170" s="288" t="s">
        <v>3</v>
      </c>
      <c r="I170" s="8"/>
      <c r="L170" s="286"/>
      <c r="M170" s="290"/>
      <c r="N170" s="291"/>
      <c r="O170" s="291"/>
      <c r="P170" s="291"/>
      <c r="Q170" s="291"/>
      <c r="R170" s="291"/>
      <c r="S170" s="291"/>
      <c r="T170" s="292"/>
      <c r="AT170" s="288" t="s">
        <v>116</v>
      </c>
      <c r="AU170" s="288" t="s">
        <v>79</v>
      </c>
      <c r="AV170" s="285" t="s">
        <v>77</v>
      </c>
      <c r="AW170" s="285" t="s">
        <v>33</v>
      </c>
      <c r="AX170" s="285" t="s">
        <v>72</v>
      </c>
      <c r="AY170" s="288" t="s">
        <v>107</v>
      </c>
    </row>
    <row r="171" spans="1:65" s="293" customFormat="1" ht="11.25">
      <c r="B171" s="294"/>
      <c r="D171" s="287" t="s">
        <v>116</v>
      </c>
      <c r="E171" s="295" t="s">
        <v>3</v>
      </c>
      <c r="F171" s="296" t="s">
        <v>253</v>
      </c>
      <c r="H171" s="297">
        <v>3.0609999999999999</v>
      </c>
      <c r="I171" s="9"/>
      <c r="L171" s="294"/>
      <c r="M171" s="298"/>
      <c r="N171" s="299"/>
      <c r="O171" s="299"/>
      <c r="P171" s="299"/>
      <c r="Q171" s="299"/>
      <c r="R171" s="299"/>
      <c r="S171" s="299"/>
      <c r="T171" s="300"/>
      <c r="AT171" s="295" t="s">
        <v>116</v>
      </c>
      <c r="AU171" s="295" t="s">
        <v>79</v>
      </c>
      <c r="AV171" s="293" t="s">
        <v>79</v>
      </c>
      <c r="AW171" s="293" t="s">
        <v>33</v>
      </c>
      <c r="AX171" s="293" t="s">
        <v>72</v>
      </c>
      <c r="AY171" s="295" t="s">
        <v>107</v>
      </c>
    </row>
    <row r="172" spans="1:65" s="301" customFormat="1" ht="11.25">
      <c r="B172" s="302"/>
      <c r="D172" s="287" t="s">
        <v>116</v>
      </c>
      <c r="E172" s="303" t="s">
        <v>3</v>
      </c>
      <c r="F172" s="304" t="s">
        <v>119</v>
      </c>
      <c r="H172" s="305">
        <v>18</v>
      </c>
      <c r="I172" s="10"/>
      <c r="L172" s="302"/>
      <c r="M172" s="306"/>
      <c r="N172" s="307"/>
      <c r="O172" s="307"/>
      <c r="P172" s="307"/>
      <c r="Q172" s="307"/>
      <c r="R172" s="307"/>
      <c r="S172" s="307"/>
      <c r="T172" s="308"/>
      <c r="AT172" s="303" t="s">
        <v>116</v>
      </c>
      <c r="AU172" s="303" t="s">
        <v>79</v>
      </c>
      <c r="AV172" s="301" t="s">
        <v>114</v>
      </c>
      <c r="AW172" s="301" t="s">
        <v>33</v>
      </c>
      <c r="AX172" s="301" t="s">
        <v>77</v>
      </c>
      <c r="AY172" s="303" t="s">
        <v>107</v>
      </c>
    </row>
    <row r="173" spans="1:65" s="137" customFormat="1" ht="24.2" customHeight="1">
      <c r="A173" s="131"/>
      <c r="B173" s="132"/>
      <c r="C173" s="273" t="s">
        <v>8</v>
      </c>
      <c r="D173" s="273" t="s">
        <v>110</v>
      </c>
      <c r="E173" s="274" t="s">
        <v>254</v>
      </c>
      <c r="F173" s="275" t="s">
        <v>255</v>
      </c>
      <c r="G173" s="276" t="s">
        <v>217</v>
      </c>
      <c r="H173" s="277">
        <v>790.226</v>
      </c>
      <c r="I173" s="7"/>
      <c r="J173" s="278">
        <f>ROUND(I173*H173,2)</f>
        <v>0</v>
      </c>
      <c r="K173" s="275" t="s">
        <v>150</v>
      </c>
      <c r="L173" s="132"/>
      <c r="M173" s="279" t="s">
        <v>3</v>
      </c>
      <c r="N173" s="280" t="s">
        <v>43</v>
      </c>
      <c r="O173" s="174"/>
      <c r="P173" s="281">
        <f>O173*H173</f>
        <v>0</v>
      </c>
      <c r="Q173" s="281">
        <v>0</v>
      </c>
      <c r="R173" s="281">
        <f>Q173*H173</f>
        <v>0</v>
      </c>
      <c r="S173" s="281">
        <v>0</v>
      </c>
      <c r="T173" s="282">
        <f>S173*H173</f>
        <v>0</v>
      </c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R173" s="283" t="s">
        <v>114</v>
      </c>
      <c r="AT173" s="283" t="s">
        <v>110</v>
      </c>
      <c r="AU173" s="283" t="s">
        <v>79</v>
      </c>
      <c r="AY173" s="114" t="s">
        <v>107</v>
      </c>
      <c r="BE173" s="284">
        <f>IF(N173="základní",J173,0)</f>
        <v>0</v>
      </c>
      <c r="BF173" s="284">
        <f>IF(N173="snížená",J173,0)</f>
        <v>0</v>
      </c>
      <c r="BG173" s="284">
        <f>IF(N173="zákl. přenesená",J173,0)</f>
        <v>0</v>
      </c>
      <c r="BH173" s="284">
        <f>IF(N173="sníž. přenesená",J173,0)</f>
        <v>0</v>
      </c>
      <c r="BI173" s="284">
        <f>IF(N173="nulová",J173,0)</f>
        <v>0</v>
      </c>
      <c r="BJ173" s="114" t="s">
        <v>77</v>
      </c>
      <c r="BK173" s="284">
        <f>ROUND(I173*H173,2)</f>
        <v>0</v>
      </c>
      <c r="BL173" s="114" t="s">
        <v>114</v>
      </c>
      <c r="BM173" s="283" t="s">
        <v>256</v>
      </c>
    </row>
    <row r="174" spans="1:65" s="137" customFormat="1" ht="11.25">
      <c r="A174" s="131"/>
      <c r="B174" s="132"/>
      <c r="C174" s="131"/>
      <c r="D174" s="309" t="s">
        <v>152</v>
      </c>
      <c r="E174" s="131"/>
      <c r="F174" s="310" t="s">
        <v>257</v>
      </c>
      <c r="G174" s="131"/>
      <c r="H174" s="131"/>
      <c r="I174" s="11"/>
      <c r="J174" s="131"/>
      <c r="K174" s="131"/>
      <c r="L174" s="132"/>
      <c r="M174" s="311"/>
      <c r="N174" s="312"/>
      <c r="O174" s="174"/>
      <c r="P174" s="174"/>
      <c r="Q174" s="174"/>
      <c r="R174" s="174"/>
      <c r="S174" s="174"/>
      <c r="T174" s="175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T174" s="114" t="s">
        <v>152</v>
      </c>
      <c r="AU174" s="114" t="s">
        <v>79</v>
      </c>
    </row>
    <row r="175" spans="1:65" s="285" customFormat="1" ht="11.25">
      <c r="B175" s="286"/>
      <c r="D175" s="287" t="s">
        <v>116</v>
      </c>
      <c r="E175" s="288" t="s">
        <v>3</v>
      </c>
      <c r="F175" s="289" t="s">
        <v>258</v>
      </c>
      <c r="H175" s="288" t="s">
        <v>3</v>
      </c>
      <c r="I175" s="8"/>
      <c r="L175" s="286"/>
      <c r="M175" s="290"/>
      <c r="N175" s="291"/>
      <c r="O175" s="291"/>
      <c r="P175" s="291"/>
      <c r="Q175" s="291"/>
      <c r="R175" s="291"/>
      <c r="S175" s="291"/>
      <c r="T175" s="292"/>
      <c r="AT175" s="288" t="s">
        <v>116</v>
      </c>
      <c r="AU175" s="288" t="s">
        <v>79</v>
      </c>
      <c r="AV175" s="285" t="s">
        <v>77</v>
      </c>
      <c r="AW175" s="285" t="s">
        <v>33</v>
      </c>
      <c r="AX175" s="285" t="s">
        <v>72</v>
      </c>
      <c r="AY175" s="288" t="s">
        <v>107</v>
      </c>
    </row>
    <row r="176" spans="1:65" s="293" customFormat="1" ht="11.25">
      <c r="B176" s="294"/>
      <c r="D176" s="287" t="s">
        <v>116</v>
      </c>
      <c r="E176" s="295" t="s">
        <v>3</v>
      </c>
      <c r="F176" s="296" t="s">
        <v>259</v>
      </c>
      <c r="H176" s="297">
        <v>790.226</v>
      </c>
      <c r="I176" s="9"/>
      <c r="L176" s="294"/>
      <c r="M176" s="298"/>
      <c r="N176" s="299"/>
      <c r="O176" s="299"/>
      <c r="P176" s="299"/>
      <c r="Q176" s="299"/>
      <c r="R176" s="299"/>
      <c r="S176" s="299"/>
      <c r="T176" s="300"/>
      <c r="AT176" s="295" t="s">
        <v>116</v>
      </c>
      <c r="AU176" s="295" t="s">
        <v>79</v>
      </c>
      <c r="AV176" s="293" t="s">
        <v>79</v>
      </c>
      <c r="AW176" s="293" t="s">
        <v>33</v>
      </c>
      <c r="AX176" s="293" t="s">
        <v>72</v>
      </c>
      <c r="AY176" s="295" t="s">
        <v>107</v>
      </c>
    </row>
    <row r="177" spans="1:65" s="301" customFormat="1" ht="11.25">
      <c r="B177" s="302"/>
      <c r="D177" s="287" t="s">
        <v>116</v>
      </c>
      <c r="E177" s="303" t="s">
        <v>3</v>
      </c>
      <c r="F177" s="304" t="s">
        <v>119</v>
      </c>
      <c r="H177" s="305">
        <v>790.226</v>
      </c>
      <c r="I177" s="10"/>
      <c r="L177" s="302"/>
      <c r="M177" s="306"/>
      <c r="N177" s="307"/>
      <c r="O177" s="307"/>
      <c r="P177" s="307"/>
      <c r="Q177" s="307"/>
      <c r="R177" s="307"/>
      <c r="S177" s="307"/>
      <c r="T177" s="308"/>
      <c r="AT177" s="303" t="s">
        <v>116</v>
      </c>
      <c r="AU177" s="303" t="s">
        <v>79</v>
      </c>
      <c r="AV177" s="301" t="s">
        <v>114</v>
      </c>
      <c r="AW177" s="301" t="s">
        <v>33</v>
      </c>
      <c r="AX177" s="301" t="s">
        <v>77</v>
      </c>
      <c r="AY177" s="303" t="s">
        <v>107</v>
      </c>
    </row>
    <row r="178" spans="1:65" s="137" customFormat="1" ht="33" customHeight="1">
      <c r="A178" s="131"/>
      <c r="B178" s="132"/>
      <c r="C178" s="273" t="s">
        <v>260</v>
      </c>
      <c r="D178" s="273" t="s">
        <v>110</v>
      </c>
      <c r="E178" s="274" t="s">
        <v>261</v>
      </c>
      <c r="F178" s="275" t="s">
        <v>262</v>
      </c>
      <c r="G178" s="276" t="s">
        <v>217</v>
      </c>
      <c r="H178" s="277">
        <v>3046.904</v>
      </c>
      <c r="I178" s="7"/>
      <c r="J178" s="278">
        <f>ROUND(I178*H178,2)</f>
        <v>0</v>
      </c>
      <c r="K178" s="275" t="s">
        <v>150</v>
      </c>
      <c r="L178" s="132"/>
      <c r="M178" s="279" t="s">
        <v>3</v>
      </c>
      <c r="N178" s="280" t="s">
        <v>43</v>
      </c>
      <c r="O178" s="174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R178" s="283" t="s">
        <v>114</v>
      </c>
      <c r="AT178" s="283" t="s">
        <v>110</v>
      </c>
      <c r="AU178" s="283" t="s">
        <v>79</v>
      </c>
      <c r="AY178" s="114" t="s">
        <v>107</v>
      </c>
      <c r="BE178" s="284">
        <f>IF(N178="základní",J178,0)</f>
        <v>0</v>
      </c>
      <c r="BF178" s="284">
        <f>IF(N178="snížená",J178,0)</f>
        <v>0</v>
      </c>
      <c r="BG178" s="284">
        <f>IF(N178="zákl. přenesená",J178,0)</f>
        <v>0</v>
      </c>
      <c r="BH178" s="284">
        <f>IF(N178="sníž. přenesená",J178,0)</f>
        <v>0</v>
      </c>
      <c r="BI178" s="284">
        <f>IF(N178="nulová",J178,0)</f>
        <v>0</v>
      </c>
      <c r="BJ178" s="114" t="s">
        <v>77</v>
      </c>
      <c r="BK178" s="284">
        <f>ROUND(I178*H178,2)</f>
        <v>0</v>
      </c>
      <c r="BL178" s="114" t="s">
        <v>114</v>
      </c>
      <c r="BM178" s="283" t="s">
        <v>263</v>
      </c>
    </row>
    <row r="179" spans="1:65" s="137" customFormat="1" ht="11.25">
      <c r="A179" s="131"/>
      <c r="B179" s="132"/>
      <c r="C179" s="131"/>
      <c r="D179" s="309" t="s">
        <v>152</v>
      </c>
      <c r="E179" s="131"/>
      <c r="F179" s="310" t="s">
        <v>264</v>
      </c>
      <c r="G179" s="131"/>
      <c r="H179" s="131"/>
      <c r="I179" s="11"/>
      <c r="J179" s="131"/>
      <c r="K179" s="131"/>
      <c r="L179" s="132"/>
      <c r="M179" s="311"/>
      <c r="N179" s="312"/>
      <c r="O179" s="174"/>
      <c r="P179" s="174"/>
      <c r="Q179" s="174"/>
      <c r="R179" s="174"/>
      <c r="S179" s="174"/>
      <c r="T179" s="175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T179" s="114" t="s">
        <v>152</v>
      </c>
      <c r="AU179" s="114" t="s">
        <v>79</v>
      </c>
    </row>
    <row r="180" spans="1:65" s="293" customFormat="1" ht="11.25">
      <c r="B180" s="294"/>
      <c r="D180" s="287" t="s">
        <v>116</v>
      </c>
      <c r="E180" s="295" t="s">
        <v>3</v>
      </c>
      <c r="F180" s="296" t="s">
        <v>265</v>
      </c>
      <c r="H180" s="297">
        <v>3837.13</v>
      </c>
      <c r="I180" s="9"/>
      <c r="L180" s="294"/>
      <c r="M180" s="298"/>
      <c r="N180" s="299"/>
      <c r="O180" s="299"/>
      <c r="P180" s="299"/>
      <c r="Q180" s="299"/>
      <c r="R180" s="299"/>
      <c r="S180" s="299"/>
      <c r="T180" s="300"/>
      <c r="AT180" s="295" t="s">
        <v>116</v>
      </c>
      <c r="AU180" s="295" t="s">
        <v>79</v>
      </c>
      <c r="AV180" s="293" t="s">
        <v>79</v>
      </c>
      <c r="AW180" s="293" t="s">
        <v>33</v>
      </c>
      <c r="AX180" s="293" t="s">
        <v>72</v>
      </c>
      <c r="AY180" s="295" t="s">
        <v>107</v>
      </c>
    </row>
    <row r="181" spans="1:65" s="293" customFormat="1" ht="11.25">
      <c r="B181" s="294"/>
      <c r="D181" s="287" t="s">
        <v>116</v>
      </c>
      <c r="E181" s="295" t="s">
        <v>3</v>
      </c>
      <c r="F181" s="296" t="s">
        <v>266</v>
      </c>
      <c r="H181" s="297">
        <v>-790.226</v>
      </c>
      <c r="I181" s="9"/>
      <c r="L181" s="294"/>
      <c r="M181" s="298"/>
      <c r="N181" s="299"/>
      <c r="O181" s="299"/>
      <c r="P181" s="299"/>
      <c r="Q181" s="299"/>
      <c r="R181" s="299"/>
      <c r="S181" s="299"/>
      <c r="T181" s="300"/>
      <c r="AT181" s="295" t="s">
        <v>116</v>
      </c>
      <c r="AU181" s="295" t="s">
        <v>79</v>
      </c>
      <c r="AV181" s="293" t="s">
        <v>79</v>
      </c>
      <c r="AW181" s="293" t="s">
        <v>33</v>
      </c>
      <c r="AX181" s="293" t="s">
        <v>72</v>
      </c>
      <c r="AY181" s="295" t="s">
        <v>107</v>
      </c>
    </row>
    <row r="182" spans="1:65" s="301" customFormat="1" ht="11.25">
      <c r="B182" s="302"/>
      <c r="D182" s="287" t="s">
        <v>116</v>
      </c>
      <c r="E182" s="303" t="s">
        <v>3</v>
      </c>
      <c r="F182" s="304" t="s">
        <v>119</v>
      </c>
      <c r="H182" s="305">
        <v>3046.904</v>
      </c>
      <c r="I182" s="10"/>
      <c r="L182" s="302"/>
      <c r="M182" s="306"/>
      <c r="N182" s="307"/>
      <c r="O182" s="307"/>
      <c r="P182" s="307"/>
      <c r="Q182" s="307"/>
      <c r="R182" s="307"/>
      <c r="S182" s="307"/>
      <c r="T182" s="308"/>
      <c r="AT182" s="303" t="s">
        <v>116</v>
      </c>
      <c r="AU182" s="303" t="s">
        <v>79</v>
      </c>
      <c r="AV182" s="301" t="s">
        <v>114</v>
      </c>
      <c r="AW182" s="301" t="s">
        <v>33</v>
      </c>
      <c r="AX182" s="301" t="s">
        <v>77</v>
      </c>
      <c r="AY182" s="303" t="s">
        <v>107</v>
      </c>
    </row>
    <row r="183" spans="1:65" s="137" customFormat="1" ht="24.2" customHeight="1">
      <c r="A183" s="131"/>
      <c r="B183" s="132"/>
      <c r="C183" s="273" t="s">
        <v>267</v>
      </c>
      <c r="D183" s="273" t="s">
        <v>110</v>
      </c>
      <c r="E183" s="274" t="s">
        <v>268</v>
      </c>
      <c r="F183" s="275" t="s">
        <v>269</v>
      </c>
      <c r="G183" s="276" t="s">
        <v>217</v>
      </c>
      <c r="H183" s="277">
        <v>30</v>
      </c>
      <c r="I183" s="7"/>
      <c r="J183" s="278">
        <f>ROUND(I183*H183,2)</f>
        <v>0</v>
      </c>
      <c r="K183" s="275" t="s">
        <v>150</v>
      </c>
      <c r="L183" s="132"/>
      <c r="M183" s="279" t="s">
        <v>3</v>
      </c>
      <c r="N183" s="280" t="s">
        <v>43</v>
      </c>
      <c r="O183" s="174"/>
      <c r="P183" s="281">
        <f>O183*H183</f>
        <v>0</v>
      </c>
      <c r="Q183" s="281">
        <v>0</v>
      </c>
      <c r="R183" s="281">
        <f>Q183*H183</f>
        <v>0</v>
      </c>
      <c r="S183" s="281">
        <v>0</v>
      </c>
      <c r="T183" s="282">
        <f>S183*H183</f>
        <v>0</v>
      </c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R183" s="283" t="s">
        <v>114</v>
      </c>
      <c r="AT183" s="283" t="s">
        <v>110</v>
      </c>
      <c r="AU183" s="283" t="s">
        <v>79</v>
      </c>
      <c r="AY183" s="114" t="s">
        <v>107</v>
      </c>
      <c r="BE183" s="284">
        <f>IF(N183="základní",J183,0)</f>
        <v>0</v>
      </c>
      <c r="BF183" s="284">
        <f>IF(N183="snížená",J183,0)</f>
        <v>0</v>
      </c>
      <c r="BG183" s="284">
        <f>IF(N183="zákl. přenesená",J183,0)</f>
        <v>0</v>
      </c>
      <c r="BH183" s="284">
        <f>IF(N183="sníž. přenesená",J183,0)</f>
        <v>0</v>
      </c>
      <c r="BI183" s="284">
        <f>IF(N183="nulová",J183,0)</f>
        <v>0</v>
      </c>
      <c r="BJ183" s="114" t="s">
        <v>77</v>
      </c>
      <c r="BK183" s="284">
        <f>ROUND(I183*H183,2)</f>
        <v>0</v>
      </c>
      <c r="BL183" s="114" t="s">
        <v>114</v>
      </c>
      <c r="BM183" s="283" t="s">
        <v>270</v>
      </c>
    </row>
    <row r="184" spans="1:65" s="137" customFormat="1" ht="11.25">
      <c r="A184" s="131"/>
      <c r="B184" s="132"/>
      <c r="C184" s="131"/>
      <c r="D184" s="309" t="s">
        <v>152</v>
      </c>
      <c r="E184" s="131"/>
      <c r="F184" s="310" t="s">
        <v>271</v>
      </c>
      <c r="G184" s="131"/>
      <c r="H184" s="131"/>
      <c r="I184" s="11"/>
      <c r="J184" s="131"/>
      <c r="K184" s="131"/>
      <c r="L184" s="132"/>
      <c r="M184" s="311"/>
      <c r="N184" s="312"/>
      <c r="O184" s="174"/>
      <c r="P184" s="174"/>
      <c r="Q184" s="174"/>
      <c r="R184" s="174"/>
      <c r="S184" s="174"/>
      <c r="T184" s="175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T184" s="114" t="s">
        <v>152</v>
      </c>
      <c r="AU184" s="114" t="s">
        <v>79</v>
      </c>
    </row>
    <row r="185" spans="1:65" s="285" customFormat="1" ht="11.25">
      <c r="B185" s="286"/>
      <c r="D185" s="287" t="s">
        <v>116</v>
      </c>
      <c r="E185" s="288" t="s">
        <v>3</v>
      </c>
      <c r="F185" s="289" t="s">
        <v>117</v>
      </c>
      <c r="H185" s="288" t="s">
        <v>3</v>
      </c>
      <c r="I185" s="8"/>
      <c r="L185" s="286"/>
      <c r="M185" s="290"/>
      <c r="N185" s="291"/>
      <c r="O185" s="291"/>
      <c r="P185" s="291"/>
      <c r="Q185" s="291"/>
      <c r="R185" s="291"/>
      <c r="S185" s="291"/>
      <c r="T185" s="292"/>
      <c r="AT185" s="288" t="s">
        <v>116</v>
      </c>
      <c r="AU185" s="288" t="s">
        <v>79</v>
      </c>
      <c r="AV185" s="285" t="s">
        <v>77</v>
      </c>
      <c r="AW185" s="285" t="s">
        <v>33</v>
      </c>
      <c r="AX185" s="285" t="s">
        <v>72</v>
      </c>
      <c r="AY185" s="288" t="s">
        <v>107</v>
      </c>
    </row>
    <row r="186" spans="1:65" s="293" customFormat="1" ht="11.25">
      <c r="B186" s="294"/>
      <c r="D186" s="287" t="s">
        <v>116</v>
      </c>
      <c r="E186" s="295" t="s">
        <v>3</v>
      </c>
      <c r="F186" s="296" t="s">
        <v>272</v>
      </c>
      <c r="H186" s="297">
        <v>30</v>
      </c>
      <c r="I186" s="9"/>
      <c r="L186" s="294"/>
      <c r="M186" s="298"/>
      <c r="N186" s="299"/>
      <c r="O186" s="299"/>
      <c r="P186" s="299"/>
      <c r="Q186" s="299"/>
      <c r="R186" s="299"/>
      <c r="S186" s="299"/>
      <c r="T186" s="300"/>
      <c r="AT186" s="295" t="s">
        <v>116</v>
      </c>
      <c r="AU186" s="295" t="s">
        <v>79</v>
      </c>
      <c r="AV186" s="293" t="s">
        <v>79</v>
      </c>
      <c r="AW186" s="293" t="s">
        <v>33</v>
      </c>
      <c r="AX186" s="293" t="s">
        <v>72</v>
      </c>
      <c r="AY186" s="295" t="s">
        <v>107</v>
      </c>
    </row>
    <row r="187" spans="1:65" s="301" customFormat="1" ht="11.25">
      <c r="B187" s="302"/>
      <c r="D187" s="287" t="s">
        <v>116</v>
      </c>
      <c r="E187" s="303" t="s">
        <v>3</v>
      </c>
      <c r="F187" s="304" t="s">
        <v>119</v>
      </c>
      <c r="H187" s="305">
        <v>30</v>
      </c>
      <c r="I187" s="10"/>
      <c r="L187" s="302"/>
      <c r="M187" s="306"/>
      <c r="N187" s="307"/>
      <c r="O187" s="307"/>
      <c r="P187" s="307"/>
      <c r="Q187" s="307"/>
      <c r="R187" s="307"/>
      <c r="S187" s="307"/>
      <c r="T187" s="308"/>
      <c r="AT187" s="303" t="s">
        <v>116</v>
      </c>
      <c r="AU187" s="303" t="s">
        <v>79</v>
      </c>
      <c r="AV187" s="301" t="s">
        <v>114</v>
      </c>
      <c r="AW187" s="301" t="s">
        <v>33</v>
      </c>
      <c r="AX187" s="301" t="s">
        <v>77</v>
      </c>
      <c r="AY187" s="303" t="s">
        <v>107</v>
      </c>
    </row>
    <row r="188" spans="1:65" s="137" customFormat="1" ht="24.2" customHeight="1">
      <c r="A188" s="131"/>
      <c r="B188" s="132"/>
      <c r="C188" s="273" t="s">
        <v>273</v>
      </c>
      <c r="D188" s="273" t="s">
        <v>110</v>
      </c>
      <c r="E188" s="274" t="s">
        <v>274</v>
      </c>
      <c r="F188" s="275" t="s">
        <v>275</v>
      </c>
      <c r="G188" s="276" t="s">
        <v>217</v>
      </c>
      <c r="H188" s="277">
        <v>40</v>
      </c>
      <c r="I188" s="7"/>
      <c r="J188" s="278">
        <f>ROUND(I188*H188,2)</f>
        <v>0</v>
      </c>
      <c r="K188" s="275" t="s">
        <v>150</v>
      </c>
      <c r="L188" s="132"/>
      <c r="M188" s="279" t="s">
        <v>3</v>
      </c>
      <c r="N188" s="280" t="s">
        <v>43</v>
      </c>
      <c r="O188" s="174"/>
      <c r="P188" s="281">
        <f>O188*H188</f>
        <v>0</v>
      </c>
      <c r="Q188" s="281">
        <v>0</v>
      </c>
      <c r="R188" s="281">
        <f>Q188*H188</f>
        <v>0</v>
      </c>
      <c r="S188" s="281">
        <v>0</v>
      </c>
      <c r="T188" s="282">
        <f>S188*H188</f>
        <v>0</v>
      </c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R188" s="283" t="s">
        <v>114</v>
      </c>
      <c r="AT188" s="283" t="s">
        <v>110</v>
      </c>
      <c r="AU188" s="283" t="s">
        <v>79</v>
      </c>
      <c r="AY188" s="114" t="s">
        <v>107</v>
      </c>
      <c r="BE188" s="284">
        <f>IF(N188="základní",J188,0)</f>
        <v>0</v>
      </c>
      <c r="BF188" s="284">
        <f>IF(N188="snížená",J188,0)</f>
        <v>0</v>
      </c>
      <c r="BG188" s="284">
        <f>IF(N188="zákl. přenesená",J188,0)</f>
        <v>0</v>
      </c>
      <c r="BH188" s="284">
        <f>IF(N188="sníž. přenesená",J188,0)</f>
        <v>0</v>
      </c>
      <c r="BI188" s="284">
        <f>IF(N188="nulová",J188,0)</f>
        <v>0</v>
      </c>
      <c r="BJ188" s="114" t="s">
        <v>77</v>
      </c>
      <c r="BK188" s="284">
        <f>ROUND(I188*H188,2)</f>
        <v>0</v>
      </c>
      <c r="BL188" s="114" t="s">
        <v>114</v>
      </c>
      <c r="BM188" s="283" t="s">
        <v>276</v>
      </c>
    </row>
    <row r="189" spans="1:65" s="137" customFormat="1" ht="11.25">
      <c r="A189" s="131"/>
      <c r="B189" s="132"/>
      <c r="C189" s="131"/>
      <c r="D189" s="309" t="s">
        <v>152</v>
      </c>
      <c r="E189" s="131"/>
      <c r="F189" s="310" t="s">
        <v>277</v>
      </c>
      <c r="G189" s="131"/>
      <c r="H189" s="131"/>
      <c r="I189" s="11"/>
      <c r="J189" s="131"/>
      <c r="K189" s="131"/>
      <c r="L189" s="132"/>
      <c r="M189" s="311"/>
      <c r="N189" s="312"/>
      <c r="O189" s="174"/>
      <c r="P189" s="174"/>
      <c r="Q189" s="174"/>
      <c r="R189" s="174"/>
      <c r="S189" s="174"/>
      <c r="T189" s="175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T189" s="114" t="s">
        <v>152</v>
      </c>
      <c r="AU189" s="114" t="s">
        <v>79</v>
      </c>
    </row>
    <row r="190" spans="1:65" s="285" customFormat="1" ht="11.25">
      <c r="B190" s="286"/>
      <c r="D190" s="287" t="s">
        <v>116</v>
      </c>
      <c r="E190" s="288" t="s">
        <v>3</v>
      </c>
      <c r="F190" s="289" t="s">
        <v>278</v>
      </c>
      <c r="H190" s="288" t="s">
        <v>3</v>
      </c>
      <c r="I190" s="8"/>
      <c r="L190" s="286"/>
      <c r="M190" s="290"/>
      <c r="N190" s="291"/>
      <c r="O190" s="291"/>
      <c r="P190" s="291"/>
      <c r="Q190" s="291"/>
      <c r="R190" s="291"/>
      <c r="S190" s="291"/>
      <c r="T190" s="292"/>
      <c r="AT190" s="288" t="s">
        <v>116</v>
      </c>
      <c r="AU190" s="288" t="s">
        <v>79</v>
      </c>
      <c r="AV190" s="285" t="s">
        <v>77</v>
      </c>
      <c r="AW190" s="285" t="s">
        <v>33</v>
      </c>
      <c r="AX190" s="285" t="s">
        <v>72</v>
      </c>
      <c r="AY190" s="288" t="s">
        <v>107</v>
      </c>
    </row>
    <row r="191" spans="1:65" s="293" customFormat="1" ht="11.25">
      <c r="B191" s="294"/>
      <c r="D191" s="287" t="s">
        <v>116</v>
      </c>
      <c r="E191" s="295" t="s">
        <v>3</v>
      </c>
      <c r="F191" s="296" t="s">
        <v>279</v>
      </c>
      <c r="H191" s="297">
        <v>37.345999999999997</v>
      </c>
      <c r="I191" s="9"/>
      <c r="L191" s="294"/>
      <c r="M191" s="298"/>
      <c r="N191" s="299"/>
      <c r="O191" s="299"/>
      <c r="P191" s="299"/>
      <c r="Q191" s="299"/>
      <c r="R191" s="299"/>
      <c r="S191" s="299"/>
      <c r="T191" s="300"/>
      <c r="AT191" s="295" t="s">
        <v>116</v>
      </c>
      <c r="AU191" s="295" t="s">
        <v>79</v>
      </c>
      <c r="AV191" s="293" t="s">
        <v>79</v>
      </c>
      <c r="AW191" s="293" t="s">
        <v>33</v>
      </c>
      <c r="AX191" s="293" t="s">
        <v>72</v>
      </c>
      <c r="AY191" s="295" t="s">
        <v>107</v>
      </c>
    </row>
    <row r="192" spans="1:65" s="285" customFormat="1" ht="11.25">
      <c r="B192" s="286"/>
      <c r="D192" s="287" t="s">
        <v>116</v>
      </c>
      <c r="E192" s="288" t="s">
        <v>3</v>
      </c>
      <c r="F192" s="289" t="s">
        <v>236</v>
      </c>
      <c r="H192" s="288" t="s">
        <v>3</v>
      </c>
      <c r="I192" s="8"/>
      <c r="L192" s="286"/>
      <c r="M192" s="290"/>
      <c r="N192" s="291"/>
      <c r="O192" s="291"/>
      <c r="P192" s="291"/>
      <c r="Q192" s="291"/>
      <c r="R192" s="291"/>
      <c r="S192" s="291"/>
      <c r="T192" s="292"/>
      <c r="AT192" s="288" t="s">
        <v>116</v>
      </c>
      <c r="AU192" s="288" t="s">
        <v>79</v>
      </c>
      <c r="AV192" s="285" t="s">
        <v>77</v>
      </c>
      <c r="AW192" s="285" t="s">
        <v>33</v>
      </c>
      <c r="AX192" s="285" t="s">
        <v>72</v>
      </c>
      <c r="AY192" s="288" t="s">
        <v>107</v>
      </c>
    </row>
    <row r="193" spans="1:65" s="293" customFormat="1" ht="11.25">
      <c r="B193" s="294"/>
      <c r="D193" s="287" t="s">
        <v>116</v>
      </c>
      <c r="E193" s="295" t="s">
        <v>3</v>
      </c>
      <c r="F193" s="296" t="s">
        <v>280</v>
      </c>
      <c r="H193" s="297">
        <v>2.6539999999999999</v>
      </c>
      <c r="I193" s="9"/>
      <c r="L193" s="294"/>
      <c r="M193" s="298"/>
      <c r="N193" s="299"/>
      <c r="O193" s="299"/>
      <c r="P193" s="299"/>
      <c r="Q193" s="299"/>
      <c r="R193" s="299"/>
      <c r="S193" s="299"/>
      <c r="T193" s="300"/>
      <c r="AT193" s="295" t="s">
        <v>116</v>
      </c>
      <c r="AU193" s="295" t="s">
        <v>79</v>
      </c>
      <c r="AV193" s="293" t="s">
        <v>79</v>
      </c>
      <c r="AW193" s="293" t="s">
        <v>33</v>
      </c>
      <c r="AX193" s="293" t="s">
        <v>72</v>
      </c>
      <c r="AY193" s="295" t="s">
        <v>107</v>
      </c>
    </row>
    <row r="194" spans="1:65" s="301" customFormat="1" ht="11.25">
      <c r="B194" s="302"/>
      <c r="D194" s="287" t="s">
        <v>116</v>
      </c>
      <c r="E194" s="303" t="s">
        <v>3</v>
      </c>
      <c r="F194" s="304" t="s">
        <v>119</v>
      </c>
      <c r="H194" s="305">
        <v>40</v>
      </c>
      <c r="I194" s="10"/>
      <c r="L194" s="302"/>
      <c r="M194" s="306"/>
      <c r="N194" s="307"/>
      <c r="O194" s="307"/>
      <c r="P194" s="307"/>
      <c r="Q194" s="307"/>
      <c r="R194" s="307"/>
      <c r="S194" s="307"/>
      <c r="T194" s="308"/>
      <c r="AT194" s="303" t="s">
        <v>116</v>
      </c>
      <c r="AU194" s="303" t="s">
        <v>79</v>
      </c>
      <c r="AV194" s="301" t="s">
        <v>114</v>
      </c>
      <c r="AW194" s="301" t="s">
        <v>33</v>
      </c>
      <c r="AX194" s="301" t="s">
        <v>77</v>
      </c>
      <c r="AY194" s="303" t="s">
        <v>107</v>
      </c>
    </row>
    <row r="195" spans="1:65" s="260" customFormat="1" ht="25.9" customHeight="1">
      <c r="B195" s="261"/>
      <c r="D195" s="262" t="s">
        <v>71</v>
      </c>
      <c r="E195" s="263" t="s">
        <v>281</v>
      </c>
      <c r="F195" s="263" t="s">
        <v>282</v>
      </c>
      <c r="I195" s="6"/>
      <c r="J195" s="264">
        <f>BK195</f>
        <v>0</v>
      </c>
      <c r="L195" s="261"/>
      <c r="M195" s="265"/>
      <c r="N195" s="266"/>
      <c r="O195" s="266"/>
      <c r="P195" s="267">
        <f>P196+P207</f>
        <v>0</v>
      </c>
      <c r="Q195" s="266"/>
      <c r="R195" s="267">
        <f>R196+R207</f>
        <v>0</v>
      </c>
      <c r="S195" s="266"/>
      <c r="T195" s="268">
        <f>T196+T207</f>
        <v>0</v>
      </c>
      <c r="AR195" s="262" t="s">
        <v>79</v>
      </c>
      <c r="AT195" s="269" t="s">
        <v>71</v>
      </c>
      <c r="AU195" s="269" t="s">
        <v>72</v>
      </c>
      <c r="AY195" s="262" t="s">
        <v>107</v>
      </c>
      <c r="BK195" s="270">
        <f>BK196+BK207</f>
        <v>0</v>
      </c>
    </row>
    <row r="196" spans="1:65" s="260" customFormat="1" ht="22.9" customHeight="1">
      <c r="B196" s="261"/>
      <c r="D196" s="262" t="s">
        <v>71</v>
      </c>
      <c r="E196" s="271" t="s">
        <v>283</v>
      </c>
      <c r="F196" s="271" t="s">
        <v>284</v>
      </c>
      <c r="I196" s="6"/>
      <c r="J196" s="272">
        <f>BK196</f>
        <v>0</v>
      </c>
      <c r="L196" s="261"/>
      <c r="M196" s="265"/>
      <c r="N196" s="266"/>
      <c r="O196" s="266"/>
      <c r="P196" s="267">
        <f>SUM(P197:P206)</f>
        <v>0</v>
      </c>
      <c r="Q196" s="266"/>
      <c r="R196" s="267">
        <f>SUM(R197:R206)</f>
        <v>0</v>
      </c>
      <c r="S196" s="266"/>
      <c r="T196" s="268">
        <f>SUM(T197:T206)</f>
        <v>0</v>
      </c>
      <c r="AR196" s="262" t="s">
        <v>79</v>
      </c>
      <c r="AT196" s="269" t="s">
        <v>71</v>
      </c>
      <c r="AU196" s="269" t="s">
        <v>77</v>
      </c>
      <c r="AY196" s="262" t="s">
        <v>107</v>
      </c>
      <c r="BK196" s="270">
        <f>SUM(BK197:BK206)</f>
        <v>0</v>
      </c>
    </row>
    <row r="197" spans="1:65" s="137" customFormat="1" ht="24.2" customHeight="1">
      <c r="A197" s="131"/>
      <c r="B197" s="132"/>
      <c r="C197" s="273" t="s">
        <v>285</v>
      </c>
      <c r="D197" s="273" t="s">
        <v>110</v>
      </c>
      <c r="E197" s="274" t="s">
        <v>286</v>
      </c>
      <c r="F197" s="275" t="s">
        <v>287</v>
      </c>
      <c r="G197" s="276" t="s">
        <v>122</v>
      </c>
      <c r="H197" s="277">
        <v>540.56600000000003</v>
      </c>
      <c r="I197" s="7"/>
      <c r="J197" s="278">
        <f>ROUND(I197*H197,2)</f>
        <v>0</v>
      </c>
      <c r="K197" s="275" t="s">
        <v>3</v>
      </c>
      <c r="L197" s="132"/>
      <c r="M197" s="279" t="s">
        <v>3</v>
      </c>
      <c r="N197" s="280" t="s">
        <v>43</v>
      </c>
      <c r="O197" s="174"/>
      <c r="P197" s="281">
        <f>O197*H197</f>
        <v>0</v>
      </c>
      <c r="Q197" s="281">
        <v>0</v>
      </c>
      <c r="R197" s="281">
        <f>Q197*H197</f>
        <v>0</v>
      </c>
      <c r="S197" s="281">
        <v>0</v>
      </c>
      <c r="T197" s="282">
        <f>S197*H197</f>
        <v>0</v>
      </c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R197" s="283" t="s">
        <v>220</v>
      </c>
      <c r="AT197" s="283" t="s">
        <v>110</v>
      </c>
      <c r="AU197" s="283" t="s">
        <v>79</v>
      </c>
      <c r="AY197" s="114" t="s">
        <v>107</v>
      </c>
      <c r="BE197" s="284">
        <f>IF(N197="základní",J197,0)</f>
        <v>0</v>
      </c>
      <c r="BF197" s="284">
        <f>IF(N197="snížená",J197,0)</f>
        <v>0</v>
      </c>
      <c r="BG197" s="284">
        <f>IF(N197="zákl. přenesená",J197,0)</f>
        <v>0</v>
      </c>
      <c r="BH197" s="284">
        <f>IF(N197="sníž. přenesená",J197,0)</f>
        <v>0</v>
      </c>
      <c r="BI197" s="284">
        <f>IF(N197="nulová",J197,0)</f>
        <v>0</v>
      </c>
      <c r="BJ197" s="114" t="s">
        <v>77</v>
      </c>
      <c r="BK197" s="284">
        <f>ROUND(I197*H197,2)</f>
        <v>0</v>
      </c>
      <c r="BL197" s="114" t="s">
        <v>220</v>
      </c>
      <c r="BM197" s="283" t="s">
        <v>288</v>
      </c>
    </row>
    <row r="198" spans="1:65" s="293" customFormat="1" ht="11.25">
      <c r="B198" s="294"/>
      <c r="D198" s="287" t="s">
        <v>116</v>
      </c>
      <c r="E198" s="295" t="s">
        <v>3</v>
      </c>
      <c r="F198" s="296" t="s">
        <v>289</v>
      </c>
      <c r="H198" s="297">
        <v>514.82500000000005</v>
      </c>
      <c r="I198" s="9"/>
      <c r="L198" s="294"/>
      <c r="M198" s="298"/>
      <c r="N198" s="299"/>
      <c r="O198" s="299"/>
      <c r="P198" s="299"/>
      <c r="Q198" s="299"/>
      <c r="R198" s="299"/>
      <c r="S198" s="299"/>
      <c r="T198" s="300"/>
      <c r="AT198" s="295" t="s">
        <v>116</v>
      </c>
      <c r="AU198" s="295" t="s">
        <v>79</v>
      </c>
      <c r="AV198" s="293" t="s">
        <v>79</v>
      </c>
      <c r="AW198" s="293" t="s">
        <v>33</v>
      </c>
      <c r="AX198" s="293" t="s">
        <v>72</v>
      </c>
      <c r="AY198" s="295" t="s">
        <v>107</v>
      </c>
    </row>
    <row r="199" spans="1:65" s="285" customFormat="1" ht="11.25">
      <c r="B199" s="286"/>
      <c r="D199" s="287" t="s">
        <v>116</v>
      </c>
      <c r="E199" s="288" t="s">
        <v>3</v>
      </c>
      <c r="F199" s="289" t="s">
        <v>290</v>
      </c>
      <c r="H199" s="288" t="s">
        <v>3</v>
      </c>
      <c r="I199" s="8"/>
      <c r="L199" s="286"/>
      <c r="M199" s="290"/>
      <c r="N199" s="291"/>
      <c r="O199" s="291"/>
      <c r="P199" s="291"/>
      <c r="Q199" s="291"/>
      <c r="R199" s="291"/>
      <c r="S199" s="291"/>
      <c r="T199" s="292"/>
      <c r="AT199" s="288" t="s">
        <v>116</v>
      </c>
      <c r="AU199" s="288" t="s">
        <v>79</v>
      </c>
      <c r="AV199" s="285" t="s">
        <v>77</v>
      </c>
      <c r="AW199" s="285" t="s">
        <v>33</v>
      </c>
      <c r="AX199" s="285" t="s">
        <v>72</v>
      </c>
      <c r="AY199" s="288" t="s">
        <v>107</v>
      </c>
    </row>
    <row r="200" spans="1:65" s="293" customFormat="1" ht="11.25">
      <c r="B200" s="294"/>
      <c r="D200" s="287" t="s">
        <v>116</v>
      </c>
      <c r="E200" s="295" t="s">
        <v>3</v>
      </c>
      <c r="F200" s="296" t="s">
        <v>291</v>
      </c>
      <c r="H200" s="297">
        <v>25.741</v>
      </c>
      <c r="I200" s="9"/>
      <c r="L200" s="294"/>
      <c r="M200" s="298"/>
      <c r="N200" s="299"/>
      <c r="O200" s="299"/>
      <c r="P200" s="299"/>
      <c r="Q200" s="299"/>
      <c r="R200" s="299"/>
      <c r="S200" s="299"/>
      <c r="T200" s="300"/>
      <c r="AT200" s="295" t="s">
        <v>116</v>
      </c>
      <c r="AU200" s="295" t="s">
        <v>79</v>
      </c>
      <c r="AV200" s="293" t="s">
        <v>79</v>
      </c>
      <c r="AW200" s="293" t="s">
        <v>33</v>
      </c>
      <c r="AX200" s="293" t="s">
        <v>72</v>
      </c>
      <c r="AY200" s="295" t="s">
        <v>107</v>
      </c>
    </row>
    <row r="201" spans="1:65" s="301" customFormat="1" ht="11.25">
      <c r="B201" s="302"/>
      <c r="D201" s="287" t="s">
        <v>116</v>
      </c>
      <c r="E201" s="303" t="s">
        <v>3</v>
      </c>
      <c r="F201" s="304" t="s">
        <v>119</v>
      </c>
      <c r="H201" s="305">
        <v>540.56600000000003</v>
      </c>
      <c r="I201" s="10"/>
      <c r="L201" s="302"/>
      <c r="M201" s="306"/>
      <c r="N201" s="307"/>
      <c r="O201" s="307"/>
      <c r="P201" s="307"/>
      <c r="Q201" s="307"/>
      <c r="R201" s="307"/>
      <c r="S201" s="307"/>
      <c r="T201" s="308"/>
      <c r="AT201" s="303" t="s">
        <v>116</v>
      </c>
      <c r="AU201" s="303" t="s">
        <v>79</v>
      </c>
      <c r="AV201" s="301" t="s">
        <v>114</v>
      </c>
      <c r="AW201" s="301" t="s">
        <v>33</v>
      </c>
      <c r="AX201" s="301" t="s">
        <v>77</v>
      </c>
      <c r="AY201" s="303" t="s">
        <v>107</v>
      </c>
    </row>
    <row r="202" spans="1:65" s="137" customFormat="1" ht="16.5" customHeight="1">
      <c r="A202" s="131"/>
      <c r="B202" s="132"/>
      <c r="C202" s="273" t="s">
        <v>292</v>
      </c>
      <c r="D202" s="273" t="s">
        <v>110</v>
      </c>
      <c r="E202" s="274" t="s">
        <v>293</v>
      </c>
      <c r="F202" s="275" t="s">
        <v>294</v>
      </c>
      <c r="G202" s="276" t="s">
        <v>122</v>
      </c>
      <c r="H202" s="277">
        <v>540.56600000000003</v>
      </c>
      <c r="I202" s="7"/>
      <c r="J202" s="278">
        <f>ROUND(I202*H202,2)</f>
        <v>0</v>
      </c>
      <c r="K202" s="275" t="s">
        <v>3</v>
      </c>
      <c r="L202" s="132"/>
      <c r="M202" s="279" t="s">
        <v>3</v>
      </c>
      <c r="N202" s="280" t="s">
        <v>43</v>
      </c>
      <c r="O202" s="174"/>
      <c r="P202" s="281">
        <f>O202*H202</f>
        <v>0</v>
      </c>
      <c r="Q202" s="281">
        <v>0</v>
      </c>
      <c r="R202" s="281">
        <f>Q202*H202</f>
        <v>0</v>
      </c>
      <c r="S202" s="281">
        <v>0</v>
      </c>
      <c r="T202" s="282">
        <f>S202*H202</f>
        <v>0</v>
      </c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R202" s="283" t="s">
        <v>220</v>
      </c>
      <c r="AT202" s="283" t="s">
        <v>110</v>
      </c>
      <c r="AU202" s="283" t="s">
        <v>79</v>
      </c>
      <c r="AY202" s="114" t="s">
        <v>107</v>
      </c>
      <c r="BE202" s="284">
        <f>IF(N202="základní",J202,0)</f>
        <v>0</v>
      </c>
      <c r="BF202" s="284">
        <f>IF(N202="snížená",J202,0)</f>
        <v>0</v>
      </c>
      <c r="BG202" s="284">
        <f>IF(N202="zákl. přenesená",J202,0)</f>
        <v>0</v>
      </c>
      <c r="BH202" s="284">
        <f>IF(N202="sníž. přenesená",J202,0)</f>
        <v>0</v>
      </c>
      <c r="BI202" s="284">
        <f>IF(N202="nulová",J202,0)</f>
        <v>0</v>
      </c>
      <c r="BJ202" s="114" t="s">
        <v>77</v>
      </c>
      <c r="BK202" s="284">
        <f>ROUND(I202*H202,2)</f>
        <v>0</v>
      </c>
      <c r="BL202" s="114" t="s">
        <v>220</v>
      </c>
      <c r="BM202" s="283" t="s">
        <v>295</v>
      </c>
    </row>
    <row r="203" spans="1:65" s="293" customFormat="1" ht="11.25">
      <c r="B203" s="294"/>
      <c r="D203" s="287" t="s">
        <v>116</v>
      </c>
      <c r="E203" s="295" t="s">
        <v>3</v>
      </c>
      <c r="F203" s="296" t="s">
        <v>289</v>
      </c>
      <c r="H203" s="297">
        <v>514.82500000000005</v>
      </c>
      <c r="I203" s="9"/>
      <c r="L203" s="294"/>
      <c r="M203" s="298"/>
      <c r="N203" s="299"/>
      <c r="O203" s="299"/>
      <c r="P203" s="299"/>
      <c r="Q203" s="299"/>
      <c r="R203" s="299"/>
      <c r="S203" s="299"/>
      <c r="T203" s="300"/>
      <c r="AT203" s="295" t="s">
        <v>116</v>
      </c>
      <c r="AU203" s="295" t="s">
        <v>79</v>
      </c>
      <c r="AV203" s="293" t="s">
        <v>79</v>
      </c>
      <c r="AW203" s="293" t="s">
        <v>33</v>
      </c>
      <c r="AX203" s="293" t="s">
        <v>72</v>
      </c>
      <c r="AY203" s="295" t="s">
        <v>107</v>
      </c>
    </row>
    <row r="204" spans="1:65" s="285" customFormat="1" ht="11.25">
      <c r="B204" s="286"/>
      <c r="D204" s="287" t="s">
        <v>116</v>
      </c>
      <c r="E204" s="288" t="s">
        <v>3</v>
      </c>
      <c r="F204" s="289" t="s">
        <v>290</v>
      </c>
      <c r="H204" s="288" t="s">
        <v>3</v>
      </c>
      <c r="I204" s="8"/>
      <c r="L204" s="286"/>
      <c r="M204" s="290"/>
      <c r="N204" s="291"/>
      <c r="O204" s="291"/>
      <c r="P204" s="291"/>
      <c r="Q204" s="291"/>
      <c r="R204" s="291"/>
      <c r="S204" s="291"/>
      <c r="T204" s="292"/>
      <c r="AT204" s="288" t="s">
        <v>116</v>
      </c>
      <c r="AU204" s="288" t="s">
        <v>79</v>
      </c>
      <c r="AV204" s="285" t="s">
        <v>77</v>
      </c>
      <c r="AW204" s="285" t="s">
        <v>33</v>
      </c>
      <c r="AX204" s="285" t="s">
        <v>72</v>
      </c>
      <c r="AY204" s="288" t="s">
        <v>107</v>
      </c>
    </row>
    <row r="205" spans="1:65" s="293" customFormat="1" ht="11.25">
      <c r="B205" s="294"/>
      <c r="D205" s="287" t="s">
        <v>116</v>
      </c>
      <c r="E205" s="295" t="s">
        <v>3</v>
      </c>
      <c r="F205" s="296" t="s">
        <v>291</v>
      </c>
      <c r="H205" s="297">
        <v>25.741</v>
      </c>
      <c r="I205" s="9"/>
      <c r="L205" s="294"/>
      <c r="M205" s="298"/>
      <c r="N205" s="299"/>
      <c r="O205" s="299"/>
      <c r="P205" s="299"/>
      <c r="Q205" s="299"/>
      <c r="R205" s="299"/>
      <c r="S205" s="299"/>
      <c r="T205" s="300"/>
      <c r="AT205" s="295" t="s">
        <v>116</v>
      </c>
      <c r="AU205" s="295" t="s">
        <v>79</v>
      </c>
      <c r="AV205" s="293" t="s">
        <v>79</v>
      </c>
      <c r="AW205" s="293" t="s">
        <v>33</v>
      </c>
      <c r="AX205" s="293" t="s">
        <v>72</v>
      </c>
      <c r="AY205" s="295" t="s">
        <v>107</v>
      </c>
    </row>
    <row r="206" spans="1:65" s="301" customFormat="1" ht="11.25">
      <c r="B206" s="302"/>
      <c r="D206" s="287" t="s">
        <v>116</v>
      </c>
      <c r="E206" s="303" t="s">
        <v>3</v>
      </c>
      <c r="F206" s="304" t="s">
        <v>119</v>
      </c>
      <c r="H206" s="305">
        <v>540.56600000000003</v>
      </c>
      <c r="I206" s="10"/>
      <c r="L206" s="302"/>
      <c r="M206" s="306"/>
      <c r="N206" s="307"/>
      <c r="O206" s="307"/>
      <c r="P206" s="307"/>
      <c r="Q206" s="307"/>
      <c r="R206" s="307"/>
      <c r="S206" s="307"/>
      <c r="T206" s="308"/>
      <c r="AT206" s="303" t="s">
        <v>116</v>
      </c>
      <c r="AU206" s="303" t="s">
        <v>79</v>
      </c>
      <c r="AV206" s="301" t="s">
        <v>114</v>
      </c>
      <c r="AW206" s="301" t="s">
        <v>33</v>
      </c>
      <c r="AX206" s="301" t="s">
        <v>77</v>
      </c>
      <c r="AY206" s="303" t="s">
        <v>107</v>
      </c>
    </row>
    <row r="207" spans="1:65" s="260" customFormat="1" ht="22.9" customHeight="1">
      <c r="B207" s="261"/>
      <c r="D207" s="262" t="s">
        <v>71</v>
      </c>
      <c r="E207" s="271" t="s">
        <v>296</v>
      </c>
      <c r="F207" s="271" t="s">
        <v>297</v>
      </c>
      <c r="I207" s="6"/>
      <c r="J207" s="272">
        <f>BK207</f>
        <v>0</v>
      </c>
      <c r="L207" s="261"/>
      <c r="M207" s="265"/>
      <c r="N207" s="266"/>
      <c r="O207" s="266"/>
      <c r="P207" s="267">
        <f>SUM(P208:P219)</f>
        <v>0</v>
      </c>
      <c r="Q207" s="266"/>
      <c r="R207" s="267">
        <f>SUM(R208:R219)</f>
        <v>0</v>
      </c>
      <c r="S207" s="266"/>
      <c r="T207" s="268">
        <f>SUM(T208:T219)</f>
        <v>0</v>
      </c>
      <c r="AR207" s="262" t="s">
        <v>139</v>
      </c>
      <c r="AT207" s="269" t="s">
        <v>71</v>
      </c>
      <c r="AU207" s="269" t="s">
        <v>77</v>
      </c>
      <c r="AY207" s="262" t="s">
        <v>107</v>
      </c>
      <c r="BK207" s="270">
        <f>SUM(BK208:BK219)</f>
        <v>0</v>
      </c>
    </row>
    <row r="208" spans="1:65" s="137" customFormat="1" ht="16.5" customHeight="1">
      <c r="A208" s="131"/>
      <c r="B208" s="132"/>
      <c r="C208" s="273" t="s">
        <v>298</v>
      </c>
      <c r="D208" s="273" t="s">
        <v>110</v>
      </c>
      <c r="E208" s="274" t="s">
        <v>299</v>
      </c>
      <c r="F208" s="275" t="s">
        <v>300</v>
      </c>
      <c r="G208" s="276" t="s">
        <v>133</v>
      </c>
      <c r="H208" s="277">
        <v>1</v>
      </c>
      <c r="I208" s="7"/>
      <c r="J208" s="278">
        <f>ROUND(I208*H208,2)</f>
        <v>0</v>
      </c>
      <c r="K208" s="275" t="s">
        <v>150</v>
      </c>
      <c r="L208" s="132"/>
      <c r="M208" s="279" t="s">
        <v>3</v>
      </c>
      <c r="N208" s="280" t="s">
        <v>43</v>
      </c>
      <c r="O208" s="174"/>
      <c r="P208" s="281">
        <f>O208*H208</f>
        <v>0</v>
      </c>
      <c r="Q208" s="281">
        <v>0</v>
      </c>
      <c r="R208" s="281">
        <f>Q208*H208</f>
        <v>0</v>
      </c>
      <c r="S208" s="281">
        <v>0</v>
      </c>
      <c r="T208" s="282">
        <f>S208*H208</f>
        <v>0</v>
      </c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R208" s="283" t="s">
        <v>301</v>
      </c>
      <c r="AT208" s="283" t="s">
        <v>110</v>
      </c>
      <c r="AU208" s="283" t="s">
        <v>79</v>
      </c>
      <c r="AY208" s="114" t="s">
        <v>107</v>
      </c>
      <c r="BE208" s="284">
        <f>IF(N208="základní",J208,0)</f>
        <v>0</v>
      </c>
      <c r="BF208" s="284">
        <f>IF(N208="snížená",J208,0)</f>
        <v>0</v>
      </c>
      <c r="BG208" s="284">
        <f>IF(N208="zákl. přenesená",J208,0)</f>
        <v>0</v>
      </c>
      <c r="BH208" s="284">
        <f>IF(N208="sníž. přenesená",J208,0)</f>
        <v>0</v>
      </c>
      <c r="BI208" s="284">
        <f>IF(N208="nulová",J208,0)</f>
        <v>0</v>
      </c>
      <c r="BJ208" s="114" t="s">
        <v>77</v>
      </c>
      <c r="BK208" s="284">
        <f>ROUND(I208*H208,2)</f>
        <v>0</v>
      </c>
      <c r="BL208" s="114" t="s">
        <v>301</v>
      </c>
      <c r="BM208" s="283" t="s">
        <v>302</v>
      </c>
    </row>
    <row r="209" spans="1:65" s="137" customFormat="1" ht="11.25">
      <c r="A209" s="131"/>
      <c r="B209" s="132"/>
      <c r="C209" s="131"/>
      <c r="D209" s="309" t="s">
        <v>152</v>
      </c>
      <c r="E209" s="131"/>
      <c r="F209" s="310" t="s">
        <v>303</v>
      </c>
      <c r="G209" s="131"/>
      <c r="H209" s="131"/>
      <c r="I209" s="11"/>
      <c r="J209" s="131"/>
      <c r="K209" s="131"/>
      <c r="L209" s="132"/>
      <c r="M209" s="311"/>
      <c r="N209" s="312"/>
      <c r="O209" s="174"/>
      <c r="P209" s="174"/>
      <c r="Q209" s="174"/>
      <c r="R209" s="174"/>
      <c r="S209" s="174"/>
      <c r="T209" s="175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T209" s="114" t="s">
        <v>152</v>
      </c>
      <c r="AU209" s="114" t="s">
        <v>79</v>
      </c>
    </row>
    <row r="210" spans="1:65" s="137" customFormat="1" ht="21.75" customHeight="1">
      <c r="A210" s="131"/>
      <c r="B210" s="132"/>
      <c r="C210" s="273" t="s">
        <v>304</v>
      </c>
      <c r="D210" s="273" t="s">
        <v>110</v>
      </c>
      <c r="E210" s="274" t="s">
        <v>305</v>
      </c>
      <c r="F210" s="275" t="s">
        <v>306</v>
      </c>
      <c r="G210" s="276" t="s">
        <v>122</v>
      </c>
      <c r="H210" s="277">
        <v>472.476</v>
      </c>
      <c r="I210" s="7"/>
      <c r="J210" s="278">
        <f>ROUND(I210*H210,2)</f>
        <v>0</v>
      </c>
      <c r="K210" s="275" t="s">
        <v>3</v>
      </c>
      <c r="L210" s="132"/>
      <c r="M210" s="279" t="s">
        <v>3</v>
      </c>
      <c r="N210" s="280" t="s">
        <v>43</v>
      </c>
      <c r="O210" s="174"/>
      <c r="P210" s="281">
        <f>O210*H210</f>
        <v>0</v>
      </c>
      <c r="Q210" s="281">
        <v>0</v>
      </c>
      <c r="R210" s="281">
        <f>Q210*H210</f>
        <v>0</v>
      </c>
      <c r="S210" s="281">
        <v>0</v>
      </c>
      <c r="T210" s="282">
        <f>S210*H210</f>
        <v>0</v>
      </c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R210" s="283" t="s">
        <v>301</v>
      </c>
      <c r="AT210" s="283" t="s">
        <v>110</v>
      </c>
      <c r="AU210" s="283" t="s">
        <v>79</v>
      </c>
      <c r="AY210" s="114" t="s">
        <v>107</v>
      </c>
      <c r="BE210" s="284">
        <f>IF(N210="základní",J210,0)</f>
        <v>0</v>
      </c>
      <c r="BF210" s="284">
        <f>IF(N210="snížená",J210,0)</f>
        <v>0</v>
      </c>
      <c r="BG210" s="284">
        <f>IF(N210="zákl. přenesená",J210,0)</f>
        <v>0</v>
      </c>
      <c r="BH210" s="284">
        <f>IF(N210="sníž. přenesená",J210,0)</f>
        <v>0</v>
      </c>
      <c r="BI210" s="284">
        <f>IF(N210="nulová",J210,0)</f>
        <v>0</v>
      </c>
      <c r="BJ210" s="114" t="s">
        <v>77</v>
      </c>
      <c r="BK210" s="284">
        <f>ROUND(I210*H210,2)</f>
        <v>0</v>
      </c>
      <c r="BL210" s="114" t="s">
        <v>301</v>
      </c>
      <c r="BM210" s="283" t="s">
        <v>307</v>
      </c>
    </row>
    <row r="211" spans="1:65" s="293" customFormat="1" ht="11.25">
      <c r="B211" s="294"/>
      <c r="D211" s="287" t="s">
        <v>116</v>
      </c>
      <c r="E211" s="295" t="s">
        <v>3</v>
      </c>
      <c r="F211" s="296" t="s">
        <v>308</v>
      </c>
      <c r="H211" s="297">
        <v>472.476</v>
      </c>
      <c r="I211" s="9"/>
      <c r="L211" s="294"/>
      <c r="M211" s="298"/>
      <c r="N211" s="299"/>
      <c r="O211" s="299"/>
      <c r="P211" s="299"/>
      <c r="Q211" s="299"/>
      <c r="R211" s="299"/>
      <c r="S211" s="299"/>
      <c r="T211" s="300"/>
      <c r="AT211" s="295" t="s">
        <v>116</v>
      </c>
      <c r="AU211" s="295" t="s">
        <v>79</v>
      </c>
      <c r="AV211" s="293" t="s">
        <v>79</v>
      </c>
      <c r="AW211" s="293" t="s">
        <v>33</v>
      </c>
      <c r="AX211" s="293" t="s">
        <v>77</v>
      </c>
      <c r="AY211" s="295" t="s">
        <v>107</v>
      </c>
    </row>
    <row r="212" spans="1:65" s="137" customFormat="1" ht="21.75" customHeight="1">
      <c r="A212" s="131"/>
      <c r="B212" s="132"/>
      <c r="C212" s="273" t="s">
        <v>309</v>
      </c>
      <c r="D212" s="273" t="s">
        <v>110</v>
      </c>
      <c r="E212" s="274" t="s">
        <v>310</v>
      </c>
      <c r="F212" s="275" t="s">
        <v>311</v>
      </c>
      <c r="G212" s="276" t="s">
        <v>122</v>
      </c>
      <c r="H212" s="277">
        <v>236.196</v>
      </c>
      <c r="I212" s="7"/>
      <c r="J212" s="278">
        <f>ROUND(I212*H212,2)</f>
        <v>0</v>
      </c>
      <c r="K212" s="275" t="s">
        <v>3</v>
      </c>
      <c r="L212" s="132"/>
      <c r="M212" s="279" t="s">
        <v>3</v>
      </c>
      <c r="N212" s="280" t="s">
        <v>43</v>
      </c>
      <c r="O212" s="174"/>
      <c r="P212" s="281">
        <f>O212*H212</f>
        <v>0</v>
      </c>
      <c r="Q212" s="281">
        <v>0</v>
      </c>
      <c r="R212" s="281">
        <f>Q212*H212</f>
        <v>0</v>
      </c>
      <c r="S212" s="281">
        <v>0</v>
      </c>
      <c r="T212" s="282">
        <f>S212*H212</f>
        <v>0</v>
      </c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R212" s="283" t="s">
        <v>301</v>
      </c>
      <c r="AT212" s="283" t="s">
        <v>110</v>
      </c>
      <c r="AU212" s="283" t="s">
        <v>79</v>
      </c>
      <c r="AY212" s="114" t="s">
        <v>107</v>
      </c>
      <c r="BE212" s="284">
        <f>IF(N212="základní",J212,0)</f>
        <v>0</v>
      </c>
      <c r="BF212" s="284">
        <f>IF(N212="snížená",J212,0)</f>
        <v>0</v>
      </c>
      <c r="BG212" s="284">
        <f>IF(N212="zákl. přenesená",J212,0)</f>
        <v>0</v>
      </c>
      <c r="BH212" s="284">
        <f>IF(N212="sníž. přenesená",J212,0)</f>
        <v>0</v>
      </c>
      <c r="BI212" s="284">
        <f>IF(N212="nulová",J212,0)</f>
        <v>0</v>
      </c>
      <c r="BJ212" s="114" t="s">
        <v>77</v>
      </c>
      <c r="BK212" s="284">
        <f>ROUND(I212*H212,2)</f>
        <v>0</v>
      </c>
      <c r="BL212" s="114" t="s">
        <v>301</v>
      </c>
      <c r="BM212" s="283" t="s">
        <v>312</v>
      </c>
    </row>
    <row r="213" spans="1:65" s="293" customFormat="1" ht="11.25">
      <c r="B213" s="294"/>
      <c r="D213" s="287" t="s">
        <v>116</v>
      </c>
      <c r="E213" s="295" t="s">
        <v>3</v>
      </c>
      <c r="F213" s="296" t="s">
        <v>313</v>
      </c>
      <c r="H213" s="297">
        <v>236.196</v>
      </c>
      <c r="I213" s="9"/>
      <c r="L213" s="294"/>
      <c r="M213" s="298"/>
      <c r="N213" s="299"/>
      <c r="O213" s="299"/>
      <c r="P213" s="299"/>
      <c r="Q213" s="299"/>
      <c r="R213" s="299"/>
      <c r="S213" s="299"/>
      <c r="T213" s="300"/>
      <c r="AT213" s="295" t="s">
        <v>116</v>
      </c>
      <c r="AU213" s="295" t="s">
        <v>79</v>
      </c>
      <c r="AV213" s="293" t="s">
        <v>79</v>
      </c>
      <c r="AW213" s="293" t="s">
        <v>33</v>
      </c>
      <c r="AX213" s="293" t="s">
        <v>77</v>
      </c>
      <c r="AY213" s="295" t="s">
        <v>107</v>
      </c>
    </row>
    <row r="214" spans="1:65" s="137" customFormat="1" ht="16.5" customHeight="1">
      <c r="A214" s="131"/>
      <c r="B214" s="132"/>
      <c r="C214" s="273" t="s">
        <v>314</v>
      </c>
      <c r="D214" s="273" t="s">
        <v>110</v>
      </c>
      <c r="E214" s="274" t="s">
        <v>315</v>
      </c>
      <c r="F214" s="275" t="s">
        <v>316</v>
      </c>
      <c r="G214" s="276" t="s">
        <v>133</v>
      </c>
      <c r="H214" s="277">
        <v>1</v>
      </c>
      <c r="I214" s="7"/>
      <c r="J214" s="278">
        <f>ROUND(I214*H214,2)</f>
        <v>0</v>
      </c>
      <c r="K214" s="275" t="s">
        <v>150</v>
      </c>
      <c r="L214" s="132"/>
      <c r="M214" s="279" t="s">
        <v>3</v>
      </c>
      <c r="N214" s="280" t="s">
        <v>43</v>
      </c>
      <c r="O214" s="174"/>
      <c r="P214" s="281">
        <f>O214*H214</f>
        <v>0</v>
      </c>
      <c r="Q214" s="281">
        <v>0</v>
      </c>
      <c r="R214" s="281">
        <f>Q214*H214</f>
        <v>0</v>
      </c>
      <c r="S214" s="281">
        <v>0</v>
      </c>
      <c r="T214" s="282">
        <f>S214*H214</f>
        <v>0</v>
      </c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R214" s="283" t="s">
        <v>301</v>
      </c>
      <c r="AT214" s="283" t="s">
        <v>110</v>
      </c>
      <c r="AU214" s="283" t="s">
        <v>79</v>
      </c>
      <c r="AY214" s="114" t="s">
        <v>107</v>
      </c>
      <c r="BE214" s="284">
        <f>IF(N214="základní",J214,0)</f>
        <v>0</v>
      </c>
      <c r="BF214" s="284">
        <f>IF(N214="snížená",J214,0)</f>
        <v>0</v>
      </c>
      <c r="BG214" s="284">
        <f>IF(N214="zákl. přenesená",J214,0)</f>
        <v>0</v>
      </c>
      <c r="BH214" s="284">
        <f>IF(N214="sníž. přenesená",J214,0)</f>
        <v>0</v>
      </c>
      <c r="BI214" s="284">
        <f>IF(N214="nulová",J214,0)</f>
        <v>0</v>
      </c>
      <c r="BJ214" s="114" t="s">
        <v>77</v>
      </c>
      <c r="BK214" s="284">
        <f>ROUND(I214*H214,2)</f>
        <v>0</v>
      </c>
      <c r="BL214" s="114" t="s">
        <v>301</v>
      </c>
      <c r="BM214" s="283" t="s">
        <v>317</v>
      </c>
    </row>
    <row r="215" spans="1:65" s="137" customFormat="1" ht="11.25">
      <c r="A215" s="131"/>
      <c r="B215" s="132"/>
      <c r="C215" s="131"/>
      <c r="D215" s="309" t="s">
        <v>152</v>
      </c>
      <c r="E215" s="131"/>
      <c r="F215" s="310" t="s">
        <v>318</v>
      </c>
      <c r="G215" s="131"/>
      <c r="H215" s="131"/>
      <c r="I215" s="11"/>
      <c r="J215" s="131"/>
      <c r="K215" s="131"/>
      <c r="L215" s="132"/>
      <c r="M215" s="311"/>
      <c r="N215" s="312"/>
      <c r="O215" s="174"/>
      <c r="P215" s="174"/>
      <c r="Q215" s="174"/>
      <c r="R215" s="174"/>
      <c r="S215" s="174"/>
      <c r="T215" s="175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T215" s="114" t="s">
        <v>152</v>
      </c>
      <c r="AU215" s="114" t="s">
        <v>79</v>
      </c>
    </row>
    <row r="216" spans="1:65" s="137" customFormat="1" ht="16.5" customHeight="1">
      <c r="A216" s="131"/>
      <c r="B216" s="132"/>
      <c r="C216" s="273" t="s">
        <v>319</v>
      </c>
      <c r="D216" s="273" t="s">
        <v>110</v>
      </c>
      <c r="E216" s="274" t="s">
        <v>320</v>
      </c>
      <c r="F216" s="275" t="s">
        <v>321</v>
      </c>
      <c r="G216" s="276" t="s">
        <v>133</v>
      </c>
      <c r="H216" s="277">
        <v>1</v>
      </c>
      <c r="I216" s="7"/>
      <c r="J216" s="278">
        <f>ROUND(I216*H216,2)</f>
        <v>0</v>
      </c>
      <c r="K216" s="275" t="s">
        <v>3</v>
      </c>
      <c r="L216" s="132"/>
      <c r="M216" s="279" t="s">
        <v>3</v>
      </c>
      <c r="N216" s="280" t="s">
        <v>43</v>
      </c>
      <c r="O216" s="174"/>
      <c r="P216" s="281">
        <f>O216*H216</f>
        <v>0</v>
      </c>
      <c r="Q216" s="281">
        <v>0</v>
      </c>
      <c r="R216" s="281">
        <f>Q216*H216</f>
        <v>0</v>
      </c>
      <c r="S216" s="281">
        <v>0</v>
      </c>
      <c r="T216" s="282">
        <f>S216*H216</f>
        <v>0</v>
      </c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R216" s="283" t="s">
        <v>301</v>
      </c>
      <c r="AT216" s="283" t="s">
        <v>110</v>
      </c>
      <c r="AU216" s="283" t="s">
        <v>79</v>
      </c>
      <c r="AY216" s="114" t="s">
        <v>107</v>
      </c>
      <c r="BE216" s="284">
        <f>IF(N216="základní",J216,0)</f>
        <v>0</v>
      </c>
      <c r="BF216" s="284">
        <f>IF(N216="snížená",J216,0)</f>
        <v>0</v>
      </c>
      <c r="BG216" s="284">
        <f>IF(N216="zákl. přenesená",J216,0)</f>
        <v>0</v>
      </c>
      <c r="BH216" s="284">
        <f>IF(N216="sníž. přenesená",J216,0)</f>
        <v>0</v>
      </c>
      <c r="BI216" s="284">
        <f>IF(N216="nulová",J216,0)</f>
        <v>0</v>
      </c>
      <c r="BJ216" s="114" t="s">
        <v>77</v>
      </c>
      <c r="BK216" s="284">
        <f>ROUND(I216*H216,2)</f>
        <v>0</v>
      </c>
      <c r="BL216" s="114" t="s">
        <v>301</v>
      </c>
      <c r="BM216" s="283" t="s">
        <v>322</v>
      </c>
    </row>
    <row r="217" spans="1:65" s="137" customFormat="1" ht="16.5" customHeight="1">
      <c r="A217" s="131"/>
      <c r="B217" s="132"/>
      <c r="C217" s="273" t="s">
        <v>323</v>
      </c>
      <c r="D217" s="273" t="s">
        <v>110</v>
      </c>
      <c r="E217" s="274" t="s">
        <v>324</v>
      </c>
      <c r="F217" s="275" t="s">
        <v>325</v>
      </c>
      <c r="G217" s="276" t="s">
        <v>133</v>
      </c>
      <c r="H217" s="277">
        <v>1</v>
      </c>
      <c r="I217" s="7"/>
      <c r="J217" s="278">
        <f>ROUND(I217*H217,2)</f>
        <v>0</v>
      </c>
      <c r="K217" s="275" t="s">
        <v>3</v>
      </c>
      <c r="L217" s="132"/>
      <c r="M217" s="279" t="s">
        <v>3</v>
      </c>
      <c r="N217" s="280" t="s">
        <v>43</v>
      </c>
      <c r="O217" s="174"/>
      <c r="P217" s="281">
        <f>O217*H217</f>
        <v>0</v>
      </c>
      <c r="Q217" s="281">
        <v>0</v>
      </c>
      <c r="R217" s="281">
        <f>Q217*H217</f>
        <v>0</v>
      </c>
      <c r="S217" s="281">
        <v>0</v>
      </c>
      <c r="T217" s="282">
        <f>S217*H217</f>
        <v>0</v>
      </c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R217" s="283" t="s">
        <v>301</v>
      </c>
      <c r="AT217" s="283" t="s">
        <v>110</v>
      </c>
      <c r="AU217" s="283" t="s">
        <v>79</v>
      </c>
      <c r="AY217" s="114" t="s">
        <v>107</v>
      </c>
      <c r="BE217" s="284">
        <f>IF(N217="základní",J217,0)</f>
        <v>0</v>
      </c>
      <c r="BF217" s="284">
        <f>IF(N217="snížená",J217,0)</f>
        <v>0</v>
      </c>
      <c r="BG217" s="284">
        <f>IF(N217="zákl. přenesená",J217,0)</f>
        <v>0</v>
      </c>
      <c r="BH217" s="284">
        <f>IF(N217="sníž. přenesená",J217,0)</f>
        <v>0</v>
      </c>
      <c r="BI217" s="284">
        <f>IF(N217="nulová",J217,0)</f>
        <v>0</v>
      </c>
      <c r="BJ217" s="114" t="s">
        <v>77</v>
      </c>
      <c r="BK217" s="284">
        <f>ROUND(I217*H217,2)</f>
        <v>0</v>
      </c>
      <c r="BL217" s="114" t="s">
        <v>301</v>
      </c>
      <c r="BM217" s="283" t="s">
        <v>326</v>
      </c>
    </row>
    <row r="218" spans="1:65" s="137" customFormat="1" ht="16.5" customHeight="1">
      <c r="A218" s="131"/>
      <c r="B218" s="132"/>
      <c r="C218" s="273" t="s">
        <v>327</v>
      </c>
      <c r="D218" s="273" t="s">
        <v>110</v>
      </c>
      <c r="E218" s="274" t="s">
        <v>328</v>
      </c>
      <c r="F218" s="275" t="s">
        <v>329</v>
      </c>
      <c r="G218" s="276" t="s">
        <v>133</v>
      </c>
      <c r="H218" s="277">
        <v>1</v>
      </c>
      <c r="I218" s="7"/>
      <c r="J218" s="278">
        <f>ROUND(I218*H218,2)</f>
        <v>0</v>
      </c>
      <c r="K218" s="275" t="s">
        <v>3</v>
      </c>
      <c r="L218" s="132"/>
      <c r="M218" s="279" t="s">
        <v>3</v>
      </c>
      <c r="N218" s="280" t="s">
        <v>43</v>
      </c>
      <c r="O218" s="174"/>
      <c r="P218" s="281">
        <f>O218*H218</f>
        <v>0</v>
      </c>
      <c r="Q218" s="281">
        <v>0</v>
      </c>
      <c r="R218" s="281">
        <f>Q218*H218</f>
        <v>0</v>
      </c>
      <c r="S218" s="281">
        <v>0</v>
      </c>
      <c r="T218" s="282">
        <f>S218*H218</f>
        <v>0</v>
      </c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R218" s="283" t="s">
        <v>301</v>
      </c>
      <c r="AT218" s="283" t="s">
        <v>110</v>
      </c>
      <c r="AU218" s="283" t="s">
        <v>79</v>
      </c>
      <c r="AY218" s="114" t="s">
        <v>107</v>
      </c>
      <c r="BE218" s="284">
        <f>IF(N218="základní",J218,0)</f>
        <v>0</v>
      </c>
      <c r="BF218" s="284">
        <f>IF(N218="snížená",J218,0)</f>
        <v>0</v>
      </c>
      <c r="BG218" s="284">
        <f>IF(N218="zákl. přenesená",J218,0)</f>
        <v>0</v>
      </c>
      <c r="BH218" s="284">
        <f>IF(N218="sníž. přenesená",J218,0)</f>
        <v>0</v>
      </c>
      <c r="BI218" s="284">
        <f>IF(N218="nulová",J218,0)</f>
        <v>0</v>
      </c>
      <c r="BJ218" s="114" t="s">
        <v>77</v>
      </c>
      <c r="BK218" s="284">
        <f>ROUND(I218*H218,2)</f>
        <v>0</v>
      </c>
      <c r="BL218" s="114" t="s">
        <v>301</v>
      </c>
      <c r="BM218" s="283" t="s">
        <v>330</v>
      </c>
    </row>
    <row r="219" spans="1:65" s="137" customFormat="1" ht="16.5" customHeight="1">
      <c r="A219" s="131"/>
      <c r="B219" s="132"/>
      <c r="C219" s="273" t="s">
        <v>331</v>
      </c>
      <c r="D219" s="273" t="s">
        <v>110</v>
      </c>
      <c r="E219" s="274" t="s">
        <v>332</v>
      </c>
      <c r="F219" s="275" t="s">
        <v>333</v>
      </c>
      <c r="G219" s="276" t="s">
        <v>133</v>
      </c>
      <c r="H219" s="277">
        <v>1</v>
      </c>
      <c r="I219" s="7"/>
      <c r="J219" s="278">
        <f>ROUND(I219*H219,2)</f>
        <v>0</v>
      </c>
      <c r="K219" s="275" t="s">
        <v>3</v>
      </c>
      <c r="L219" s="132"/>
      <c r="M219" s="321" t="s">
        <v>3</v>
      </c>
      <c r="N219" s="322" t="s">
        <v>43</v>
      </c>
      <c r="O219" s="323"/>
      <c r="P219" s="324">
        <f>O219*H219</f>
        <v>0</v>
      </c>
      <c r="Q219" s="324">
        <v>0</v>
      </c>
      <c r="R219" s="324">
        <f>Q219*H219</f>
        <v>0</v>
      </c>
      <c r="S219" s="324">
        <v>0</v>
      </c>
      <c r="T219" s="325">
        <f>S219*H219</f>
        <v>0</v>
      </c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R219" s="283" t="s">
        <v>301</v>
      </c>
      <c r="AT219" s="283" t="s">
        <v>110</v>
      </c>
      <c r="AU219" s="283" t="s">
        <v>79</v>
      </c>
      <c r="AY219" s="114" t="s">
        <v>107</v>
      </c>
      <c r="BE219" s="284">
        <f>IF(N219="základní",J219,0)</f>
        <v>0</v>
      </c>
      <c r="BF219" s="284">
        <f>IF(N219="snížená",J219,0)</f>
        <v>0</v>
      </c>
      <c r="BG219" s="284">
        <f>IF(N219="zákl. přenesená",J219,0)</f>
        <v>0</v>
      </c>
      <c r="BH219" s="284">
        <f>IF(N219="sníž. přenesená",J219,0)</f>
        <v>0</v>
      </c>
      <c r="BI219" s="284">
        <f>IF(N219="nulová",J219,0)</f>
        <v>0</v>
      </c>
      <c r="BJ219" s="114" t="s">
        <v>77</v>
      </c>
      <c r="BK219" s="284">
        <f>ROUND(I219*H219,2)</f>
        <v>0</v>
      </c>
      <c r="BL219" s="114" t="s">
        <v>301</v>
      </c>
      <c r="BM219" s="283" t="s">
        <v>334</v>
      </c>
    </row>
    <row r="220" spans="1:65" s="137" customFormat="1" ht="6.95" customHeight="1">
      <c r="A220" s="131"/>
      <c r="B220" s="153"/>
      <c r="C220" s="154"/>
      <c r="D220" s="154"/>
      <c r="E220" s="154"/>
      <c r="F220" s="154"/>
      <c r="G220" s="154"/>
      <c r="H220" s="154"/>
      <c r="I220" s="154"/>
      <c r="J220" s="154"/>
      <c r="K220" s="154"/>
      <c r="L220" s="132"/>
      <c r="M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</row>
  </sheetData>
  <sheetProtection algorithmName="SHA-512" hashValue="I+wHYd7EYsznHKLwfdeffXo/zfLITp9mkbjcmeSN1BpwzlDR9ijgnG0xZYL1eq6TM43fRoMIV9le5+o3DZ08hg==" saltValue="dmscfx24XkD24INwarZS4A==" spinCount="100000" sheet="1" objects="1" scenarios="1"/>
  <autoFilter ref="C78:K219"/>
  <mergeCells count="6">
    <mergeCell ref="L2:V2"/>
    <mergeCell ref="E7:H7"/>
    <mergeCell ref="E16:H16"/>
    <mergeCell ref="E25:H25"/>
    <mergeCell ref="E46:H46"/>
    <mergeCell ref="E71:H71"/>
  </mergeCells>
  <hyperlinks>
    <hyperlink ref="F103" r:id="rId1"/>
    <hyperlink ref="F108" r:id="rId2"/>
    <hyperlink ref="F111" r:id="rId3"/>
    <hyperlink ref="F113" r:id="rId4"/>
    <hyperlink ref="F115" r:id="rId5"/>
    <hyperlink ref="F117" r:id="rId6"/>
    <hyperlink ref="F119" r:id="rId7"/>
    <hyperlink ref="F130" r:id="rId8"/>
    <hyperlink ref="F148" r:id="rId9"/>
    <hyperlink ref="F155" r:id="rId10"/>
    <hyperlink ref="F162" r:id="rId11"/>
    <hyperlink ref="F167" r:id="rId12"/>
    <hyperlink ref="F174" r:id="rId13"/>
    <hyperlink ref="F179" r:id="rId14"/>
    <hyperlink ref="F184" r:id="rId15"/>
    <hyperlink ref="F189" r:id="rId16"/>
    <hyperlink ref="F209" r:id="rId17"/>
    <hyperlink ref="F215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/>
  </sheetViews>
  <sheetFormatPr defaultRowHeight="15"/>
  <cols>
    <col min="1" max="1" width="8.33203125" style="13" customWidth="1"/>
    <col min="2" max="2" width="1.6640625" style="13" customWidth="1"/>
    <col min="3" max="4" width="5" style="13" customWidth="1"/>
    <col min="5" max="5" width="11.6640625" style="13" customWidth="1"/>
    <col min="6" max="6" width="9.1640625" style="13" customWidth="1"/>
    <col min="7" max="7" width="5" style="13" customWidth="1"/>
    <col min="8" max="8" width="77.83203125" style="13" customWidth="1"/>
    <col min="9" max="10" width="20" style="13" customWidth="1"/>
    <col min="11" max="11" width="1.6640625" style="13" customWidth="1"/>
  </cols>
  <sheetData>
    <row r="1" spans="2:11" s="1" customFormat="1" ht="37.5" customHeight="1"/>
    <row r="2" spans="2:11" s="1" customFormat="1" ht="7.5" customHeight="1">
      <c r="B2" s="14"/>
      <c r="C2" s="15"/>
      <c r="D2" s="15"/>
      <c r="E2" s="15"/>
      <c r="F2" s="15"/>
      <c r="G2" s="15"/>
      <c r="H2" s="15"/>
      <c r="I2" s="15"/>
      <c r="J2" s="15"/>
      <c r="K2" s="16"/>
    </row>
    <row r="3" spans="2:11" s="2" customFormat="1" ht="45" customHeight="1">
      <c r="B3" s="17"/>
      <c r="C3" s="104" t="s">
        <v>335</v>
      </c>
      <c r="D3" s="104"/>
      <c r="E3" s="104"/>
      <c r="F3" s="104"/>
      <c r="G3" s="104"/>
      <c r="H3" s="104"/>
      <c r="I3" s="104"/>
      <c r="J3" s="104"/>
      <c r="K3" s="18"/>
    </row>
    <row r="4" spans="2:11" s="1" customFormat="1" ht="25.5" customHeight="1">
      <c r="B4" s="19"/>
      <c r="C4" s="103" t="s">
        <v>336</v>
      </c>
      <c r="D4" s="103"/>
      <c r="E4" s="103"/>
      <c r="F4" s="103"/>
      <c r="G4" s="103"/>
      <c r="H4" s="103"/>
      <c r="I4" s="103"/>
      <c r="J4" s="103"/>
      <c r="K4" s="20"/>
    </row>
    <row r="5" spans="2:11" s="1" customFormat="1" ht="5.25" customHeight="1">
      <c r="B5" s="19"/>
      <c r="C5" s="21"/>
      <c r="D5" s="21"/>
      <c r="E5" s="21"/>
      <c r="F5" s="21"/>
      <c r="G5" s="21"/>
      <c r="H5" s="21"/>
      <c r="I5" s="21"/>
      <c r="J5" s="21"/>
      <c r="K5" s="20"/>
    </row>
    <row r="6" spans="2:11" s="1" customFormat="1" ht="15" customHeight="1">
      <c r="B6" s="19"/>
      <c r="C6" s="102" t="s">
        <v>337</v>
      </c>
      <c r="D6" s="102"/>
      <c r="E6" s="102"/>
      <c r="F6" s="102"/>
      <c r="G6" s="102"/>
      <c r="H6" s="102"/>
      <c r="I6" s="102"/>
      <c r="J6" s="102"/>
      <c r="K6" s="20"/>
    </row>
    <row r="7" spans="2:11" s="1" customFormat="1" ht="15" customHeight="1">
      <c r="B7" s="23"/>
      <c r="C7" s="102" t="s">
        <v>338</v>
      </c>
      <c r="D7" s="102"/>
      <c r="E7" s="102"/>
      <c r="F7" s="102"/>
      <c r="G7" s="102"/>
      <c r="H7" s="102"/>
      <c r="I7" s="102"/>
      <c r="J7" s="102"/>
      <c r="K7" s="20"/>
    </row>
    <row r="8" spans="2:11" s="1" customFormat="1" ht="12.75" customHeight="1">
      <c r="B8" s="23"/>
      <c r="C8" s="22"/>
      <c r="D8" s="22"/>
      <c r="E8" s="22"/>
      <c r="F8" s="22"/>
      <c r="G8" s="22"/>
      <c r="H8" s="22"/>
      <c r="I8" s="22"/>
      <c r="J8" s="22"/>
      <c r="K8" s="20"/>
    </row>
    <row r="9" spans="2:11" s="1" customFormat="1" ht="15" customHeight="1">
      <c r="B9" s="23"/>
      <c r="C9" s="102" t="s">
        <v>339</v>
      </c>
      <c r="D9" s="102"/>
      <c r="E9" s="102"/>
      <c r="F9" s="102"/>
      <c r="G9" s="102"/>
      <c r="H9" s="102"/>
      <c r="I9" s="102"/>
      <c r="J9" s="102"/>
      <c r="K9" s="20"/>
    </row>
    <row r="10" spans="2:11" s="1" customFormat="1" ht="15" customHeight="1">
      <c r="B10" s="23"/>
      <c r="C10" s="22"/>
      <c r="D10" s="102" t="s">
        <v>340</v>
      </c>
      <c r="E10" s="102"/>
      <c r="F10" s="102"/>
      <c r="G10" s="102"/>
      <c r="H10" s="102"/>
      <c r="I10" s="102"/>
      <c r="J10" s="102"/>
      <c r="K10" s="20"/>
    </row>
    <row r="11" spans="2:11" s="1" customFormat="1" ht="15" customHeight="1">
      <c r="B11" s="23"/>
      <c r="C11" s="24"/>
      <c r="D11" s="102" t="s">
        <v>341</v>
      </c>
      <c r="E11" s="102"/>
      <c r="F11" s="102"/>
      <c r="G11" s="102"/>
      <c r="H11" s="102"/>
      <c r="I11" s="102"/>
      <c r="J11" s="102"/>
      <c r="K11" s="20"/>
    </row>
    <row r="12" spans="2:11" s="1" customFormat="1" ht="15" customHeight="1">
      <c r="B12" s="23"/>
      <c r="C12" s="24"/>
      <c r="D12" s="22"/>
      <c r="E12" s="22"/>
      <c r="F12" s="22"/>
      <c r="G12" s="22"/>
      <c r="H12" s="22"/>
      <c r="I12" s="22"/>
      <c r="J12" s="22"/>
      <c r="K12" s="20"/>
    </row>
    <row r="13" spans="2:11" s="1" customFormat="1" ht="15" customHeight="1">
      <c r="B13" s="23"/>
      <c r="C13" s="24"/>
      <c r="D13" s="25" t="s">
        <v>342</v>
      </c>
      <c r="E13" s="22"/>
      <c r="F13" s="22"/>
      <c r="G13" s="22"/>
      <c r="H13" s="22"/>
      <c r="I13" s="22"/>
      <c r="J13" s="22"/>
      <c r="K13" s="20"/>
    </row>
    <row r="14" spans="2:11" s="1" customFormat="1" ht="12.75" customHeight="1">
      <c r="B14" s="23"/>
      <c r="C14" s="24"/>
      <c r="D14" s="24"/>
      <c r="E14" s="24"/>
      <c r="F14" s="24"/>
      <c r="G14" s="24"/>
      <c r="H14" s="24"/>
      <c r="I14" s="24"/>
      <c r="J14" s="24"/>
      <c r="K14" s="20"/>
    </row>
    <row r="15" spans="2:11" s="1" customFormat="1" ht="15" customHeight="1">
      <c r="B15" s="23"/>
      <c r="C15" s="24"/>
      <c r="D15" s="102" t="s">
        <v>343</v>
      </c>
      <c r="E15" s="102"/>
      <c r="F15" s="102"/>
      <c r="G15" s="102"/>
      <c r="H15" s="102"/>
      <c r="I15" s="102"/>
      <c r="J15" s="102"/>
      <c r="K15" s="20"/>
    </row>
    <row r="16" spans="2:11" s="1" customFormat="1" ht="15" customHeight="1">
      <c r="B16" s="23"/>
      <c r="C16" s="24"/>
      <c r="D16" s="102" t="s">
        <v>344</v>
      </c>
      <c r="E16" s="102"/>
      <c r="F16" s="102"/>
      <c r="G16" s="102"/>
      <c r="H16" s="102"/>
      <c r="I16" s="102"/>
      <c r="J16" s="102"/>
      <c r="K16" s="20"/>
    </row>
    <row r="17" spans="2:11" s="1" customFormat="1" ht="15" customHeight="1">
      <c r="B17" s="23"/>
      <c r="C17" s="24"/>
      <c r="D17" s="102" t="s">
        <v>345</v>
      </c>
      <c r="E17" s="102"/>
      <c r="F17" s="102"/>
      <c r="G17" s="102"/>
      <c r="H17" s="102"/>
      <c r="I17" s="102"/>
      <c r="J17" s="102"/>
      <c r="K17" s="20"/>
    </row>
    <row r="18" spans="2:11" s="1" customFormat="1" ht="15" customHeight="1">
      <c r="B18" s="23"/>
      <c r="C18" s="24"/>
      <c r="D18" s="24"/>
      <c r="E18" s="26" t="s">
        <v>76</v>
      </c>
      <c r="F18" s="102" t="s">
        <v>346</v>
      </c>
      <c r="G18" s="102"/>
      <c r="H18" s="102"/>
      <c r="I18" s="102"/>
      <c r="J18" s="102"/>
      <c r="K18" s="20"/>
    </row>
    <row r="19" spans="2:11" s="1" customFormat="1" ht="15" customHeight="1">
      <c r="B19" s="23"/>
      <c r="C19" s="24"/>
      <c r="D19" s="24"/>
      <c r="E19" s="26" t="s">
        <v>347</v>
      </c>
      <c r="F19" s="102" t="s">
        <v>348</v>
      </c>
      <c r="G19" s="102"/>
      <c r="H19" s="102"/>
      <c r="I19" s="102"/>
      <c r="J19" s="102"/>
      <c r="K19" s="20"/>
    </row>
    <row r="20" spans="2:11" s="1" customFormat="1" ht="15" customHeight="1">
      <c r="B20" s="23"/>
      <c r="C20" s="24"/>
      <c r="D20" s="24"/>
      <c r="E20" s="26" t="s">
        <v>349</v>
      </c>
      <c r="F20" s="102" t="s">
        <v>350</v>
      </c>
      <c r="G20" s="102"/>
      <c r="H20" s="102"/>
      <c r="I20" s="102"/>
      <c r="J20" s="102"/>
      <c r="K20" s="20"/>
    </row>
    <row r="21" spans="2:11" s="1" customFormat="1" ht="15" customHeight="1">
      <c r="B21" s="23"/>
      <c r="C21" s="24"/>
      <c r="D21" s="24"/>
      <c r="E21" s="26" t="s">
        <v>351</v>
      </c>
      <c r="F21" s="102" t="s">
        <v>352</v>
      </c>
      <c r="G21" s="102"/>
      <c r="H21" s="102"/>
      <c r="I21" s="102"/>
      <c r="J21" s="102"/>
      <c r="K21" s="20"/>
    </row>
    <row r="22" spans="2:11" s="1" customFormat="1" ht="15" customHeight="1">
      <c r="B22" s="23"/>
      <c r="C22" s="24"/>
      <c r="D22" s="24"/>
      <c r="E22" s="26" t="s">
        <v>353</v>
      </c>
      <c r="F22" s="102" t="s">
        <v>354</v>
      </c>
      <c r="G22" s="102"/>
      <c r="H22" s="102"/>
      <c r="I22" s="102"/>
      <c r="J22" s="102"/>
      <c r="K22" s="20"/>
    </row>
    <row r="23" spans="2:11" s="1" customFormat="1" ht="15" customHeight="1">
      <c r="B23" s="23"/>
      <c r="C23" s="24"/>
      <c r="D23" s="24"/>
      <c r="E23" s="26" t="s">
        <v>355</v>
      </c>
      <c r="F23" s="102" t="s">
        <v>356</v>
      </c>
      <c r="G23" s="102"/>
      <c r="H23" s="102"/>
      <c r="I23" s="102"/>
      <c r="J23" s="102"/>
      <c r="K23" s="20"/>
    </row>
    <row r="24" spans="2:11" s="1" customFormat="1" ht="12.75" customHeight="1">
      <c r="B24" s="23"/>
      <c r="C24" s="24"/>
      <c r="D24" s="24"/>
      <c r="E24" s="24"/>
      <c r="F24" s="24"/>
      <c r="G24" s="24"/>
      <c r="H24" s="24"/>
      <c r="I24" s="24"/>
      <c r="J24" s="24"/>
      <c r="K24" s="20"/>
    </row>
    <row r="25" spans="2:11" s="1" customFormat="1" ht="15" customHeight="1">
      <c r="B25" s="23"/>
      <c r="C25" s="102" t="s">
        <v>357</v>
      </c>
      <c r="D25" s="102"/>
      <c r="E25" s="102"/>
      <c r="F25" s="102"/>
      <c r="G25" s="102"/>
      <c r="H25" s="102"/>
      <c r="I25" s="102"/>
      <c r="J25" s="102"/>
      <c r="K25" s="20"/>
    </row>
    <row r="26" spans="2:11" s="1" customFormat="1" ht="15" customHeight="1">
      <c r="B26" s="23"/>
      <c r="C26" s="102" t="s">
        <v>358</v>
      </c>
      <c r="D26" s="102"/>
      <c r="E26" s="102"/>
      <c r="F26" s="102"/>
      <c r="G26" s="102"/>
      <c r="H26" s="102"/>
      <c r="I26" s="102"/>
      <c r="J26" s="102"/>
      <c r="K26" s="20"/>
    </row>
    <row r="27" spans="2:11" s="1" customFormat="1" ht="15" customHeight="1">
      <c r="B27" s="23"/>
      <c r="C27" s="22"/>
      <c r="D27" s="102" t="s">
        <v>359</v>
      </c>
      <c r="E27" s="102"/>
      <c r="F27" s="102"/>
      <c r="G27" s="102"/>
      <c r="H27" s="102"/>
      <c r="I27" s="102"/>
      <c r="J27" s="102"/>
      <c r="K27" s="20"/>
    </row>
    <row r="28" spans="2:11" s="1" customFormat="1" ht="15" customHeight="1">
      <c r="B28" s="23"/>
      <c r="C28" s="24"/>
      <c r="D28" s="102" t="s">
        <v>360</v>
      </c>
      <c r="E28" s="102"/>
      <c r="F28" s="102"/>
      <c r="G28" s="102"/>
      <c r="H28" s="102"/>
      <c r="I28" s="102"/>
      <c r="J28" s="102"/>
      <c r="K28" s="20"/>
    </row>
    <row r="29" spans="2:11" s="1" customFormat="1" ht="12.75" customHeight="1">
      <c r="B29" s="23"/>
      <c r="C29" s="24"/>
      <c r="D29" s="24"/>
      <c r="E29" s="24"/>
      <c r="F29" s="24"/>
      <c r="G29" s="24"/>
      <c r="H29" s="24"/>
      <c r="I29" s="24"/>
      <c r="J29" s="24"/>
      <c r="K29" s="20"/>
    </row>
    <row r="30" spans="2:11" s="1" customFormat="1" ht="15" customHeight="1">
      <c r="B30" s="23"/>
      <c r="C30" s="24"/>
      <c r="D30" s="102" t="s">
        <v>361</v>
      </c>
      <c r="E30" s="102"/>
      <c r="F30" s="102"/>
      <c r="G30" s="102"/>
      <c r="H30" s="102"/>
      <c r="I30" s="102"/>
      <c r="J30" s="102"/>
      <c r="K30" s="20"/>
    </row>
    <row r="31" spans="2:11" s="1" customFormat="1" ht="15" customHeight="1">
      <c r="B31" s="23"/>
      <c r="C31" s="24"/>
      <c r="D31" s="102" t="s">
        <v>362</v>
      </c>
      <c r="E31" s="102"/>
      <c r="F31" s="102"/>
      <c r="G31" s="102"/>
      <c r="H31" s="102"/>
      <c r="I31" s="102"/>
      <c r="J31" s="102"/>
      <c r="K31" s="20"/>
    </row>
    <row r="32" spans="2:11" s="1" customFormat="1" ht="12.75" customHeight="1">
      <c r="B32" s="23"/>
      <c r="C32" s="24"/>
      <c r="D32" s="24"/>
      <c r="E32" s="24"/>
      <c r="F32" s="24"/>
      <c r="G32" s="24"/>
      <c r="H32" s="24"/>
      <c r="I32" s="24"/>
      <c r="J32" s="24"/>
      <c r="K32" s="20"/>
    </row>
    <row r="33" spans="2:11" s="1" customFormat="1" ht="15" customHeight="1">
      <c r="B33" s="23"/>
      <c r="C33" s="24"/>
      <c r="D33" s="102" t="s">
        <v>363</v>
      </c>
      <c r="E33" s="102"/>
      <c r="F33" s="102"/>
      <c r="G33" s="102"/>
      <c r="H33" s="102"/>
      <c r="I33" s="102"/>
      <c r="J33" s="102"/>
      <c r="K33" s="20"/>
    </row>
    <row r="34" spans="2:11" s="1" customFormat="1" ht="15" customHeight="1">
      <c r="B34" s="23"/>
      <c r="C34" s="24"/>
      <c r="D34" s="102" t="s">
        <v>364</v>
      </c>
      <c r="E34" s="102"/>
      <c r="F34" s="102"/>
      <c r="G34" s="102"/>
      <c r="H34" s="102"/>
      <c r="I34" s="102"/>
      <c r="J34" s="102"/>
      <c r="K34" s="20"/>
    </row>
    <row r="35" spans="2:11" s="1" customFormat="1" ht="15" customHeight="1">
      <c r="B35" s="23"/>
      <c r="C35" s="24"/>
      <c r="D35" s="102" t="s">
        <v>365</v>
      </c>
      <c r="E35" s="102"/>
      <c r="F35" s="102"/>
      <c r="G35" s="102"/>
      <c r="H35" s="102"/>
      <c r="I35" s="102"/>
      <c r="J35" s="102"/>
      <c r="K35" s="20"/>
    </row>
    <row r="36" spans="2:11" s="1" customFormat="1" ht="15" customHeight="1">
      <c r="B36" s="23"/>
      <c r="C36" s="24"/>
      <c r="D36" s="22"/>
      <c r="E36" s="25" t="s">
        <v>93</v>
      </c>
      <c r="F36" s="22"/>
      <c r="G36" s="102" t="s">
        <v>366</v>
      </c>
      <c r="H36" s="102"/>
      <c r="I36" s="102"/>
      <c r="J36" s="102"/>
      <c r="K36" s="20"/>
    </row>
    <row r="37" spans="2:11" s="1" customFormat="1" ht="30.75" customHeight="1">
      <c r="B37" s="23"/>
      <c r="C37" s="24"/>
      <c r="D37" s="22"/>
      <c r="E37" s="25" t="s">
        <v>367</v>
      </c>
      <c r="F37" s="22"/>
      <c r="G37" s="102" t="s">
        <v>368</v>
      </c>
      <c r="H37" s="102"/>
      <c r="I37" s="102"/>
      <c r="J37" s="102"/>
      <c r="K37" s="20"/>
    </row>
    <row r="38" spans="2:11" s="1" customFormat="1" ht="15" customHeight="1">
      <c r="B38" s="23"/>
      <c r="C38" s="24"/>
      <c r="D38" s="22"/>
      <c r="E38" s="25" t="s">
        <v>53</v>
      </c>
      <c r="F38" s="22"/>
      <c r="G38" s="102" t="s">
        <v>369</v>
      </c>
      <c r="H38" s="102"/>
      <c r="I38" s="102"/>
      <c r="J38" s="102"/>
      <c r="K38" s="20"/>
    </row>
    <row r="39" spans="2:11" s="1" customFormat="1" ht="15" customHeight="1">
      <c r="B39" s="23"/>
      <c r="C39" s="24"/>
      <c r="D39" s="22"/>
      <c r="E39" s="25" t="s">
        <v>54</v>
      </c>
      <c r="F39" s="22"/>
      <c r="G39" s="102" t="s">
        <v>370</v>
      </c>
      <c r="H39" s="102"/>
      <c r="I39" s="102"/>
      <c r="J39" s="102"/>
      <c r="K39" s="20"/>
    </row>
    <row r="40" spans="2:11" s="1" customFormat="1" ht="15" customHeight="1">
      <c r="B40" s="23"/>
      <c r="C40" s="24"/>
      <c r="D40" s="22"/>
      <c r="E40" s="25" t="s">
        <v>94</v>
      </c>
      <c r="F40" s="22"/>
      <c r="G40" s="102" t="s">
        <v>371</v>
      </c>
      <c r="H40" s="102"/>
      <c r="I40" s="102"/>
      <c r="J40" s="102"/>
      <c r="K40" s="20"/>
    </row>
    <row r="41" spans="2:11" s="1" customFormat="1" ht="15" customHeight="1">
      <c r="B41" s="23"/>
      <c r="C41" s="24"/>
      <c r="D41" s="22"/>
      <c r="E41" s="25" t="s">
        <v>95</v>
      </c>
      <c r="F41" s="22"/>
      <c r="G41" s="102" t="s">
        <v>372</v>
      </c>
      <c r="H41" s="102"/>
      <c r="I41" s="102"/>
      <c r="J41" s="102"/>
      <c r="K41" s="20"/>
    </row>
    <row r="42" spans="2:11" s="1" customFormat="1" ht="15" customHeight="1">
      <c r="B42" s="23"/>
      <c r="C42" s="24"/>
      <c r="D42" s="22"/>
      <c r="E42" s="25" t="s">
        <v>373</v>
      </c>
      <c r="F42" s="22"/>
      <c r="G42" s="102" t="s">
        <v>374</v>
      </c>
      <c r="H42" s="102"/>
      <c r="I42" s="102"/>
      <c r="J42" s="102"/>
      <c r="K42" s="20"/>
    </row>
    <row r="43" spans="2:11" s="1" customFormat="1" ht="15" customHeight="1">
      <c r="B43" s="23"/>
      <c r="C43" s="24"/>
      <c r="D43" s="22"/>
      <c r="E43" s="25"/>
      <c r="F43" s="22"/>
      <c r="G43" s="102" t="s">
        <v>375</v>
      </c>
      <c r="H43" s="102"/>
      <c r="I43" s="102"/>
      <c r="J43" s="102"/>
      <c r="K43" s="20"/>
    </row>
    <row r="44" spans="2:11" s="1" customFormat="1" ht="15" customHeight="1">
      <c r="B44" s="23"/>
      <c r="C44" s="24"/>
      <c r="D44" s="22"/>
      <c r="E44" s="25" t="s">
        <v>376</v>
      </c>
      <c r="F44" s="22"/>
      <c r="G44" s="102" t="s">
        <v>377</v>
      </c>
      <c r="H44" s="102"/>
      <c r="I44" s="102"/>
      <c r="J44" s="102"/>
      <c r="K44" s="20"/>
    </row>
    <row r="45" spans="2:11" s="1" customFormat="1" ht="15" customHeight="1">
      <c r="B45" s="23"/>
      <c r="C45" s="24"/>
      <c r="D45" s="22"/>
      <c r="E45" s="25" t="s">
        <v>97</v>
      </c>
      <c r="F45" s="22"/>
      <c r="G45" s="102" t="s">
        <v>378</v>
      </c>
      <c r="H45" s="102"/>
      <c r="I45" s="102"/>
      <c r="J45" s="102"/>
      <c r="K45" s="20"/>
    </row>
    <row r="46" spans="2:11" s="1" customFormat="1" ht="12.75" customHeight="1">
      <c r="B46" s="23"/>
      <c r="C46" s="24"/>
      <c r="D46" s="22"/>
      <c r="E46" s="22"/>
      <c r="F46" s="22"/>
      <c r="G46" s="22"/>
      <c r="H46" s="22"/>
      <c r="I46" s="22"/>
      <c r="J46" s="22"/>
      <c r="K46" s="20"/>
    </row>
    <row r="47" spans="2:11" s="1" customFormat="1" ht="15" customHeight="1">
      <c r="B47" s="23"/>
      <c r="C47" s="24"/>
      <c r="D47" s="102" t="s">
        <v>379</v>
      </c>
      <c r="E47" s="102"/>
      <c r="F47" s="102"/>
      <c r="G47" s="102"/>
      <c r="H47" s="102"/>
      <c r="I47" s="102"/>
      <c r="J47" s="102"/>
      <c r="K47" s="20"/>
    </row>
    <row r="48" spans="2:11" s="1" customFormat="1" ht="15" customHeight="1">
      <c r="B48" s="23"/>
      <c r="C48" s="24"/>
      <c r="D48" s="24"/>
      <c r="E48" s="102" t="s">
        <v>380</v>
      </c>
      <c r="F48" s="102"/>
      <c r="G48" s="102"/>
      <c r="H48" s="102"/>
      <c r="I48" s="102"/>
      <c r="J48" s="102"/>
      <c r="K48" s="20"/>
    </row>
    <row r="49" spans="2:11" s="1" customFormat="1" ht="15" customHeight="1">
      <c r="B49" s="23"/>
      <c r="C49" s="24"/>
      <c r="D49" s="24"/>
      <c r="E49" s="102" t="s">
        <v>381</v>
      </c>
      <c r="F49" s="102"/>
      <c r="G49" s="102"/>
      <c r="H49" s="102"/>
      <c r="I49" s="102"/>
      <c r="J49" s="102"/>
      <c r="K49" s="20"/>
    </row>
    <row r="50" spans="2:11" s="1" customFormat="1" ht="15" customHeight="1">
      <c r="B50" s="23"/>
      <c r="C50" s="24"/>
      <c r="D50" s="24"/>
      <c r="E50" s="102" t="s">
        <v>382</v>
      </c>
      <c r="F50" s="102"/>
      <c r="G50" s="102"/>
      <c r="H50" s="102"/>
      <c r="I50" s="102"/>
      <c r="J50" s="102"/>
      <c r="K50" s="20"/>
    </row>
    <row r="51" spans="2:11" s="1" customFormat="1" ht="15" customHeight="1">
      <c r="B51" s="23"/>
      <c r="C51" s="24"/>
      <c r="D51" s="102" t="s">
        <v>383</v>
      </c>
      <c r="E51" s="102"/>
      <c r="F51" s="102"/>
      <c r="G51" s="102"/>
      <c r="H51" s="102"/>
      <c r="I51" s="102"/>
      <c r="J51" s="102"/>
      <c r="K51" s="20"/>
    </row>
    <row r="52" spans="2:11" s="1" customFormat="1" ht="25.5" customHeight="1">
      <c r="B52" s="19"/>
      <c r="C52" s="103" t="s">
        <v>384</v>
      </c>
      <c r="D52" s="103"/>
      <c r="E52" s="103"/>
      <c r="F52" s="103"/>
      <c r="G52" s="103"/>
      <c r="H52" s="103"/>
      <c r="I52" s="103"/>
      <c r="J52" s="103"/>
      <c r="K52" s="20"/>
    </row>
    <row r="53" spans="2:11" s="1" customFormat="1" ht="5.25" customHeight="1">
      <c r="B53" s="19"/>
      <c r="C53" s="21"/>
      <c r="D53" s="21"/>
      <c r="E53" s="21"/>
      <c r="F53" s="21"/>
      <c r="G53" s="21"/>
      <c r="H53" s="21"/>
      <c r="I53" s="21"/>
      <c r="J53" s="21"/>
      <c r="K53" s="20"/>
    </row>
    <row r="54" spans="2:11" s="1" customFormat="1" ht="15" customHeight="1">
      <c r="B54" s="19"/>
      <c r="C54" s="102" t="s">
        <v>385</v>
      </c>
      <c r="D54" s="102"/>
      <c r="E54" s="102"/>
      <c r="F54" s="102"/>
      <c r="G54" s="102"/>
      <c r="H54" s="102"/>
      <c r="I54" s="102"/>
      <c r="J54" s="102"/>
      <c r="K54" s="20"/>
    </row>
    <row r="55" spans="2:11" s="1" customFormat="1" ht="15" customHeight="1">
      <c r="B55" s="19"/>
      <c r="C55" s="102" t="s">
        <v>386</v>
      </c>
      <c r="D55" s="102"/>
      <c r="E55" s="102"/>
      <c r="F55" s="102"/>
      <c r="G55" s="102"/>
      <c r="H55" s="102"/>
      <c r="I55" s="102"/>
      <c r="J55" s="102"/>
      <c r="K55" s="20"/>
    </row>
    <row r="56" spans="2:11" s="1" customFormat="1" ht="12.75" customHeight="1">
      <c r="B56" s="19"/>
      <c r="C56" s="22"/>
      <c r="D56" s="22"/>
      <c r="E56" s="22"/>
      <c r="F56" s="22"/>
      <c r="G56" s="22"/>
      <c r="H56" s="22"/>
      <c r="I56" s="22"/>
      <c r="J56" s="22"/>
      <c r="K56" s="20"/>
    </row>
    <row r="57" spans="2:11" s="1" customFormat="1" ht="15" customHeight="1">
      <c r="B57" s="19"/>
      <c r="C57" s="102" t="s">
        <v>387</v>
      </c>
      <c r="D57" s="102"/>
      <c r="E57" s="102"/>
      <c r="F57" s="102"/>
      <c r="G57" s="102"/>
      <c r="H57" s="102"/>
      <c r="I57" s="102"/>
      <c r="J57" s="102"/>
      <c r="K57" s="20"/>
    </row>
    <row r="58" spans="2:11" s="1" customFormat="1" ht="15" customHeight="1">
      <c r="B58" s="19"/>
      <c r="C58" s="24"/>
      <c r="D58" s="102" t="s">
        <v>388</v>
      </c>
      <c r="E58" s="102"/>
      <c r="F58" s="102"/>
      <c r="G58" s="102"/>
      <c r="H58" s="102"/>
      <c r="I58" s="102"/>
      <c r="J58" s="102"/>
      <c r="K58" s="20"/>
    </row>
    <row r="59" spans="2:11" s="1" customFormat="1" ht="15" customHeight="1">
      <c r="B59" s="19"/>
      <c r="C59" s="24"/>
      <c r="D59" s="102" t="s">
        <v>389</v>
      </c>
      <c r="E59" s="102"/>
      <c r="F59" s="102"/>
      <c r="G59" s="102"/>
      <c r="H59" s="102"/>
      <c r="I59" s="102"/>
      <c r="J59" s="102"/>
      <c r="K59" s="20"/>
    </row>
    <row r="60" spans="2:11" s="1" customFormat="1" ht="15" customHeight="1">
      <c r="B60" s="19"/>
      <c r="C60" s="24"/>
      <c r="D60" s="102" t="s">
        <v>390</v>
      </c>
      <c r="E60" s="102"/>
      <c r="F60" s="102"/>
      <c r="G60" s="102"/>
      <c r="H60" s="102"/>
      <c r="I60" s="102"/>
      <c r="J60" s="102"/>
      <c r="K60" s="20"/>
    </row>
    <row r="61" spans="2:11" s="1" customFormat="1" ht="15" customHeight="1">
      <c r="B61" s="19"/>
      <c r="C61" s="24"/>
      <c r="D61" s="102" t="s">
        <v>391</v>
      </c>
      <c r="E61" s="102"/>
      <c r="F61" s="102"/>
      <c r="G61" s="102"/>
      <c r="H61" s="102"/>
      <c r="I61" s="102"/>
      <c r="J61" s="102"/>
      <c r="K61" s="20"/>
    </row>
    <row r="62" spans="2:11" s="1" customFormat="1" ht="15" customHeight="1">
      <c r="B62" s="19"/>
      <c r="C62" s="24"/>
      <c r="D62" s="105" t="s">
        <v>392</v>
      </c>
      <c r="E62" s="105"/>
      <c r="F62" s="105"/>
      <c r="G62" s="105"/>
      <c r="H62" s="105"/>
      <c r="I62" s="105"/>
      <c r="J62" s="105"/>
      <c r="K62" s="20"/>
    </row>
    <row r="63" spans="2:11" s="1" customFormat="1" ht="15" customHeight="1">
      <c r="B63" s="19"/>
      <c r="C63" s="24"/>
      <c r="D63" s="102" t="s">
        <v>393</v>
      </c>
      <c r="E63" s="102"/>
      <c r="F63" s="102"/>
      <c r="G63" s="102"/>
      <c r="H63" s="102"/>
      <c r="I63" s="102"/>
      <c r="J63" s="102"/>
      <c r="K63" s="20"/>
    </row>
    <row r="64" spans="2:11" s="1" customFormat="1" ht="12.75" customHeight="1">
      <c r="B64" s="19"/>
      <c r="C64" s="24"/>
      <c r="D64" s="24"/>
      <c r="E64" s="27"/>
      <c r="F64" s="24"/>
      <c r="G64" s="24"/>
      <c r="H64" s="24"/>
      <c r="I64" s="24"/>
      <c r="J64" s="24"/>
      <c r="K64" s="20"/>
    </row>
    <row r="65" spans="2:11" s="1" customFormat="1" ht="15" customHeight="1">
      <c r="B65" s="19"/>
      <c r="C65" s="24"/>
      <c r="D65" s="102" t="s">
        <v>394</v>
      </c>
      <c r="E65" s="102"/>
      <c r="F65" s="102"/>
      <c r="G65" s="102"/>
      <c r="H65" s="102"/>
      <c r="I65" s="102"/>
      <c r="J65" s="102"/>
      <c r="K65" s="20"/>
    </row>
    <row r="66" spans="2:11" s="1" customFormat="1" ht="15" customHeight="1">
      <c r="B66" s="19"/>
      <c r="C66" s="24"/>
      <c r="D66" s="105" t="s">
        <v>395</v>
      </c>
      <c r="E66" s="105"/>
      <c r="F66" s="105"/>
      <c r="G66" s="105"/>
      <c r="H66" s="105"/>
      <c r="I66" s="105"/>
      <c r="J66" s="105"/>
      <c r="K66" s="20"/>
    </row>
    <row r="67" spans="2:11" s="1" customFormat="1" ht="15" customHeight="1">
      <c r="B67" s="19"/>
      <c r="C67" s="24"/>
      <c r="D67" s="102" t="s">
        <v>396</v>
      </c>
      <c r="E67" s="102"/>
      <c r="F67" s="102"/>
      <c r="G67" s="102"/>
      <c r="H67" s="102"/>
      <c r="I67" s="102"/>
      <c r="J67" s="102"/>
      <c r="K67" s="20"/>
    </row>
    <row r="68" spans="2:11" s="1" customFormat="1" ht="15" customHeight="1">
      <c r="B68" s="19"/>
      <c r="C68" s="24"/>
      <c r="D68" s="102" t="s">
        <v>397</v>
      </c>
      <c r="E68" s="102"/>
      <c r="F68" s="102"/>
      <c r="G68" s="102"/>
      <c r="H68" s="102"/>
      <c r="I68" s="102"/>
      <c r="J68" s="102"/>
      <c r="K68" s="20"/>
    </row>
    <row r="69" spans="2:11" s="1" customFormat="1" ht="15" customHeight="1">
      <c r="B69" s="19"/>
      <c r="C69" s="24"/>
      <c r="D69" s="102" t="s">
        <v>398</v>
      </c>
      <c r="E69" s="102"/>
      <c r="F69" s="102"/>
      <c r="G69" s="102"/>
      <c r="H69" s="102"/>
      <c r="I69" s="102"/>
      <c r="J69" s="102"/>
      <c r="K69" s="20"/>
    </row>
    <row r="70" spans="2:11" s="1" customFormat="1" ht="15" customHeight="1">
      <c r="B70" s="19"/>
      <c r="C70" s="24"/>
      <c r="D70" s="102" t="s">
        <v>399</v>
      </c>
      <c r="E70" s="102"/>
      <c r="F70" s="102"/>
      <c r="G70" s="102"/>
      <c r="H70" s="102"/>
      <c r="I70" s="102"/>
      <c r="J70" s="102"/>
      <c r="K70" s="20"/>
    </row>
    <row r="71" spans="2:11" s="1" customFormat="1" ht="12.75" customHeight="1">
      <c r="B71" s="28"/>
      <c r="C71" s="29"/>
      <c r="D71" s="29"/>
      <c r="E71" s="29"/>
      <c r="F71" s="29"/>
      <c r="G71" s="29"/>
      <c r="H71" s="29"/>
      <c r="I71" s="29"/>
      <c r="J71" s="29"/>
      <c r="K71" s="30"/>
    </row>
    <row r="72" spans="2:11" s="1" customFormat="1" ht="18.75" customHeight="1"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2:11" s="1" customFormat="1" ht="18.75" customHeight="1"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2:11" s="1" customFormat="1" ht="7.5" customHeight="1">
      <c r="B74" s="33"/>
      <c r="C74" s="34"/>
      <c r="D74" s="34"/>
      <c r="E74" s="34"/>
      <c r="F74" s="34"/>
      <c r="G74" s="34"/>
      <c r="H74" s="34"/>
      <c r="I74" s="34"/>
      <c r="J74" s="34"/>
      <c r="K74" s="35"/>
    </row>
    <row r="75" spans="2:11" s="1" customFormat="1" ht="45" customHeight="1">
      <c r="B75" s="36"/>
      <c r="C75" s="106" t="s">
        <v>400</v>
      </c>
      <c r="D75" s="106"/>
      <c r="E75" s="106"/>
      <c r="F75" s="106"/>
      <c r="G75" s="106"/>
      <c r="H75" s="106"/>
      <c r="I75" s="106"/>
      <c r="J75" s="106"/>
      <c r="K75" s="37"/>
    </row>
    <row r="76" spans="2:11" s="1" customFormat="1" ht="17.25" customHeight="1">
      <c r="B76" s="36"/>
      <c r="C76" s="38" t="s">
        <v>401</v>
      </c>
      <c r="D76" s="38"/>
      <c r="E76" s="38"/>
      <c r="F76" s="38" t="s">
        <v>402</v>
      </c>
      <c r="G76" s="39"/>
      <c r="H76" s="38" t="s">
        <v>54</v>
      </c>
      <c r="I76" s="38" t="s">
        <v>57</v>
      </c>
      <c r="J76" s="38" t="s">
        <v>403</v>
      </c>
      <c r="K76" s="37"/>
    </row>
    <row r="77" spans="2:11" s="1" customFormat="1" ht="17.25" customHeight="1">
      <c r="B77" s="36"/>
      <c r="C77" s="40" t="s">
        <v>404</v>
      </c>
      <c r="D77" s="40"/>
      <c r="E77" s="40"/>
      <c r="F77" s="41" t="s">
        <v>405</v>
      </c>
      <c r="G77" s="42"/>
      <c r="H77" s="40"/>
      <c r="I77" s="40"/>
      <c r="J77" s="40" t="s">
        <v>406</v>
      </c>
      <c r="K77" s="37"/>
    </row>
    <row r="78" spans="2:11" s="1" customFormat="1" ht="5.25" customHeight="1">
      <c r="B78" s="36"/>
      <c r="C78" s="43"/>
      <c r="D78" s="43"/>
      <c r="E78" s="43"/>
      <c r="F78" s="43"/>
      <c r="G78" s="44"/>
      <c r="H78" s="43"/>
      <c r="I78" s="43"/>
      <c r="J78" s="43"/>
      <c r="K78" s="37"/>
    </row>
    <row r="79" spans="2:11" s="1" customFormat="1" ht="15" customHeight="1">
      <c r="B79" s="36"/>
      <c r="C79" s="25" t="s">
        <v>53</v>
      </c>
      <c r="D79" s="45"/>
      <c r="E79" s="45"/>
      <c r="F79" s="46" t="s">
        <v>407</v>
      </c>
      <c r="G79" s="47"/>
      <c r="H79" s="25" t="s">
        <v>408</v>
      </c>
      <c r="I79" s="25" t="s">
        <v>409</v>
      </c>
      <c r="J79" s="25">
        <v>20</v>
      </c>
      <c r="K79" s="37"/>
    </row>
    <row r="80" spans="2:11" s="1" customFormat="1" ht="15" customHeight="1">
      <c r="B80" s="36"/>
      <c r="C80" s="25" t="s">
        <v>410</v>
      </c>
      <c r="D80" s="25"/>
      <c r="E80" s="25"/>
      <c r="F80" s="46" t="s">
        <v>407</v>
      </c>
      <c r="G80" s="47"/>
      <c r="H80" s="25" t="s">
        <v>411</v>
      </c>
      <c r="I80" s="25" t="s">
        <v>409</v>
      </c>
      <c r="J80" s="25">
        <v>120</v>
      </c>
      <c r="K80" s="37"/>
    </row>
    <row r="81" spans="2:11" s="1" customFormat="1" ht="15" customHeight="1">
      <c r="B81" s="48"/>
      <c r="C81" s="25" t="s">
        <v>412</v>
      </c>
      <c r="D81" s="25"/>
      <c r="E81" s="25"/>
      <c r="F81" s="46" t="s">
        <v>413</v>
      </c>
      <c r="G81" s="47"/>
      <c r="H81" s="25" t="s">
        <v>414</v>
      </c>
      <c r="I81" s="25" t="s">
        <v>409</v>
      </c>
      <c r="J81" s="25">
        <v>50</v>
      </c>
      <c r="K81" s="37"/>
    </row>
    <row r="82" spans="2:11" s="1" customFormat="1" ht="15" customHeight="1">
      <c r="B82" s="48"/>
      <c r="C82" s="25" t="s">
        <v>415</v>
      </c>
      <c r="D82" s="25"/>
      <c r="E82" s="25"/>
      <c r="F82" s="46" t="s">
        <v>407</v>
      </c>
      <c r="G82" s="47"/>
      <c r="H82" s="25" t="s">
        <v>416</v>
      </c>
      <c r="I82" s="25" t="s">
        <v>417</v>
      </c>
      <c r="J82" s="25"/>
      <c r="K82" s="37"/>
    </row>
    <row r="83" spans="2:11" s="1" customFormat="1" ht="15" customHeight="1">
      <c r="B83" s="48"/>
      <c r="C83" s="49" t="s">
        <v>418</v>
      </c>
      <c r="D83" s="49"/>
      <c r="E83" s="49"/>
      <c r="F83" s="50" t="s">
        <v>413</v>
      </c>
      <c r="G83" s="49"/>
      <c r="H83" s="49" t="s">
        <v>419</v>
      </c>
      <c r="I83" s="49" t="s">
        <v>409</v>
      </c>
      <c r="J83" s="49">
        <v>15</v>
      </c>
      <c r="K83" s="37"/>
    </row>
    <row r="84" spans="2:11" s="1" customFormat="1" ht="15" customHeight="1">
      <c r="B84" s="48"/>
      <c r="C84" s="49" t="s">
        <v>420</v>
      </c>
      <c r="D84" s="49"/>
      <c r="E84" s="49"/>
      <c r="F84" s="50" t="s">
        <v>413</v>
      </c>
      <c r="G84" s="49"/>
      <c r="H84" s="49" t="s">
        <v>421</v>
      </c>
      <c r="I84" s="49" t="s">
        <v>409</v>
      </c>
      <c r="J84" s="49">
        <v>15</v>
      </c>
      <c r="K84" s="37"/>
    </row>
    <row r="85" spans="2:11" s="1" customFormat="1" ht="15" customHeight="1">
      <c r="B85" s="48"/>
      <c r="C85" s="49" t="s">
        <v>422</v>
      </c>
      <c r="D85" s="49"/>
      <c r="E85" s="49"/>
      <c r="F85" s="50" t="s">
        <v>413</v>
      </c>
      <c r="G85" s="49"/>
      <c r="H85" s="49" t="s">
        <v>423</v>
      </c>
      <c r="I85" s="49" t="s">
        <v>409</v>
      </c>
      <c r="J85" s="49">
        <v>20</v>
      </c>
      <c r="K85" s="37"/>
    </row>
    <row r="86" spans="2:11" s="1" customFormat="1" ht="15" customHeight="1">
      <c r="B86" s="48"/>
      <c r="C86" s="49" t="s">
        <v>424</v>
      </c>
      <c r="D86" s="49"/>
      <c r="E86" s="49"/>
      <c r="F86" s="50" t="s">
        <v>413</v>
      </c>
      <c r="G86" s="49"/>
      <c r="H86" s="49" t="s">
        <v>425</v>
      </c>
      <c r="I86" s="49" t="s">
        <v>409</v>
      </c>
      <c r="J86" s="49">
        <v>20</v>
      </c>
      <c r="K86" s="37"/>
    </row>
    <row r="87" spans="2:11" s="1" customFormat="1" ht="15" customHeight="1">
      <c r="B87" s="48"/>
      <c r="C87" s="25" t="s">
        <v>426</v>
      </c>
      <c r="D87" s="25"/>
      <c r="E87" s="25"/>
      <c r="F87" s="46" t="s">
        <v>413</v>
      </c>
      <c r="G87" s="47"/>
      <c r="H87" s="25" t="s">
        <v>427</v>
      </c>
      <c r="I87" s="25" t="s">
        <v>409</v>
      </c>
      <c r="J87" s="25">
        <v>50</v>
      </c>
      <c r="K87" s="37"/>
    </row>
    <row r="88" spans="2:11" s="1" customFormat="1" ht="15" customHeight="1">
      <c r="B88" s="48"/>
      <c r="C88" s="25" t="s">
        <v>428</v>
      </c>
      <c r="D88" s="25"/>
      <c r="E88" s="25"/>
      <c r="F88" s="46" t="s">
        <v>413</v>
      </c>
      <c r="G88" s="47"/>
      <c r="H88" s="25" t="s">
        <v>429</v>
      </c>
      <c r="I88" s="25" t="s">
        <v>409</v>
      </c>
      <c r="J88" s="25">
        <v>20</v>
      </c>
      <c r="K88" s="37"/>
    </row>
    <row r="89" spans="2:11" s="1" customFormat="1" ht="15" customHeight="1">
      <c r="B89" s="48"/>
      <c r="C89" s="25" t="s">
        <v>430</v>
      </c>
      <c r="D89" s="25"/>
      <c r="E89" s="25"/>
      <c r="F89" s="46" t="s">
        <v>413</v>
      </c>
      <c r="G89" s="47"/>
      <c r="H89" s="25" t="s">
        <v>431</v>
      </c>
      <c r="I89" s="25" t="s">
        <v>409</v>
      </c>
      <c r="J89" s="25">
        <v>20</v>
      </c>
      <c r="K89" s="37"/>
    </row>
    <row r="90" spans="2:11" s="1" customFormat="1" ht="15" customHeight="1">
      <c r="B90" s="48"/>
      <c r="C90" s="25" t="s">
        <v>432</v>
      </c>
      <c r="D90" s="25"/>
      <c r="E90" s="25"/>
      <c r="F90" s="46" t="s">
        <v>413</v>
      </c>
      <c r="G90" s="47"/>
      <c r="H90" s="25" t="s">
        <v>433</v>
      </c>
      <c r="I90" s="25" t="s">
        <v>409</v>
      </c>
      <c r="J90" s="25">
        <v>50</v>
      </c>
      <c r="K90" s="37"/>
    </row>
    <row r="91" spans="2:11" s="1" customFormat="1" ht="15" customHeight="1">
      <c r="B91" s="48"/>
      <c r="C91" s="25" t="s">
        <v>434</v>
      </c>
      <c r="D91" s="25"/>
      <c r="E91" s="25"/>
      <c r="F91" s="46" t="s">
        <v>413</v>
      </c>
      <c r="G91" s="47"/>
      <c r="H91" s="25" t="s">
        <v>434</v>
      </c>
      <c r="I91" s="25" t="s">
        <v>409</v>
      </c>
      <c r="J91" s="25">
        <v>50</v>
      </c>
      <c r="K91" s="37"/>
    </row>
    <row r="92" spans="2:11" s="1" customFormat="1" ht="15" customHeight="1">
      <c r="B92" s="48"/>
      <c r="C92" s="25" t="s">
        <v>435</v>
      </c>
      <c r="D92" s="25"/>
      <c r="E92" s="25"/>
      <c r="F92" s="46" t="s">
        <v>413</v>
      </c>
      <c r="G92" s="47"/>
      <c r="H92" s="25" t="s">
        <v>436</v>
      </c>
      <c r="I92" s="25" t="s">
        <v>409</v>
      </c>
      <c r="J92" s="25">
        <v>255</v>
      </c>
      <c r="K92" s="37"/>
    </row>
    <row r="93" spans="2:11" s="1" customFormat="1" ht="15" customHeight="1">
      <c r="B93" s="48"/>
      <c r="C93" s="25" t="s">
        <v>437</v>
      </c>
      <c r="D93" s="25"/>
      <c r="E93" s="25"/>
      <c r="F93" s="46" t="s">
        <v>407</v>
      </c>
      <c r="G93" s="47"/>
      <c r="H93" s="25" t="s">
        <v>438</v>
      </c>
      <c r="I93" s="25" t="s">
        <v>439</v>
      </c>
      <c r="J93" s="25"/>
      <c r="K93" s="37"/>
    </row>
    <row r="94" spans="2:11" s="1" customFormat="1" ht="15" customHeight="1">
      <c r="B94" s="48"/>
      <c r="C94" s="25" t="s">
        <v>440</v>
      </c>
      <c r="D94" s="25"/>
      <c r="E94" s="25"/>
      <c r="F94" s="46" t="s">
        <v>407</v>
      </c>
      <c r="G94" s="47"/>
      <c r="H94" s="25" t="s">
        <v>441</v>
      </c>
      <c r="I94" s="25" t="s">
        <v>442</v>
      </c>
      <c r="J94" s="25"/>
      <c r="K94" s="37"/>
    </row>
    <row r="95" spans="2:11" s="1" customFormat="1" ht="15" customHeight="1">
      <c r="B95" s="48"/>
      <c r="C95" s="25" t="s">
        <v>443</v>
      </c>
      <c r="D95" s="25"/>
      <c r="E95" s="25"/>
      <c r="F95" s="46" t="s">
        <v>407</v>
      </c>
      <c r="G95" s="47"/>
      <c r="H95" s="25" t="s">
        <v>443</v>
      </c>
      <c r="I95" s="25" t="s">
        <v>442</v>
      </c>
      <c r="J95" s="25"/>
      <c r="K95" s="37"/>
    </row>
    <row r="96" spans="2:11" s="1" customFormat="1" ht="15" customHeight="1">
      <c r="B96" s="48"/>
      <c r="C96" s="25" t="s">
        <v>38</v>
      </c>
      <c r="D96" s="25"/>
      <c r="E96" s="25"/>
      <c r="F96" s="46" t="s">
        <v>407</v>
      </c>
      <c r="G96" s="47"/>
      <c r="H96" s="25" t="s">
        <v>444</v>
      </c>
      <c r="I96" s="25" t="s">
        <v>442</v>
      </c>
      <c r="J96" s="25"/>
      <c r="K96" s="37"/>
    </row>
    <row r="97" spans="2:11" s="1" customFormat="1" ht="15" customHeight="1">
      <c r="B97" s="48"/>
      <c r="C97" s="25" t="s">
        <v>48</v>
      </c>
      <c r="D97" s="25"/>
      <c r="E97" s="25"/>
      <c r="F97" s="46" t="s">
        <v>407</v>
      </c>
      <c r="G97" s="47"/>
      <c r="H97" s="25" t="s">
        <v>445</v>
      </c>
      <c r="I97" s="25" t="s">
        <v>442</v>
      </c>
      <c r="J97" s="25"/>
      <c r="K97" s="37"/>
    </row>
    <row r="98" spans="2:11" s="1" customFormat="1" ht="15" customHeight="1">
      <c r="B98" s="51"/>
      <c r="C98" s="52"/>
      <c r="D98" s="52"/>
      <c r="E98" s="52"/>
      <c r="F98" s="52"/>
      <c r="G98" s="52"/>
      <c r="H98" s="52"/>
      <c r="I98" s="52"/>
      <c r="J98" s="52"/>
      <c r="K98" s="53"/>
    </row>
    <row r="99" spans="2:11" s="1" customFormat="1" ht="18.75" customHeight="1">
      <c r="B99" s="54"/>
      <c r="C99" s="55"/>
      <c r="D99" s="55"/>
      <c r="E99" s="55"/>
      <c r="F99" s="55"/>
      <c r="G99" s="55"/>
      <c r="H99" s="55"/>
      <c r="I99" s="55"/>
      <c r="J99" s="55"/>
      <c r="K99" s="54"/>
    </row>
    <row r="100" spans="2:11" s="1" customFormat="1" ht="18.75" customHeigh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</row>
    <row r="101" spans="2:11" s="1" customFormat="1" ht="7.5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5"/>
    </row>
    <row r="102" spans="2:11" s="1" customFormat="1" ht="45" customHeight="1">
      <c r="B102" s="36"/>
      <c r="C102" s="106" t="s">
        <v>446</v>
      </c>
      <c r="D102" s="106"/>
      <c r="E102" s="106"/>
      <c r="F102" s="106"/>
      <c r="G102" s="106"/>
      <c r="H102" s="106"/>
      <c r="I102" s="106"/>
      <c r="J102" s="106"/>
      <c r="K102" s="37"/>
    </row>
    <row r="103" spans="2:11" s="1" customFormat="1" ht="17.25" customHeight="1">
      <c r="B103" s="36"/>
      <c r="C103" s="38" t="s">
        <v>401</v>
      </c>
      <c r="D103" s="38"/>
      <c r="E103" s="38"/>
      <c r="F103" s="38" t="s">
        <v>402</v>
      </c>
      <c r="G103" s="39"/>
      <c r="H103" s="38" t="s">
        <v>54</v>
      </c>
      <c r="I103" s="38" t="s">
        <v>57</v>
      </c>
      <c r="J103" s="38" t="s">
        <v>403</v>
      </c>
      <c r="K103" s="37"/>
    </row>
    <row r="104" spans="2:11" s="1" customFormat="1" ht="17.25" customHeight="1">
      <c r="B104" s="36"/>
      <c r="C104" s="40" t="s">
        <v>404</v>
      </c>
      <c r="D104" s="40"/>
      <c r="E104" s="40"/>
      <c r="F104" s="41" t="s">
        <v>405</v>
      </c>
      <c r="G104" s="42"/>
      <c r="H104" s="40"/>
      <c r="I104" s="40"/>
      <c r="J104" s="40" t="s">
        <v>406</v>
      </c>
      <c r="K104" s="37"/>
    </row>
    <row r="105" spans="2:11" s="1" customFormat="1" ht="5.25" customHeight="1">
      <c r="B105" s="36"/>
      <c r="C105" s="38"/>
      <c r="D105" s="38"/>
      <c r="E105" s="38"/>
      <c r="F105" s="38"/>
      <c r="G105" s="56"/>
      <c r="H105" s="38"/>
      <c r="I105" s="38"/>
      <c r="J105" s="38"/>
      <c r="K105" s="37"/>
    </row>
    <row r="106" spans="2:11" s="1" customFormat="1" ht="15" customHeight="1">
      <c r="B106" s="36"/>
      <c r="C106" s="25" t="s">
        <v>53</v>
      </c>
      <c r="D106" s="45"/>
      <c r="E106" s="45"/>
      <c r="F106" s="46" t="s">
        <v>407</v>
      </c>
      <c r="G106" s="25"/>
      <c r="H106" s="25" t="s">
        <v>447</v>
      </c>
      <c r="I106" s="25" t="s">
        <v>409</v>
      </c>
      <c r="J106" s="25">
        <v>20</v>
      </c>
      <c r="K106" s="37"/>
    </row>
    <row r="107" spans="2:11" s="1" customFormat="1" ht="15" customHeight="1">
      <c r="B107" s="36"/>
      <c r="C107" s="25" t="s">
        <v>410</v>
      </c>
      <c r="D107" s="25"/>
      <c r="E107" s="25"/>
      <c r="F107" s="46" t="s">
        <v>407</v>
      </c>
      <c r="G107" s="25"/>
      <c r="H107" s="25" t="s">
        <v>447</v>
      </c>
      <c r="I107" s="25" t="s">
        <v>409</v>
      </c>
      <c r="J107" s="25">
        <v>120</v>
      </c>
      <c r="K107" s="37"/>
    </row>
    <row r="108" spans="2:11" s="1" customFormat="1" ht="15" customHeight="1">
      <c r="B108" s="48"/>
      <c r="C108" s="25" t="s">
        <v>412</v>
      </c>
      <c r="D108" s="25"/>
      <c r="E108" s="25"/>
      <c r="F108" s="46" t="s">
        <v>413</v>
      </c>
      <c r="G108" s="25"/>
      <c r="H108" s="25" t="s">
        <v>447</v>
      </c>
      <c r="I108" s="25" t="s">
        <v>409</v>
      </c>
      <c r="J108" s="25">
        <v>50</v>
      </c>
      <c r="K108" s="37"/>
    </row>
    <row r="109" spans="2:11" s="1" customFormat="1" ht="15" customHeight="1">
      <c r="B109" s="48"/>
      <c r="C109" s="25" t="s">
        <v>415</v>
      </c>
      <c r="D109" s="25"/>
      <c r="E109" s="25"/>
      <c r="F109" s="46" t="s">
        <v>407</v>
      </c>
      <c r="G109" s="25"/>
      <c r="H109" s="25" t="s">
        <v>447</v>
      </c>
      <c r="I109" s="25" t="s">
        <v>417</v>
      </c>
      <c r="J109" s="25"/>
      <c r="K109" s="37"/>
    </row>
    <row r="110" spans="2:11" s="1" customFormat="1" ht="15" customHeight="1">
      <c r="B110" s="48"/>
      <c r="C110" s="25" t="s">
        <v>426</v>
      </c>
      <c r="D110" s="25"/>
      <c r="E110" s="25"/>
      <c r="F110" s="46" t="s">
        <v>413</v>
      </c>
      <c r="G110" s="25"/>
      <c r="H110" s="25" t="s">
        <v>447</v>
      </c>
      <c r="I110" s="25" t="s">
        <v>409</v>
      </c>
      <c r="J110" s="25">
        <v>50</v>
      </c>
      <c r="K110" s="37"/>
    </row>
    <row r="111" spans="2:11" s="1" customFormat="1" ht="15" customHeight="1">
      <c r="B111" s="48"/>
      <c r="C111" s="25" t="s">
        <v>434</v>
      </c>
      <c r="D111" s="25"/>
      <c r="E111" s="25"/>
      <c r="F111" s="46" t="s">
        <v>413</v>
      </c>
      <c r="G111" s="25"/>
      <c r="H111" s="25" t="s">
        <v>447</v>
      </c>
      <c r="I111" s="25" t="s">
        <v>409</v>
      </c>
      <c r="J111" s="25">
        <v>50</v>
      </c>
      <c r="K111" s="37"/>
    </row>
    <row r="112" spans="2:11" s="1" customFormat="1" ht="15" customHeight="1">
      <c r="B112" s="48"/>
      <c r="C112" s="25" t="s">
        <v>432</v>
      </c>
      <c r="D112" s="25"/>
      <c r="E112" s="25"/>
      <c r="F112" s="46" t="s">
        <v>413</v>
      </c>
      <c r="G112" s="25"/>
      <c r="H112" s="25" t="s">
        <v>447</v>
      </c>
      <c r="I112" s="25" t="s">
        <v>409</v>
      </c>
      <c r="J112" s="25">
        <v>50</v>
      </c>
      <c r="K112" s="37"/>
    </row>
    <row r="113" spans="2:11" s="1" customFormat="1" ht="15" customHeight="1">
      <c r="B113" s="48"/>
      <c r="C113" s="25" t="s">
        <v>53</v>
      </c>
      <c r="D113" s="25"/>
      <c r="E113" s="25"/>
      <c r="F113" s="46" t="s">
        <v>407</v>
      </c>
      <c r="G113" s="25"/>
      <c r="H113" s="25" t="s">
        <v>448</v>
      </c>
      <c r="I113" s="25" t="s">
        <v>409</v>
      </c>
      <c r="J113" s="25">
        <v>20</v>
      </c>
      <c r="K113" s="37"/>
    </row>
    <row r="114" spans="2:11" s="1" customFormat="1" ht="15" customHeight="1">
      <c r="B114" s="48"/>
      <c r="C114" s="25" t="s">
        <v>449</v>
      </c>
      <c r="D114" s="25"/>
      <c r="E114" s="25"/>
      <c r="F114" s="46" t="s">
        <v>407</v>
      </c>
      <c r="G114" s="25"/>
      <c r="H114" s="25" t="s">
        <v>450</v>
      </c>
      <c r="I114" s="25" t="s">
        <v>409</v>
      </c>
      <c r="J114" s="25">
        <v>120</v>
      </c>
      <c r="K114" s="37"/>
    </row>
    <row r="115" spans="2:11" s="1" customFormat="1" ht="15" customHeight="1">
      <c r="B115" s="48"/>
      <c r="C115" s="25" t="s">
        <v>38</v>
      </c>
      <c r="D115" s="25"/>
      <c r="E115" s="25"/>
      <c r="F115" s="46" t="s">
        <v>407</v>
      </c>
      <c r="G115" s="25"/>
      <c r="H115" s="25" t="s">
        <v>451</v>
      </c>
      <c r="I115" s="25" t="s">
        <v>442</v>
      </c>
      <c r="J115" s="25"/>
      <c r="K115" s="37"/>
    </row>
    <row r="116" spans="2:11" s="1" customFormat="1" ht="15" customHeight="1">
      <c r="B116" s="48"/>
      <c r="C116" s="25" t="s">
        <v>48</v>
      </c>
      <c r="D116" s="25"/>
      <c r="E116" s="25"/>
      <c r="F116" s="46" t="s">
        <v>407</v>
      </c>
      <c r="G116" s="25"/>
      <c r="H116" s="25" t="s">
        <v>452</v>
      </c>
      <c r="I116" s="25" t="s">
        <v>442</v>
      </c>
      <c r="J116" s="25"/>
      <c r="K116" s="37"/>
    </row>
    <row r="117" spans="2:11" s="1" customFormat="1" ht="15" customHeight="1">
      <c r="B117" s="48"/>
      <c r="C117" s="25" t="s">
        <v>57</v>
      </c>
      <c r="D117" s="25"/>
      <c r="E117" s="25"/>
      <c r="F117" s="46" t="s">
        <v>407</v>
      </c>
      <c r="G117" s="25"/>
      <c r="H117" s="25" t="s">
        <v>453</v>
      </c>
      <c r="I117" s="25" t="s">
        <v>454</v>
      </c>
      <c r="J117" s="25"/>
      <c r="K117" s="37"/>
    </row>
    <row r="118" spans="2:11" s="1" customFormat="1" ht="15" customHeight="1">
      <c r="B118" s="51"/>
      <c r="C118" s="57"/>
      <c r="D118" s="57"/>
      <c r="E118" s="57"/>
      <c r="F118" s="57"/>
      <c r="G118" s="57"/>
      <c r="H118" s="57"/>
      <c r="I118" s="57"/>
      <c r="J118" s="57"/>
      <c r="K118" s="53"/>
    </row>
    <row r="119" spans="2:11" s="1" customFormat="1" ht="18.75" customHeight="1">
      <c r="B119" s="58"/>
      <c r="C119" s="59"/>
      <c r="D119" s="59"/>
      <c r="E119" s="59"/>
      <c r="F119" s="60"/>
      <c r="G119" s="59"/>
      <c r="H119" s="59"/>
      <c r="I119" s="59"/>
      <c r="J119" s="59"/>
      <c r="K119" s="58"/>
    </row>
    <row r="120" spans="2:11" s="1" customFormat="1" ht="18.75" customHeigh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1" spans="2:11" s="1" customFormat="1" ht="7.5" customHeight="1">
      <c r="B121" s="61"/>
      <c r="C121" s="62"/>
      <c r="D121" s="62"/>
      <c r="E121" s="62"/>
      <c r="F121" s="62"/>
      <c r="G121" s="62"/>
      <c r="H121" s="62"/>
      <c r="I121" s="62"/>
      <c r="J121" s="62"/>
      <c r="K121" s="63"/>
    </row>
    <row r="122" spans="2:11" s="1" customFormat="1" ht="45" customHeight="1">
      <c r="B122" s="64"/>
      <c r="C122" s="104" t="s">
        <v>455</v>
      </c>
      <c r="D122" s="104"/>
      <c r="E122" s="104"/>
      <c r="F122" s="104"/>
      <c r="G122" s="104"/>
      <c r="H122" s="104"/>
      <c r="I122" s="104"/>
      <c r="J122" s="104"/>
      <c r="K122" s="65"/>
    </row>
    <row r="123" spans="2:11" s="1" customFormat="1" ht="17.25" customHeight="1">
      <c r="B123" s="66"/>
      <c r="C123" s="38" t="s">
        <v>401</v>
      </c>
      <c r="D123" s="38"/>
      <c r="E123" s="38"/>
      <c r="F123" s="38" t="s">
        <v>402</v>
      </c>
      <c r="G123" s="39"/>
      <c r="H123" s="38" t="s">
        <v>54</v>
      </c>
      <c r="I123" s="38" t="s">
        <v>57</v>
      </c>
      <c r="J123" s="38" t="s">
        <v>403</v>
      </c>
      <c r="K123" s="67"/>
    </row>
    <row r="124" spans="2:11" s="1" customFormat="1" ht="17.25" customHeight="1">
      <c r="B124" s="66"/>
      <c r="C124" s="40" t="s">
        <v>404</v>
      </c>
      <c r="D124" s="40"/>
      <c r="E124" s="40"/>
      <c r="F124" s="41" t="s">
        <v>405</v>
      </c>
      <c r="G124" s="42"/>
      <c r="H124" s="40"/>
      <c r="I124" s="40"/>
      <c r="J124" s="40" t="s">
        <v>406</v>
      </c>
      <c r="K124" s="67"/>
    </row>
    <row r="125" spans="2:11" s="1" customFormat="1" ht="5.25" customHeight="1">
      <c r="B125" s="68"/>
      <c r="C125" s="43"/>
      <c r="D125" s="43"/>
      <c r="E125" s="43"/>
      <c r="F125" s="43"/>
      <c r="G125" s="69"/>
      <c r="H125" s="43"/>
      <c r="I125" s="43"/>
      <c r="J125" s="43"/>
      <c r="K125" s="70"/>
    </row>
    <row r="126" spans="2:11" s="1" customFormat="1" ht="15" customHeight="1">
      <c r="B126" s="68"/>
      <c r="C126" s="25" t="s">
        <v>410</v>
      </c>
      <c r="D126" s="45"/>
      <c r="E126" s="45"/>
      <c r="F126" s="46" t="s">
        <v>407</v>
      </c>
      <c r="G126" s="25"/>
      <c r="H126" s="25" t="s">
        <v>447</v>
      </c>
      <c r="I126" s="25" t="s">
        <v>409</v>
      </c>
      <c r="J126" s="25">
        <v>120</v>
      </c>
      <c r="K126" s="71"/>
    </row>
    <row r="127" spans="2:11" s="1" customFormat="1" ht="15" customHeight="1">
      <c r="B127" s="68"/>
      <c r="C127" s="25" t="s">
        <v>456</v>
      </c>
      <c r="D127" s="25"/>
      <c r="E127" s="25"/>
      <c r="F127" s="46" t="s">
        <v>407</v>
      </c>
      <c r="G127" s="25"/>
      <c r="H127" s="25" t="s">
        <v>457</v>
      </c>
      <c r="I127" s="25" t="s">
        <v>409</v>
      </c>
      <c r="J127" s="25" t="s">
        <v>458</v>
      </c>
      <c r="K127" s="71"/>
    </row>
    <row r="128" spans="2:11" s="1" customFormat="1" ht="15" customHeight="1">
      <c r="B128" s="68"/>
      <c r="C128" s="25" t="s">
        <v>355</v>
      </c>
      <c r="D128" s="25"/>
      <c r="E128" s="25"/>
      <c r="F128" s="46" t="s">
        <v>407</v>
      </c>
      <c r="G128" s="25"/>
      <c r="H128" s="25" t="s">
        <v>459</v>
      </c>
      <c r="I128" s="25" t="s">
        <v>409</v>
      </c>
      <c r="J128" s="25" t="s">
        <v>458</v>
      </c>
      <c r="K128" s="71"/>
    </row>
    <row r="129" spans="2:11" s="1" customFormat="1" ht="15" customHeight="1">
      <c r="B129" s="68"/>
      <c r="C129" s="25" t="s">
        <v>418</v>
      </c>
      <c r="D129" s="25"/>
      <c r="E129" s="25"/>
      <c r="F129" s="46" t="s">
        <v>413</v>
      </c>
      <c r="G129" s="25"/>
      <c r="H129" s="25" t="s">
        <v>419</v>
      </c>
      <c r="I129" s="25" t="s">
        <v>409</v>
      </c>
      <c r="J129" s="25">
        <v>15</v>
      </c>
      <c r="K129" s="71"/>
    </row>
    <row r="130" spans="2:11" s="1" customFormat="1" ht="15" customHeight="1">
      <c r="B130" s="68"/>
      <c r="C130" s="49" t="s">
        <v>420</v>
      </c>
      <c r="D130" s="49"/>
      <c r="E130" s="49"/>
      <c r="F130" s="50" t="s">
        <v>413</v>
      </c>
      <c r="G130" s="49"/>
      <c r="H130" s="49" t="s">
        <v>421</v>
      </c>
      <c r="I130" s="49" t="s">
        <v>409</v>
      </c>
      <c r="J130" s="49">
        <v>15</v>
      </c>
      <c r="K130" s="71"/>
    </row>
    <row r="131" spans="2:11" s="1" customFormat="1" ht="15" customHeight="1">
      <c r="B131" s="68"/>
      <c r="C131" s="49" t="s">
        <v>422</v>
      </c>
      <c r="D131" s="49"/>
      <c r="E131" s="49"/>
      <c r="F131" s="50" t="s">
        <v>413</v>
      </c>
      <c r="G131" s="49"/>
      <c r="H131" s="49" t="s">
        <v>423</v>
      </c>
      <c r="I131" s="49" t="s">
        <v>409</v>
      </c>
      <c r="J131" s="49">
        <v>20</v>
      </c>
      <c r="K131" s="71"/>
    </row>
    <row r="132" spans="2:11" s="1" customFormat="1" ht="15" customHeight="1">
      <c r="B132" s="68"/>
      <c r="C132" s="49" t="s">
        <v>424</v>
      </c>
      <c r="D132" s="49"/>
      <c r="E132" s="49"/>
      <c r="F132" s="50" t="s">
        <v>413</v>
      </c>
      <c r="G132" s="49"/>
      <c r="H132" s="49" t="s">
        <v>425</v>
      </c>
      <c r="I132" s="49" t="s">
        <v>409</v>
      </c>
      <c r="J132" s="49">
        <v>20</v>
      </c>
      <c r="K132" s="71"/>
    </row>
    <row r="133" spans="2:11" s="1" customFormat="1" ht="15" customHeight="1">
      <c r="B133" s="68"/>
      <c r="C133" s="25" t="s">
        <v>412</v>
      </c>
      <c r="D133" s="25"/>
      <c r="E133" s="25"/>
      <c r="F133" s="46" t="s">
        <v>413</v>
      </c>
      <c r="G133" s="25"/>
      <c r="H133" s="25" t="s">
        <v>447</v>
      </c>
      <c r="I133" s="25" t="s">
        <v>409</v>
      </c>
      <c r="J133" s="25">
        <v>50</v>
      </c>
      <c r="K133" s="71"/>
    </row>
    <row r="134" spans="2:11" s="1" customFormat="1" ht="15" customHeight="1">
      <c r="B134" s="68"/>
      <c r="C134" s="25" t="s">
        <v>426</v>
      </c>
      <c r="D134" s="25"/>
      <c r="E134" s="25"/>
      <c r="F134" s="46" t="s">
        <v>413</v>
      </c>
      <c r="G134" s="25"/>
      <c r="H134" s="25" t="s">
        <v>447</v>
      </c>
      <c r="I134" s="25" t="s">
        <v>409</v>
      </c>
      <c r="J134" s="25">
        <v>50</v>
      </c>
      <c r="K134" s="71"/>
    </row>
    <row r="135" spans="2:11" s="1" customFormat="1" ht="15" customHeight="1">
      <c r="B135" s="68"/>
      <c r="C135" s="25" t="s">
        <v>432</v>
      </c>
      <c r="D135" s="25"/>
      <c r="E135" s="25"/>
      <c r="F135" s="46" t="s">
        <v>413</v>
      </c>
      <c r="G135" s="25"/>
      <c r="H135" s="25" t="s">
        <v>447</v>
      </c>
      <c r="I135" s="25" t="s">
        <v>409</v>
      </c>
      <c r="J135" s="25">
        <v>50</v>
      </c>
      <c r="K135" s="71"/>
    </row>
    <row r="136" spans="2:11" s="1" customFormat="1" ht="15" customHeight="1">
      <c r="B136" s="68"/>
      <c r="C136" s="25" t="s">
        <v>434</v>
      </c>
      <c r="D136" s="25"/>
      <c r="E136" s="25"/>
      <c r="F136" s="46" t="s">
        <v>413</v>
      </c>
      <c r="G136" s="25"/>
      <c r="H136" s="25" t="s">
        <v>447</v>
      </c>
      <c r="I136" s="25" t="s">
        <v>409</v>
      </c>
      <c r="J136" s="25">
        <v>50</v>
      </c>
      <c r="K136" s="71"/>
    </row>
    <row r="137" spans="2:11" s="1" customFormat="1" ht="15" customHeight="1">
      <c r="B137" s="68"/>
      <c r="C137" s="25" t="s">
        <v>435</v>
      </c>
      <c r="D137" s="25"/>
      <c r="E137" s="25"/>
      <c r="F137" s="46" t="s">
        <v>413</v>
      </c>
      <c r="G137" s="25"/>
      <c r="H137" s="25" t="s">
        <v>460</v>
      </c>
      <c r="I137" s="25" t="s">
        <v>409</v>
      </c>
      <c r="J137" s="25">
        <v>255</v>
      </c>
      <c r="K137" s="71"/>
    </row>
    <row r="138" spans="2:11" s="1" customFormat="1" ht="15" customHeight="1">
      <c r="B138" s="68"/>
      <c r="C138" s="25" t="s">
        <v>437</v>
      </c>
      <c r="D138" s="25"/>
      <c r="E138" s="25"/>
      <c r="F138" s="46" t="s">
        <v>407</v>
      </c>
      <c r="G138" s="25"/>
      <c r="H138" s="25" t="s">
        <v>461</v>
      </c>
      <c r="I138" s="25" t="s">
        <v>439</v>
      </c>
      <c r="J138" s="25"/>
      <c r="K138" s="71"/>
    </row>
    <row r="139" spans="2:11" s="1" customFormat="1" ht="15" customHeight="1">
      <c r="B139" s="68"/>
      <c r="C139" s="25" t="s">
        <v>440</v>
      </c>
      <c r="D139" s="25"/>
      <c r="E139" s="25"/>
      <c r="F139" s="46" t="s">
        <v>407</v>
      </c>
      <c r="G139" s="25"/>
      <c r="H139" s="25" t="s">
        <v>462</v>
      </c>
      <c r="I139" s="25" t="s">
        <v>442</v>
      </c>
      <c r="J139" s="25"/>
      <c r="K139" s="71"/>
    </row>
    <row r="140" spans="2:11" s="1" customFormat="1" ht="15" customHeight="1">
      <c r="B140" s="68"/>
      <c r="C140" s="25" t="s">
        <v>443</v>
      </c>
      <c r="D140" s="25"/>
      <c r="E140" s="25"/>
      <c r="F140" s="46" t="s">
        <v>407</v>
      </c>
      <c r="G140" s="25"/>
      <c r="H140" s="25" t="s">
        <v>443</v>
      </c>
      <c r="I140" s="25" t="s">
        <v>442</v>
      </c>
      <c r="J140" s="25"/>
      <c r="K140" s="71"/>
    </row>
    <row r="141" spans="2:11" s="1" customFormat="1" ht="15" customHeight="1">
      <c r="B141" s="68"/>
      <c r="C141" s="25" t="s">
        <v>38</v>
      </c>
      <c r="D141" s="25"/>
      <c r="E141" s="25"/>
      <c r="F141" s="46" t="s">
        <v>407</v>
      </c>
      <c r="G141" s="25"/>
      <c r="H141" s="25" t="s">
        <v>463</v>
      </c>
      <c r="I141" s="25" t="s">
        <v>442</v>
      </c>
      <c r="J141" s="25"/>
      <c r="K141" s="71"/>
    </row>
    <row r="142" spans="2:11" s="1" customFormat="1" ht="15" customHeight="1">
      <c r="B142" s="68"/>
      <c r="C142" s="25" t="s">
        <v>464</v>
      </c>
      <c r="D142" s="25"/>
      <c r="E142" s="25"/>
      <c r="F142" s="46" t="s">
        <v>407</v>
      </c>
      <c r="G142" s="25"/>
      <c r="H142" s="25" t="s">
        <v>465</v>
      </c>
      <c r="I142" s="25" t="s">
        <v>442</v>
      </c>
      <c r="J142" s="25"/>
      <c r="K142" s="71"/>
    </row>
    <row r="143" spans="2:11" s="1" customFormat="1" ht="15" customHeight="1">
      <c r="B143" s="72"/>
      <c r="C143" s="73"/>
      <c r="D143" s="73"/>
      <c r="E143" s="73"/>
      <c r="F143" s="73"/>
      <c r="G143" s="73"/>
      <c r="H143" s="73"/>
      <c r="I143" s="73"/>
      <c r="J143" s="73"/>
      <c r="K143" s="74"/>
    </row>
    <row r="144" spans="2:11" s="1" customFormat="1" ht="18.75" customHeight="1">
      <c r="B144" s="59"/>
      <c r="C144" s="59"/>
      <c r="D144" s="59"/>
      <c r="E144" s="59"/>
      <c r="F144" s="60"/>
      <c r="G144" s="59"/>
      <c r="H144" s="59"/>
      <c r="I144" s="59"/>
      <c r="J144" s="59"/>
      <c r="K144" s="59"/>
    </row>
    <row r="145" spans="2:11" s="1" customFormat="1" ht="18.75" customHeigh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</row>
    <row r="146" spans="2:11" s="1" customFormat="1" ht="7.5" customHeight="1">
      <c r="B146" s="33"/>
      <c r="C146" s="34"/>
      <c r="D146" s="34"/>
      <c r="E146" s="34"/>
      <c r="F146" s="34"/>
      <c r="G146" s="34"/>
      <c r="H146" s="34"/>
      <c r="I146" s="34"/>
      <c r="J146" s="34"/>
      <c r="K146" s="35"/>
    </row>
    <row r="147" spans="2:11" s="1" customFormat="1" ht="45" customHeight="1">
      <c r="B147" s="36"/>
      <c r="C147" s="106" t="s">
        <v>466</v>
      </c>
      <c r="D147" s="106"/>
      <c r="E147" s="106"/>
      <c r="F147" s="106"/>
      <c r="G147" s="106"/>
      <c r="H147" s="106"/>
      <c r="I147" s="106"/>
      <c r="J147" s="106"/>
      <c r="K147" s="37"/>
    </row>
    <row r="148" spans="2:11" s="1" customFormat="1" ht="17.25" customHeight="1">
      <c r="B148" s="36"/>
      <c r="C148" s="38" t="s">
        <v>401</v>
      </c>
      <c r="D148" s="38"/>
      <c r="E148" s="38"/>
      <c r="F148" s="38" t="s">
        <v>402</v>
      </c>
      <c r="G148" s="39"/>
      <c r="H148" s="38" t="s">
        <v>54</v>
      </c>
      <c r="I148" s="38" t="s">
        <v>57</v>
      </c>
      <c r="J148" s="38" t="s">
        <v>403</v>
      </c>
      <c r="K148" s="37"/>
    </row>
    <row r="149" spans="2:11" s="1" customFormat="1" ht="17.25" customHeight="1">
      <c r="B149" s="36"/>
      <c r="C149" s="40" t="s">
        <v>404</v>
      </c>
      <c r="D149" s="40"/>
      <c r="E149" s="40"/>
      <c r="F149" s="41" t="s">
        <v>405</v>
      </c>
      <c r="G149" s="42"/>
      <c r="H149" s="40"/>
      <c r="I149" s="40"/>
      <c r="J149" s="40" t="s">
        <v>406</v>
      </c>
      <c r="K149" s="37"/>
    </row>
    <row r="150" spans="2:11" s="1" customFormat="1" ht="5.25" customHeight="1">
      <c r="B150" s="48"/>
      <c r="C150" s="43"/>
      <c r="D150" s="43"/>
      <c r="E150" s="43"/>
      <c r="F150" s="43"/>
      <c r="G150" s="44"/>
      <c r="H150" s="43"/>
      <c r="I150" s="43"/>
      <c r="J150" s="43"/>
      <c r="K150" s="71"/>
    </row>
    <row r="151" spans="2:11" s="1" customFormat="1" ht="15" customHeight="1">
      <c r="B151" s="48"/>
      <c r="C151" s="75" t="s">
        <v>410</v>
      </c>
      <c r="D151" s="25"/>
      <c r="E151" s="25"/>
      <c r="F151" s="76" t="s">
        <v>407</v>
      </c>
      <c r="G151" s="25"/>
      <c r="H151" s="75" t="s">
        <v>447</v>
      </c>
      <c r="I151" s="75" t="s">
        <v>409</v>
      </c>
      <c r="J151" s="75">
        <v>120</v>
      </c>
      <c r="K151" s="71"/>
    </row>
    <row r="152" spans="2:11" s="1" customFormat="1" ht="15" customHeight="1">
      <c r="B152" s="48"/>
      <c r="C152" s="75" t="s">
        <v>456</v>
      </c>
      <c r="D152" s="25"/>
      <c r="E152" s="25"/>
      <c r="F152" s="76" t="s">
        <v>407</v>
      </c>
      <c r="G152" s="25"/>
      <c r="H152" s="75" t="s">
        <v>467</v>
      </c>
      <c r="I152" s="75" t="s">
        <v>409</v>
      </c>
      <c r="J152" s="75" t="s">
        <v>458</v>
      </c>
      <c r="K152" s="71"/>
    </row>
    <row r="153" spans="2:11" s="1" customFormat="1" ht="15" customHeight="1">
      <c r="B153" s="48"/>
      <c r="C153" s="75" t="s">
        <v>355</v>
      </c>
      <c r="D153" s="25"/>
      <c r="E153" s="25"/>
      <c r="F153" s="76" t="s">
        <v>407</v>
      </c>
      <c r="G153" s="25"/>
      <c r="H153" s="75" t="s">
        <v>468</v>
      </c>
      <c r="I153" s="75" t="s">
        <v>409</v>
      </c>
      <c r="J153" s="75" t="s">
        <v>458</v>
      </c>
      <c r="K153" s="71"/>
    </row>
    <row r="154" spans="2:11" s="1" customFormat="1" ht="15" customHeight="1">
      <c r="B154" s="48"/>
      <c r="C154" s="75" t="s">
        <v>412</v>
      </c>
      <c r="D154" s="25"/>
      <c r="E154" s="25"/>
      <c r="F154" s="76" t="s">
        <v>413</v>
      </c>
      <c r="G154" s="25"/>
      <c r="H154" s="75" t="s">
        <v>447</v>
      </c>
      <c r="I154" s="75" t="s">
        <v>409</v>
      </c>
      <c r="J154" s="75">
        <v>50</v>
      </c>
      <c r="K154" s="71"/>
    </row>
    <row r="155" spans="2:11" s="1" customFormat="1" ht="15" customHeight="1">
      <c r="B155" s="48"/>
      <c r="C155" s="75" t="s">
        <v>415</v>
      </c>
      <c r="D155" s="25"/>
      <c r="E155" s="25"/>
      <c r="F155" s="76" t="s">
        <v>407</v>
      </c>
      <c r="G155" s="25"/>
      <c r="H155" s="75" t="s">
        <v>447</v>
      </c>
      <c r="I155" s="75" t="s">
        <v>417</v>
      </c>
      <c r="J155" s="75"/>
      <c r="K155" s="71"/>
    </row>
    <row r="156" spans="2:11" s="1" customFormat="1" ht="15" customHeight="1">
      <c r="B156" s="48"/>
      <c r="C156" s="75" t="s">
        <v>426</v>
      </c>
      <c r="D156" s="25"/>
      <c r="E156" s="25"/>
      <c r="F156" s="76" t="s">
        <v>413</v>
      </c>
      <c r="G156" s="25"/>
      <c r="H156" s="75" t="s">
        <v>447</v>
      </c>
      <c r="I156" s="75" t="s">
        <v>409</v>
      </c>
      <c r="J156" s="75">
        <v>50</v>
      </c>
      <c r="K156" s="71"/>
    </row>
    <row r="157" spans="2:11" s="1" customFormat="1" ht="15" customHeight="1">
      <c r="B157" s="48"/>
      <c r="C157" s="75" t="s">
        <v>434</v>
      </c>
      <c r="D157" s="25"/>
      <c r="E157" s="25"/>
      <c r="F157" s="76" t="s">
        <v>413</v>
      </c>
      <c r="G157" s="25"/>
      <c r="H157" s="75" t="s">
        <v>447</v>
      </c>
      <c r="I157" s="75" t="s">
        <v>409</v>
      </c>
      <c r="J157" s="75">
        <v>50</v>
      </c>
      <c r="K157" s="71"/>
    </row>
    <row r="158" spans="2:11" s="1" customFormat="1" ht="15" customHeight="1">
      <c r="B158" s="48"/>
      <c r="C158" s="75" t="s">
        <v>432</v>
      </c>
      <c r="D158" s="25"/>
      <c r="E158" s="25"/>
      <c r="F158" s="76" t="s">
        <v>413</v>
      </c>
      <c r="G158" s="25"/>
      <c r="H158" s="75" t="s">
        <v>447</v>
      </c>
      <c r="I158" s="75" t="s">
        <v>409</v>
      </c>
      <c r="J158" s="75">
        <v>50</v>
      </c>
      <c r="K158" s="71"/>
    </row>
    <row r="159" spans="2:11" s="1" customFormat="1" ht="15" customHeight="1">
      <c r="B159" s="48"/>
      <c r="C159" s="75" t="s">
        <v>83</v>
      </c>
      <c r="D159" s="25"/>
      <c r="E159" s="25"/>
      <c r="F159" s="76" t="s">
        <v>407</v>
      </c>
      <c r="G159" s="25"/>
      <c r="H159" s="75" t="s">
        <v>469</v>
      </c>
      <c r="I159" s="75" t="s">
        <v>409</v>
      </c>
      <c r="J159" s="75" t="s">
        <v>470</v>
      </c>
      <c r="K159" s="71"/>
    </row>
    <row r="160" spans="2:11" s="1" customFormat="1" ht="15" customHeight="1">
      <c r="B160" s="48"/>
      <c r="C160" s="75" t="s">
        <v>471</v>
      </c>
      <c r="D160" s="25"/>
      <c r="E160" s="25"/>
      <c r="F160" s="76" t="s">
        <v>407</v>
      </c>
      <c r="G160" s="25"/>
      <c r="H160" s="75" t="s">
        <v>472</v>
      </c>
      <c r="I160" s="75" t="s">
        <v>442</v>
      </c>
      <c r="J160" s="75"/>
      <c r="K160" s="71"/>
    </row>
    <row r="161" spans="2:11" s="1" customFormat="1" ht="15" customHeight="1">
      <c r="B161" s="77"/>
      <c r="C161" s="57"/>
      <c r="D161" s="57"/>
      <c r="E161" s="57"/>
      <c r="F161" s="57"/>
      <c r="G161" s="57"/>
      <c r="H161" s="57"/>
      <c r="I161" s="57"/>
      <c r="J161" s="57"/>
      <c r="K161" s="78"/>
    </row>
    <row r="162" spans="2:11" s="1" customFormat="1" ht="18.75" customHeight="1">
      <c r="B162" s="59"/>
      <c r="C162" s="69"/>
      <c r="D162" s="69"/>
      <c r="E162" s="69"/>
      <c r="F162" s="79"/>
      <c r="G162" s="69"/>
      <c r="H162" s="69"/>
      <c r="I162" s="69"/>
      <c r="J162" s="69"/>
      <c r="K162" s="59"/>
    </row>
    <row r="163" spans="2:11" s="1" customFormat="1" ht="18.75" customHeigh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</row>
    <row r="164" spans="2:11" s="1" customFormat="1" ht="7.5" customHeight="1">
      <c r="B164" s="14"/>
      <c r="C164" s="15"/>
      <c r="D164" s="15"/>
      <c r="E164" s="15"/>
      <c r="F164" s="15"/>
      <c r="G164" s="15"/>
      <c r="H164" s="15"/>
      <c r="I164" s="15"/>
      <c r="J164" s="15"/>
      <c r="K164" s="16"/>
    </row>
    <row r="165" spans="2:11" s="1" customFormat="1" ht="45" customHeight="1">
      <c r="B165" s="17"/>
      <c r="C165" s="104" t="s">
        <v>473</v>
      </c>
      <c r="D165" s="104"/>
      <c r="E165" s="104"/>
      <c r="F165" s="104"/>
      <c r="G165" s="104"/>
      <c r="H165" s="104"/>
      <c r="I165" s="104"/>
      <c r="J165" s="104"/>
      <c r="K165" s="18"/>
    </row>
    <row r="166" spans="2:11" s="1" customFormat="1" ht="17.25" customHeight="1">
      <c r="B166" s="17"/>
      <c r="C166" s="38" t="s">
        <v>401</v>
      </c>
      <c r="D166" s="38"/>
      <c r="E166" s="38"/>
      <c r="F166" s="38" t="s">
        <v>402</v>
      </c>
      <c r="G166" s="80"/>
      <c r="H166" s="81" t="s">
        <v>54</v>
      </c>
      <c r="I166" s="81" t="s">
        <v>57</v>
      </c>
      <c r="J166" s="38" t="s">
        <v>403</v>
      </c>
      <c r="K166" s="18"/>
    </row>
    <row r="167" spans="2:11" s="1" customFormat="1" ht="17.25" customHeight="1">
      <c r="B167" s="19"/>
      <c r="C167" s="40" t="s">
        <v>404</v>
      </c>
      <c r="D167" s="40"/>
      <c r="E167" s="40"/>
      <c r="F167" s="41" t="s">
        <v>405</v>
      </c>
      <c r="G167" s="82"/>
      <c r="H167" s="83"/>
      <c r="I167" s="83"/>
      <c r="J167" s="40" t="s">
        <v>406</v>
      </c>
      <c r="K167" s="20"/>
    </row>
    <row r="168" spans="2:11" s="1" customFormat="1" ht="5.25" customHeight="1">
      <c r="B168" s="48"/>
      <c r="C168" s="43"/>
      <c r="D168" s="43"/>
      <c r="E168" s="43"/>
      <c r="F168" s="43"/>
      <c r="G168" s="44"/>
      <c r="H168" s="43"/>
      <c r="I168" s="43"/>
      <c r="J168" s="43"/>
      <c r="K168" s="71"/>
    </row>
    <row r="169" spans="2:11" s="1" customFormat="1" ht="15" customHeight="1">
      <c r="B169" s="48"/>
      <c r="C169" s="25" t="s">
        <v>410</v>
      </c>
      <c r="D169" s="25"/>
      <c r="E169" s="25"/>
      <c r="F169" s="46" t="s">
        <v>407</v>
      </c>
      <c r="G169" s="25"/>
      <c r="H169" s="25" t="s">
        <v>447</v>
      </c>
      <c r="I169" s="25" t="s">
        <v>409</v>
      </c>
      <c r="J169" s="25">
        <v>120</v>
      </c>
      <c r="K169" s="71"/>
    </row>
    <row r="170" spans="2:11" s="1" customFormat="1" ht="15" customHeight="1">
      <c r="B170" s="48"/>
      <c r="C170" s="25" t="s">
        <v>456</v>
      </c>
      <c r="D170" s="25"/>
      <c r="E170" s="25"/>
      <c r="F170" s="46" t="s">
        <v>407</v>
      </c>
      <c r="G170" s="25"/>
      <c r="H170" s="25" t="s">
        <v>457</v>
      </c>
      <c r="I170" s="25" t="s">
        <v>409</v>
      </c>
      <c r="J170" s="25" t="s">
        <v>458</v>
      </c>
      <c r="K170" s="71"/>
    </row>
    <row r="171" spans="2:11" s="1" customFormat="1" ht="15" customHeight="1">
      <c r="B171" s="48"/>
      <c r="C171" s="25" t="s">
        <v>355</v>
      </c>
      <c r="D171" s="25"/>
      <c r="E171" s="25"/>
      <c r="F171" s="46" t="s">
        <v>407</v>
      </c>
      <c r="G171" s="25"/>
      <c r="H171" s="25" t="s">
        <v>474</v>
      </c>
      <c r="I171" s="25" t="s">
        <v>409</v>
      </c>
      <c r="J171" s="25" t="s">
        <v>458</v>
      </c>
      <c r="K171" s="71"/>
    </row>
    <row r="172" spans="2:11" s="1" customFormat="1" ht="15" customHeight="1">
      <c r="B172" s="48"/>
      <c r="C172" s="25" t="s">
        <v>412</v>
      </c>
      <c r="D172" s="25"/>
      <c r="E172" s="25"/>
      <c r="F172" s="46" t="s">
        <v>413</v>
      </c>
      <c r="G172" s="25"/>
      <c r="H172" s="25" t="s">
        <v>474</v>
      </c>
      <c r="I172" s="25" t="s">
        <v>409</v>
      </c>
      <c r="J172" s="25">
        <v>50</v>
      </c>
      <c r="K172" s="71"/>
    </row>
    <row r="173" spans="2:11" s="1" customFormat="1" ht="15" customHeight="1">
      <c r="B173" s="48"/>
      <c r="C173" s="25" t="s">
        <v>415</v>
      </c>
      <c r="D173" s="25"/>
      <c r="E173" s="25"/>
      <c r="F173" s="46" t="s">
        <v>407</v>
      </c>
      <c r="G173" s="25"/>
      <c r="H173" s="25" t="s">
        <v>474</v>
      </c>
      <c r="I173" s="25" t="s">
        <v>417</v>
      </c>
      <c r="J173" s="25"/>
      <c r="K173" s="71"/>
    </row>
    <row r="174" spans="2:11" s="1" customFormat="1" ht="15" customHeight="1">
      <c r="B174" s="48"/>
      <c r="C174" s="25" t="s">
        <v>426</v>
      </c>
      <c r="D174" s="25"/>
      <c r="E174" s="25"/>
      <c r="F174" s="46" t="s">
        <v>413</v>
      </c>
      <c r="G174" s="25"/>
      <c r="H174" s="25" t="s">
        <v>474</v>
      </c>
      <c r="I174" s="25" t="s">
        <v>409</v>
      </c>
      <c r="J174" s="25">
        <v>50</v>
      </c>
      <c r="K174" s="71"/>
    </row>
    <row r="175" spans="2:11" s="1" customFormat="1" ht="15" customHeight="1">
      <c r="B175" s="48"/>
      <c r="C175" s="25" t="s">
        <v>434</v>
      </c>
      <c r="D175" s="25"/>
      <c r="E175" s="25"/>
      <c r="F175" s="46" t="s">
        <v>413</v>
      </c>
      <c r="G175" s="25"/>
      <c r="H175" s="25" t="s">
        <v>474</v>
      </c>
      <c r="I175" s="25" t="s">
        <v>409</v>
      </c>
      <c r="J175" s="25">
        <v>50</v>
      </c>
      <c r="K175" s="71"/>
    </row>
    <row r="176" spans="2:11" s="1" customFormat="1" ht="15" customHeight="1">
      <c r="B176" s="48"/>
      <c r="C176" s="25" t="s">
        <v>432</v>
      </c>
      <c r="D176" s="25"/>
      <c r="E176" s="25"/>
      <c r="F176" s="46" t="s">
        <v>413</v>
      </c>
      <c r="G176" s="25"/>
      <c r="H176" s="25" t="s">
        <v>474</v>
      </c>
      <c r="I176" s="25" t="s">
        <v>409</v>
      </c>
      <c r="J176" s="25">
        <v>50</v>
      </c>
      <c r="K176" s="71"/>
    </row>
    <row r="177" spans="2:11" s="1" customFormat="1" ht="15" customHeight="1">
      <c r="B177" s="48"/>
      <c r="C177" s="25" t="s">
        <v>93</v>
      </c>
      <c r="D177" s="25"/>
      <c r="E177" s="25"/>
      <c r="F177" s="46" t="s">
        <v>407</v>
      </c>
      <c r="G177" s="25"/>
      <c r="H177" s="25" t="s">
        <v>475</v>
      </c>
      <c r="I177" s="25" t="s">
        <v>476</v>
      </c>
      <c r="J177" s="25"/>
      <c r="K177" s="71"/>
    </row>
    <row r="178" spans="2:11" s="1" customFormat="1" ht="15" customHeight="1">
      <c r="B178" s="48"/>
      <c r="C178" s="25" t="s">
        <v>57</v>
      </c>
      <c r="D178" s="25"/>
      <c r="E178" s="25"/>
      <c r="F178" s="46" t="s">
        <v>407</v>
      </c>
      <c r="G178" s="25"/>
      <c r="H178" s="25" t="s">
        <v>477</v>
      </c>
      <c r="I178" s="25" t="s">
        <v>478</v>
      </c>
      <c r="J178" s="25">
        <v>1</v>
      </c>
      <c r="K178" s="71"/>
    </row>
    <row r="179" spans="2:11" s="1" customFormat="1" ht="15" customHeight="1">
      <c r="B179" s="48"/>
      <c r="C179" s="25" t="s">
        <v>53</v>
      </c>
      <c r="D179" s="25"/>
      <c r="E179" s="25"/>
      <c r="F179" s="46" t="s">
        <v>407</v>
      </c>
      <c r="G179" s="25"/>
      <c r="H179" s="25" t="s">
        <v>479</v>
      </c>
      <c r="I179" s="25" t="s">
        <v>409</v>
      </c>
      <c r="J179" s="25">
        <v>20</v>
      </c>
      <c r="K179" s="71"/>
    </row>
    <row r="180" spans="2:11" s="1" customFormat="1" ht="15" customHeight="1">
      <c r="B180" s="48"/>
      <c r="C180" s="25" t="s">
        <v>54</v>
      </c>
      <c r="D180" s="25"/>
      <c r="E180" s="25"/>
      <c r="F180" s="46" t="s">
        <v>407</v>
      </c>
      <c r="G180" s="25"/>
      <c r="H180" s="25" t="s">
        <v>480</v>
      </c>
      <c r="I180" s="25" t="s">
        <v>409</v>
      </c>
      <c r="J180" s="25">
        <v>255</v>
      </c>
      <c r="K180" s="71"/>
    </row>
    <row r="181" spans="2:11" s="1" customFormat="1" ht="15" customHeight="1">
      <c r="B181" s="48"/>
      <c r="C181" s="25" t="s">
        <v>94</v>
      </c>
      <c r="D181" s="25"/>
      <c r="E181" s="25"/>
      <c r="F181" s="46" t="s">
        <v>407</v>
      </c>
      <c r="G181" s="25"/>
      <c r="H181" s="25" t="s">
        <v>371</v>
      </c>
      <c r="I181" s="25" t="s">
        <v>409</v>
      </c>
      <c r="J181" s="25">
        <v>10</v>
      </c>
      <c r="K181" s="71"/>
    </row>
    <row r="182" spans="2:11" s="1" customFormat="1" ht="15" customHeight="1">
      <c r="B182" s="48"/>
      <c r="C182" s="25" t="s">
        <v>95</v>
      </c>
      <c r="D182" s="25"/>
      <c r="E182" s="25"/>
      <c r="F182" s="46" t="s">
        <v>407</v>
      </c>
      <c r="G182" s="25"/>
      <c r="H182" s="25" t="s">
        <v>481</v>
      </c>
      <c r="I182" s="25" t="s">
        <v>442</v>
      </c>
      <c r="J182" s="25"/>
      <c r="K182" s="71"/>
    </row>
    <row r="183" spans="2:11" s="1" customFormat="1" ht="15" customHeight="1">
      <c r="B183" s="48"/>
      <c r="C183" s="25" t="s">
        <v>482</v>
      </c>
      <c r="D183" s="25"/>
      <c r="E183" s="25"/>
      <c r="F183" s="46" t="s">
        <v>407</v>
      </c>
      <c r="G183" s="25"/>
      <c r="H183" s="25" t="s">
        <v>483</v>
      </c>
      <c r="I183" s="25" t="s">
        <v>442</v>
      </c>
      <c r="J183" s="25"/>
      <c r="K183" s="71"/>
    </row>
    <row r="184" spans="2:11" s="1" customFormat="1" ht="15" customHeight="1">
      <c r="B184" s="48"/>
      <c r="C184" s="25" t="s">
        <v>471</v>
      </c>
      <c r="D184" s="25"/>
      <c r="E184" s="25"/>
      <c r="F184" s="46" t="s">
        <v>407</v>
      </c>
      <c r="G184" s="25"/>
      <c r="H184" s="25" t="s">
        <v>484</v>
      </c>
      <c r="I184" s="25" t="s">
        <v>442</v>
      </c>
      <c r="J184" s="25"/>
      <c r="K184" s="71"/>
    </row>
    <row r="185" spans="2:11" s="1" customFormat="1" ht="15" customHeight="1">
      <c r="B185" s="48"/>
      <c r="C185" s="25" t="s">
        <v>97</v>
      </c>
      <c r="D185" s="25"/>
      <c r="E185" s="25"/>
      <c r="F185" s="46" t="s">
        <v>413</v>
      </c>
      <c r="G185" s="25"/>
      <c r="H185" s="25" t="s">
        <v>485</v>
      </c>
      <c r="I185" s="25" t="s">
        <v>409</v>
      </c>
      <c r="J185" s="25">
        <v>50</v>
      </c>
      <c r="K185" s="71"/>
    </row>
    <row r="186" spans="2:11" s="1" customFormat="1" ht="15" customHeight="1">
      <c r="B186" s="48"/>
      <c r="C186" s="25" t="s">
        <v>486</v>
      </c>
      <c r="D186" s="25"/>
      <c r="E186" s="25"/>
      <c r="F186" s="46" t="s">
        <v>413</v>
      </c>
      <c r="G186" s="25"/>
      <c r="H186" s="25" t="s">
        <v>487</v>
      </c>
      <c r="I186" s="25" t="s">
        <v>488</v>
      </c>
      <c r="J186" s="25"/>
      <c r="K186" s="71"/>
    </row>
    <row r="187" spans="2:11" s="1" customFormat="1" ht="15" customHeight="1">
      <c r="B187" s="48"/>
      <c r="C187" s="25" t="s">
        <v>489</v>
      </c>
      <c r="D187" s="25"/>
      <c r="E187" s="25"/>
      <c r="F187" s="46" t="s">
        <v>413</v>
      </c>
      <c r="G187" s="25"/>
      <c r="H187" s="25" t="s">
        <v>490</v>
      </c>
      <c r="I187" s="25" t="s">
        <v>488</v>
      </c>
      <c r="J187" s="25"/>
      <c r="K187" s="71"/>
    </row>
    <row r="188" spans="2:11" s="1" customFormat="1" ht="15" customHeight="1">
      <c r="B188" s="48"/>
      <c r="C188" s="25" t="s">
        <v>491</v>
      </c>
      <c r="D188" s="25"/>
      <c r="E188" s="25"/>
      <c r="F188" s="46" t="s">
        <v>413</v>
      </c>
      <c r="G188" s="25"/>
      <c r="H188" s="25" t="s">
        <v>492</v>
      </c>
      <c r="I188" s="25" t="s">
        <v>488</v>
      </c>
      <c r="J188" s="25"/>
      <c r="K188" s="71"/>
    </row>
    <row r="189" spans="2:11" s="1" customFormat="1" ht="15" customHeight="1">
      <c r="B189" s="48"/>
      <c r="C189" s="84" t="s">
        <v>493</v>
      </c>
      <c r="D189" s="25"/>
      <c r="E189" s="25"/>
      <c r="F189" s="46" t="s">
        <v>413</v>
      </c>
      <c r="G189" s="25"/>
      <c r="H189" s="25" t="s">
        <v>494</v>
      </c>
      <c r="I189" s="25" t="s">
        <v>495</v>
      </c>
      <c r="J189" s="85" t="s">
        <v>496</v>
      </c>
      <c r="K189" s="71"/>
    </row>
    <row r="190" spans="2:11" s="3" customFormat="1" ht="15" customHeight="1">
      <c r="B190" s="86"/>
      <c r="C190" s="87" t="s">
        <v>497</v>
      </c>
      <c r="D190" s="88"/>
      <c r="E190" s="88"/>
      <c r="F190" s="89" t="s">
        <v>413</v>
      </c>
      <c r="G190" s="88"/>
      <c r="H190" s="88" t="s">
        <v>498</v>
      </c>
      <c r="I190" s="88" t="s">
        <v>495</v>
      </c>
      <c r="J190" s="90" t="s">
        <v>496</v>
      </c>
      <c r="K190" s="91"/>
    </row>
    <row r="191" spans="2:11" s="1" customFormat="1" ht="15" customHeight="1">
      <c r="B191" s="48"/>
      <c r="C191" s="84" t="s">
        <v>42</v>
      </c>
      <c r="D191" s="25"/>
      <c r="E191" s="25"/>
      <c r="F191" s="46" t="s">
        <v>407</v>
      </c>
      <c r="G191" s="25"/>
      <c r="H191" s="22" t="s">
        <v>499</v>
      </c>
      <c r="I191" s="25" t="s">
        <v>500</v>
      </c>
      <c r="J191" s="25"/>
      <c r="K191" s="71"/>
    </row>
    <row r="192" spans="2:11" s="1" customFormat="1" ht="15" customHeight="1">
      <c r="B192" s="48"/>
      <c r="C192" s="84" t="s">
        <v>501</v>
      </c>
      <c r="D192" s="25"/>
      <c r="E192" s="25"/>
      <c r="F192" s="46" t="s">
        <v>407</v>
      </c>
      <c r="G192" s="25"/>
      <c r="H192" s="25" t="s">
        <v>502</v>
      </c>
      <c r="I192" s="25" t="s">
        <v>442</v>
      </c>
      <c r="J192" s="25"/>
      <c r="K192" s="71"/>
    </row>
    <row r="193" spans="2:11" s="1" customFormat="1" ht="15" customHeight="1">
      <c r="B193" s="48"/>
      <c r="C193" s="84" t="s">
        <v>503</v>
      </c>
      <c r="D193" s="25"/>
      <c r="E193" s="25"/>
      <c r="F193" s="46" t="s">
        <v>407</v>
      </c>
      <c r="G193" s="25"/>
      <c r="H193" s="25" t="s">
        <v>504</v>
      </c>
      <c r="I193" s="25" t="s">
        <v>442</v>
      </c>
      <c r="J193" s="25"/>
      <c r="K193" s="71"/>
    </row>
    <row r="194" spans="2:11" s="1" customFormat="1" ht="15" customHeight="1">
      <c r="B194" s="48"/>
      <c r="C194" s="84" t="s">
        <v>505</v>
      </c>
      <c r="D194" s="25"/>
      <c r="E194" s="25"/>
      <c r="F194" s="46" t="s">
        <v>413</v>
      </c>
      <c r="G194" s="25"/>
      <c r="H194" s="25" t="s">
        <v>506</v>
      </c>
      <c r="I194" s="25" t="s">
        <v>442</v>
      </c>
      <c r="J194" s="25"/>
      <c r="K194" s="71"/>
    </row>
    <row r="195" spans="2:11" s="1" customFormat="1" ht="15" customHeight="1">
      <c r="B195" s="77"/>
      <c r="C195" s="92"/>
      <c r="D195" s="57"/>
      <c r="E195" s="57"/>
      <c r="F195" s="57"/>
      <c r="G195" s="57"/>
      <c r="H195" s="57"/>
      <c r="I195" s="57"/>
      <c r="J195" s="57"/>
      <c r="K195" s="78"/>
    </row>
    <row r="196" spans="2:11" s="1" customFormat="1" ht="18.75" customHeight="1">
      <c r="B196" s="59"/>
      <c r="C196" s="69"/>
      <c r="D196" s="69"/>
      <c r="E196" s="69"/>
      <c r="F196" s="79"/>
      <c r="G196" s="69"/>
      <c r="H196" s="69"/>
      <c r="I196" s="69"/>
      <c r="J196" s="69"/>
      <c r="K196" s="59"/>
    </row>
    <row r="197" spans="2:11" s="1" customFormat="1" ht="18.75" customHeight="1">
      <c r="B197" s="59"/>
      <c r="C197" s="69"/>
      <c r="D197" s="69"/>
      <c r="E197" s="69"/>
      <c r="F197" s="79"/>
      <c r="G197" s="69"/>
      <c r="H197" s="69"/>
      <c r="I197" s="69"/>
      <c r="J197" s="69"/>
      <c r="K197" s="59"/>
    </row>
    <row r="198" spans="2:11" s="1" customFormat="1" ht="18.75" customHeigh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</row>
    <row r="199" spans="2:11" s="1" customFormat="1" ht="13.5">
      <c r="B199" s="14"/>
      <c r="C199" s="15"/>
      <c r="D199" s="15"/>
      <c r="E199" s="15"/>
      <c r="F199" s="15"/>
      <c r="G199" s="15"/>
      <c r="H199" s="15"/>
      <c r="I199" s="15"/>
      <c r="J199" s="15"/>
      <c r="K199" s="16"/>
    </row>
    <row r="200" spans="2:11" s="1" customFormat="1" ht="21">
      <c r="B200" s="17"/>
      <c r="C200" s="104" t="s">
        <v>507</v>
      </c>
      <c r="D200" s="104"/>
      <c r="E200" s="104"/>
      <c r="F200" s="104"/>
      <c r="G200" s="104"/>
      <c r="H200" s="104"/>
      <c r="I200" s="104"/>
      <c r="J200" s="104"/>
      <c r="K200" s="18"/>
    </row>
    <row r="201" spans="2:11" s="1" customFormat="1" ht="25.5" customHeight="1">
      <c r="B201" s="17"/>
      <c r="C201" s="93" t="s">
        <v>508</v>
      </c>
      <c r="D201" s="93"/>
      <c r="E201" s="93"/>
      <c r="F201" s="93" t="s">
        <v>509</v>
      </c>
      <c r="G201" s="94"/>
      <c r="H201" s="107" t="s">
        <v>510</v>
      </c>
      <c r="I201" s="107"/>
      <c r="J201" s="107"/>
      <c r="K201" s="18"/>
    </row>
    <row r="202" spans="2:11" s="1" customFormat="1" ht="5.25" customHeight="1">
      <c r="B202" s="48"/>
      <c r="C202" s="43"/>
      <c r="D202" s="43"/>
      <c r="E202" s="43"/>
      <c r="F202" s="43"/>
      <c r="G202" s="69"/>
      <c r="H202" s="43"/>
      <c r="I202" s="43"/>
      <c r="J202" s="43"/>
      <c r="K202" s="71"/>
    </row>
    <row r="203" spans="2:11" s="1" customFormat="1" ht="15" customHeight="1">
      <c r="B203" s="48"/>
      <c r="C203" s="25" t="s">
        <v>500</v>
      </c>
      <c r="D203" s="25"/>
      <c r="E203" s="25"/>
      <c r="F203" s="46" t="s">
        <v>43</v>
      </c>
      <c r="G203" s="25"/>
      <c r="H203" s="108" t="s">
        <v>511</v>
      </c>
      <c r="I203" s="108"/>
      <c r="J203" s="108"/>
      <c r="K203" s="71"/>
    </row>
    <row r="204" spans="2:11" s="1" customFormat="1" ht="15" customHeight="1">
      <c r="B204" s="48"/>
      <c r="C204" s="25"/>
      <c r="D204" s="25"/>
      <c r="E204" s="25"/>
      <c r="F204" s="46" t="s">
        <v>44</v>
      </c>
      <c r="G204" s="25"/>
      <c r="H204" s="108" t="s">
        <v>512</v>
      </c>
      <c r="I204" s="108"/>
      <c r="J204" s="108"/>
      <c r="K204" s="71"/>
    </row>
    <row r="205" spans="2:11" s="1" customFormat="1" ht="15" customHeight="1">
      <c r="B205" s="48"/>
      <c r="C205" s="25"/>
      <c r="D205" s="25"/>
      <c r="E205" s="25"/>
      <c r="F205" s="46" t="s">
        <v>47</v>
      </c>
      <c r="G205" s="25"/>
      <c r="H205" s="108" t="s">
        <v>513</v>
      </c>
      <c r="I205" s="108"/>
      <c r="J205" s="108"/>
      <c r="K205" s="71"/>
    </row>
    <row r="206" spans="2:11" s="1" customFormat="1" ht="15" customHeight="1">
      <c r="B206" s="48"/>
      <c r="C206" s="25"/>
      <c r="D206" s="25"/>
      <c r="E206" s="25"/>
      <c r="F206" s="46" t="s">
        <v>45</v>
      </c>
      <c r="G206" s="25"/>
      <c r="H206" s="108" t="s">
        <v>514</v>
      </c>
      <c r="I206" s="108"/>
      <c r="J206" s="108"/>
      <c r="K206" s="71"/>
    </row>
    <row r="207" spans="2:11" s="1" customFormat="1" ht="15" customHeight="1">
      <c r="B207" s="48"/>
      <c r="C207" s="25"/>
      <c r="D207" s="25"/>
      <c r="E207" s="25"/>
      <c r="F207" s="46" t="s">
        <v>46</v>
      </c>
      <c r="G207" s="25"/>
      <c r="H207" s="108" t="s">
        <v>515</v>
      </c>
      <c r="I207" s="108"/>
      <c r="J207" s="108"/>
      <c r="K207" s="71"/>
    </row>
    <row r="208" spans="2:11" s="1" customFormat="1" ht="15" customHeight="1">
      <c r="B208" s="48"/>
      <c r="C208" s="25"/>
      <c r="D208" s="25"/>
      <c r="E208" s="25"/>
      <c r="F208" s="46"/>
      <c r="G208" s="25"/>
      <c r="H208" s="25"/>
      <c r="I208" s="25"/>
      <c r="J208" s="25"/>
      <c r="K208" s="71"/>
    </row>
    <row r="209" spans="2:11" s="1" customFormat="1" ht="15" customHeight="1">
      <c r="B209" s="48"/>
      <c r="C209" s="25" t="s">
        <v>454</v>
      </c>
      <c r="D209" s="25"/>
      <c r="E209" s="25"/>
      <c r="F209" s="46" t="s">
        <v>76</v>
      </c>
      <c r="G209" s="25"/>
      <c r="H209" s="108" t="s">
        <v>516</v>
      </c>
      <c r="I209" s="108"/>
      <c r="J209" s="108"/>
      <c r="K209" s="71"/>
    </row>
    <row r="210" spans="2:11" s="1" customFormat="1" ht="15" customHeight="1">
      <c r="B210" s="48"/>
      <c r="C210" s="25"/>
      <c r="D210" s="25"/>
      <c r="E210" s="25"/>
      <c r="F210" s="46" t="s">
        <v>349</v>
      </c>
      <c r="G210" s="25"/>
      <c r="H210" s="108" t="s">
        <v>350</v>
      </c>
      <c r="I210" s="108"/>
      <c r="J210" s="108"/>
      <c r="K210" s="71"/>
    </row>
    <row r="211" spans="2:11" s="1" customFormat="1" ht="15" customHeight="1">
      <c r="B211" s="48"/>
      <c r="C211" s="25"/>
      <c r="D211" s="25"/>
      <c r="E211" s="25"/>
      <c r="F211" s="46" t="s">
        <v>347</v>
      </c>
      <c r="G211" s="25"/>
      <c r="H211" s="108" t="s">
        <v>517</v>
      </c>
      <c r="I211" s="108"/>
      <c r="J211" s="108"/>
      <c r="K211" s="71"/>
    </row>
    <row r="212" spans="2:11" s="1" customFormat="1" ht="15" customHeight="1">
      <c r="B212" s="95"/>
      <c r="C212" s="25"/>
      <c r="D212" s="25"/>
      <c r="E212" s="25"/>
      <c r="F212" s="46" t="s">
        <v>351</v>
      </c>
      <c r="G212" s="84"/>
      <c r="H212" s="109" t="s">
        <v>352</v>
      </c>
      <c r="I212" s="109"/>
      <c r="J212" s="109"/>
      <c r="K212" s="96"/>
    </row>
    <row r="213" spans="2:11" s="1" customFormat="1" ht="15" customHeight="1">
      <c r="B213" s="95"/>
      <c r="C213" s="25"/>
      <c r="D213" s="25"/>
      <c r="E213" s="25"/>
      <c r="F213" s="46" t="s">
        <v>353</v>
      </c>
      <c r="G213" s="84"/>
      <c r="H213" s="109" t="s">
        <v>518</v>
      </c>
      <c r="I213" s="109"/>
      <c r="J213" s="109"/>
      <c r="K213" s="96"/>
    </row>
    <row r="214" spans="2:11" s="1" customFormat="1" ht="15" customHeight="1">
      <c r="B214" s="95"/>
      <c r="C214" s="25"/>
      <c r="D214" s="25"/>
      <c r="E214" s="25"/>
      <c r="F214" s="46"/>
      <c r="G214" s="84"/>
      <c r="H214" s="75"/>
      <c r="I214" s="75"/>
      <c r="J214" s="75"/>
      <c r="K214" s="96"/>
    </row>
    <row r="215" spans="2:11" s="1" customFormat="1" ht="15" customHeight="1">
      <c r="B215" s="95"/>
      <c r="C215" s="25" t="s">
        <v>478</v>
      </c>
      <c r="D215" s="25"/>
      <c r="E215" s="25"/>
      <c r="F215" s="46">
        <v>1</v>
      </c>
      <c r="G215" s="84"/>
      <c r="H215" s="109" t="s">
        <v>519</v>
      </c>
      <c r="I215" s="109"/>
      <c r="J215" s="109"/>
      <c r="K215" s="96"/>
    </row>
    <row r="216" spans="2:11" s="1" customFormat="1" ht="15" customHeight="1">
      <c r="B216" s="95"/>
      <c r="C216" s="25"/>
      <c r="D216" s="25"/>
      <c r="E216" s="25"/>
      <c r="F216" s="46">
        <v>2</v>
      </c>
      <c r="G216" s="84"/>
      <c r="H216" s="109" t="s">
        <v>520</v>
      </c>
      <c r="I216" s="109"/>
      <c r="J216" s="109"/>
      <c r="K216" s="96"/>
    </row>
    <row r="217" spans="2:11" s="1" customFormat="1" ht="15" customHeight="1">
      <c r="B217" s="95"/>
      <c r="C217" s="25"/>
      <c r="D217" s="25"/>
      <c r="E217" s="25"/>
      <c r="F217" s="46">
        <v>3</v>
      </c>
      <c r="G217" s="84"/>
      <c r="H217" s="109" t="s">
        <v>521</v>
      </c>
      <c r="I217" s="109"/>
      <c r="J217" s="109"/>
      <c r="K217" s="96"/>
    </row>
    <row r="218" spans="2:11" s="1" customFormat="1" ht="15" customHeight="1">
      <c r="B218" s="95"/>
      <c r="C218" s="25"/>
      <c r="D218" s="25"/>
      <c r="E218" s="25"/>
      <c r="F218" s="46">
        <v>4</v>
      </c>
      <c r="G218" s="84"/>
      <c r="H218" s="109" t="s">
        <v>522</v>
      </c>
      <c r="I218" s="109"/>
      <c r="J218" s="109"/>
      <c r="K218" s="96"/>
    </row>
    <row r="219" spans="2:11" s="1" customFormat="1" ht="12.75" customHeight="1">
      <c r="B219" s="97"/>
      <c r="C219" s="98"/>
      <c r="D219" s="98"/>
      <c r="E219" s="98"/>
      <c r="F219" s="98"/>
      <c r="G219" s="98"/>
      <c r="H219" s="98"/>
      <c r="I219" s="98"/>
      <c r="J219" s="98"/>
      <c r="K219" s="9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25-01_4983_A - DEMOLICE O...</vt:lpstr>
      <vt:lpstr>Pokyny pro vyplnění</vt:lpstr>
      <vt:lpstr>'25-01_4983_A - DEMOLICE O...'!Názvy_tisku</vt:lpstr>
      <vt:lpstr>'Rekapitulace stavby'!Názvy_tisku</vt:lpstr>
      <vt:lpstr>'25-01_4983_A - DEMOLICE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Aleš Pinc</cp:lastModifiedBy>
  <dcterms:created xsi:type="dcterms:W3CDTF">2025-02-15T20:45:55Z</dcterms:created>
  <dcterms:modified xsi:type="dcterms:W3CDTF">2025-02-17T08:49:15Z</dcterms:modified>
</cp:coreProperties>
</file>